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長野高専\委員会\教務委員会\学習・教育目標達成度自己評価シート\Ｓ\"/>
    </mc:Choice>
  </mc:AlternateContent>
  <bookViews>
    <workbookView xWindow="0" yWindow="0" windowWidth="28800" windowHeight="11910"/>
  </bookViews>
  <sheets>
    <sheet name="説明" sheetId="8" r:id="rId1"/>
    <sheet name="1年生" sheetId="2" r:id="rId2"/>
    <sheet name="2年生" sheetId="7" r:id="rId3"/>
    <sheet name="3年生" sheetId="6" r:id="rId4"/>
    <sheet name="4年生" sheetId="5" r:id="rId5"/>
    <sheet name="5年生" sheetId="4" r:id="rId6"/>
    <sheet name="統計データ図" sheetId="3" r:id="rId7"/>
    <sheet name="教務委員編集用" sheetId="1" state="hidden" r:id="rId8"/>
  </sheets>
  <definedNames>
    <definedName name="_xlnm._FilterDatabase" localSheetId="1" hidden="1">'1年生'!$A$5:$T$49</definedName>
    <definedName name="_xlnm._FilterDatabase" localSheetId="7" hidden="1">教務委員編集用!$B$8:$AD$246</definedName>
    <definedName name="_xlnm.Print_Area" localSheetId="1">'1年生'!$A$1:$P$101</definedName>
    <definedName name="_xlnm.Print_Area" localSheetId="2">'2年生'!$A$1:$P$100</definedName>
    <definedName name="_xlnm.Print_Area" localSheetId="3">'3年生'!$A$1:$P$103</definedName>
    <definedName name="_xlnm.Print_Area" localSheetId="4">'4年生'!$A$1:$P$116</definedName>
    <definedName name="_xlnm.Print_Area" localSheetId="5">'5年生'!$A$1:$P$197</definedName>
    <definedName name="_xlnm.Print_Area" localSheetId="0">説明!$A$1:$O$29</definedName>
  </definedNames>
  <calcPr calcId="152511"/>
</workbook>
</file>

<file path=xl/calcChain.xml><?xml version="1.0" encoding="utf-8"?>
<calcChain xmlns="http://schemas.openxmlformats.org/spreadsheetml/2006/main">
  <c r="T118" i="1" l="1"/>
  <c r="T128" i="1" s="1"/>
  <c r="S118" i="1"/>
  <c r="R118" i="1"/>
  <c r="Q118" i="1"/>
  <c r="P118" i="1"/>
  <c r="O118" i="1"/>
  <c r="U118" i="1"/>
  <c r="T52" i="5"/>
  <c r="S52" i="5"/>
  <c r="R52" i="5"/>
  <c r="Q52" i="5"/>
  <c r="P52" i="5"/>
  <c r="O52" i="5"/>
  <c r="M52" i="5"/>
  <c r="L52" i="5"/>
  <c r="K52" i="5"/>
  <c r="J52" i="5"/>
  <c r="I52" i="5"/>
  <c r="H52" i="5"/>
  <c r="G52" i="5"/>
  <c r="F52" i="5"/>
  <c r="M47" i="5"/>
  <c r="L47" i="5"/>
  <c r="K47" i="5"/>
  <c r="J47" i="5"/>
  <c r="I47" i="5"/>
  <c r="H47" i="5"/>
  <c r="G47" i="5"/>
  <c r="F47" i="5"/>
  <c r="T99" i="4"/>
  <c r="S99" i="4"/>
  <c r="R99" i="4"/>
  <c r="Q99" i="4"/>
  <c r="T98" i="4"/>
  <c r="S98" i="4"/>
  <c r="R98" i="4"/>
  <c r="Q98" i="4"/>
  <c r="P99" i="4"/>
  <c r="O99" i="4"/>
  <c r="O98" i="4"/>
  <c r="T92" i="4"/>
  <c r="S92" i="4"/>
  <c r="R92" i="4"/>
  <c r="Q92" i="4"/>
  <c r="P92" i="4"/>
  <c r="O92" i="4"/>
  <c r="T129" i="1"/>
  <c r="M98" i="4"/>
  <c r="L98" i="4"/>
  <c r="K98" i="4"/>
  <c r="J98" i="4"/>
  <c r="I98" i="4"/>
  <c r="H98" i="4"/>
  <c r="G98" i="4"/>
  <c r="F98" i="4"/>
  <c r="M92" i="4"/>
  <c r="L92" i="4"/>
  <c r="K92" i="4"/>
  <c r="J92" i="4"/>
  <c r="I92" i="4"/>
  <c r="H92" i="4"/>
  <c r="G92" i="4"/>
  <c r="F92" i="4"/>
  <c r="L128" i="1"/>
  <c r="AB128" i="1"/>
  <c r="AA128" i="1"/>
  <c r="Z128" i="1"/>
  <c r="V128" i="1"/>
  <c r="U128" i="1"/>
  <c r="AD118" i="1"/>
  <c r="AA118" i="1"/>
  <c r="Z118" i="1"/>
  <c r="L118" i="1"/>
  <c r="AD143" i="1"/>
  <c r="AB143" i="1"/>
  <c r="AA143" i="1"/>
  <c r="Z143" i="1"/>
  <c r="V143" i="1"/>
  <c r="T143" i="1"/>
  <c r="S143" i="1"/>
  <c r="U143" i="1" s="1"/>
  <c r="R143" i="1"/>
  <c r="Q143" i="1"/>
  <c r="P143" i="1"/>
  <c r="O143" i="1"/>
  <c r="P98" i="4" l="1"/>
  <c r="N128" i="1"/>
  <c r="N98" i="4" s="1"/>
  <c r="N118" i="1"/>
  <c r="N47" i="5" s="1"/>
  <c r="N52" i="5"/>
  <c r="X128" i="1"/>
  <c r="V118" i="1"/>
  <c r="X143" i="1"/>
  <c r="N92" i="4" l="1"/>
  <c r="X118" i="1"/>
  <c r="AC150" i="1" l="1"/>
  <c r="AB150" i="1"/>
  <c r="AA150" i="1"/>
  <c r="Z150" i="1"/>
  <c r="V150" i="1"/>
  <c r="X150" i="1" s="1"/>
  <c r="T150" i="1"/>
  <c r="S150" i="1"/>
  <c r="U150" i="1" s="1"/>
  <c r="R150" i="1"/>
  <c r="Q150" i="1"/>
  <c r="P150" i="1"/>
  <c r="O150" i="1"/>
  <c r="M116" i="4"/>
  <c r="L116" i="4"/>
  <c r="K116" i="4"/>
  <c r="J116" i="4"/>
  <c r="I116" i="4"/>
  <c r="H116" i="4"/>
  <c r="G116" i="4"/>
  <c r="F116" i="4"/>
  <c r="L150" i="1"/>
  <c r="T138" i="1"/>
  <c r="S138" i="1"/>
  <c r="O104" i="4" s="1"/>
  <c r="R138" i="1"/>
  <c r="Q138" i="1"/>
  <c r="S104" i="4" s="1"/>
  <c r="P138" i="1"/>
  <c r="R104" i="4" s="1"/>
  <c r="O138" i="1"/>
  <c r="Q104" i="4" s="1"/>
  <c r="T104" i="4"/>
  <c r="P104" i="4"/>
  <c r="M104" i="4"/>
  <c r="L104" i="4"/>
  <c r="K104" i="4"/>
  <c r="J104" i="4"/>
  <c r="I104" i="4"/>
  <c r="H104" i="4"/>
  <c r="G104" i="4"/>
  <c r="F104" i="4"/>
  <c r="M57" i="5"/>
  <c r="L57" i="5"/>
  <c r="K57" i="5"/>
  <c r="J57" i="5"/>
  <c r="I57" i="5"/>
  <c r="H57" i="5"/>
  <c r="G57" i="5"/>
  <c r="F57" i="5"/>
  <c r="AD138" i="1"/>
  <c r="AB138" i="1"/>
  <c r="AA138" i="1"/>
  <c r="Z138" i="1"/>
  <c r="L138" i="1"/>
  <c r="T222" i="1"/>
  <c r="N222" i="1" s="1"/>
  <c r="N173" i="4" s="1"/>
  <c r="S222" i="1"/>
  <c r="O173" i="4" s="1"/>
  <c r="P222" i="1"/>
  <c r="R173" i="4" s="1"/>
  <c r="Q222" i="1"/>
  <c r="S173" i="4" s="1"/>
  <c r="R222" i="1"/>
  <c r="T173" i="4" s="1"/>
  <c r="O222" i="1"/>
  <c r="Q173" i="4" s="1"/>
  <c r="AD222" i="1"/>
  <c r="AB222" i="1"/>
  <c r="AA222" i="1"/>
  <c r="Z222" i="1"/>
  <c r="V222" i="1"/>
  <c r="U222" i="1"/>
  <c r="M88" i="5"/>
  <c r="L88" i="5"/>
  <c r="K88" i="5"/>
  <c r="J88" i="5"/>
  <c r="I88" i="5"/>
  <c r="H88" i="5"/>
  <c r="G88" i="5"/>
  <c r="F88" i="5"/>
  <c r="M173" i="4"/>
  <c r="L173" i="4"/>
  <c r="K173" i="4"/>
  <c r="J173" i="4"/>
  <c r="I173" i="4"/>
  <c r="H173" i="4"/>
  <c r="G173" i="4"/>
  <c r="F173" i="4"/>
  <c r="L222" i="1"/>
  <c r="M109" i="4"/>
  <c r="K109" i="4"/>
  <c r="J109" i="4"/>
  <c r="I109" i="4"/>
  <c r="H109" i="4"/>
  <c r="G109" i="4"/>
  <c r="F109" i="4"/>
  <c r="M62" i="5"/>
  <c r="K62" i="5"/>
  <c r="J62" i="5"/>
  <c r="I62" i="5"/>
  <c r="H62" i="5"/>
  <c r="G62" i="5"/>
  <c r="F62" i="5"/>
  <c r="U138" i="1" l="1"/>
  <c r="N150" i="1"/>
  <c r="N116" i="4" s="1"/>
  <c r="N138" i="1"/>
  <c r="V138" i="1"/>
  <c r="X138" i="1" s="1"/>
  <c r="P173" i="4"/>
  <c r="X222" i="1"/>
  <c r="N88" i="5"/>
  <c r="N57" i="5" l="1"/>
  <c r="N104" i="4"/>
  <c r="F29" i="2" l="1"/>
  <c r="G29" i="2"/>
  <c r="H29" i="2"/>
  <c r="I29" i="2"/>
  <c r="J29" i="2"/>
  <c r="K29" i="2"/>
  <c r="M29" i="2"/>
  <c r="F48" i="4"/>
  <c r="G48" i="4"/>
  <c r="H48" i="4"/>
  <c r="I48" i="4"/>
  <c r="J48" i="4"/>
  <c r="K48" i="4"/>
  <c r="M48" i="4"/>
  <c r="L66" i="1"/>
  <c r="N66" i="1" s="1"/>
  <c r="N48" i="4" s="1"/>
  <c r="O66" i="1"/>
  <c r="Q48" i="4" s="1"/>
  <c r="P66" i="1"/>
  <c r="R48" i="4" s="1"/>
  <c r="Q66" i="1"/>
  <c r="S48" i="4" s="1"/>
  <c r="R66" i="1"/>
  <c r="T48" i="4" s="1"/>
  <c r="S66" i="1"/>
  <c r="O48" i="4" s="1"/>
  <c r="T66" i="1"/>
  <c r="P48" i="4" s="1"/>
  <c r="U66" i="1"/>
  <c r="AA66" i="1"/>
  <c r="AB66" i="1"/>
  <c r="AC66" i="1"/>
  <c r="AD66" i="1"/>
  <c r="L48" i="4" l="1"/>
  <c r="L29" i="2"/>
  <c r="N29" i="2"/>
  <c r="V66" i="1"/>
  <c r="F16" i="5"/>
  <c r="G16" i="5"/>
  <c r="H16" i="5"/>
  <c r="I16" i="5"/>
  <c r="J16" i="5"/>
  <c r="K16" i="5"/>
  <c r="M16" i="5"/>
  <c r="F17" i="5"/>
  <c r="G17" i="5"/>
  <c r="H17" i="5"/>
  <c r="I17" i="5"/>
  <c r="J17" i="5"/>
  <c r="K17" i="5"/>
  <c r="M17" i="5"/>
  <c r="F18" i="5"/>
  <c r="G18" i="5"/>
  <c r="H18" i="5"/>
  <c r="I18" i="5"/>
  <c r="J18" i="5"/>
  <c r="K18" i="5"/>
  <c r="M18" i="5"/>
  <c r="F24" i="4"/>
  <c r="G24" i="4"/>
  <c r="H24" i="4"/>
  <c r="I24" i="4"/>
  <c r="J24" i="4"/>
  <c r="K24" i="4"/>
  <c r="M24" i="4"/>
  <c r="F25" i="4"/>
  <c r="G25" i="4"/>
  <c r="H25" i="4"/>
  <c r="I25" i="4"/>
  <c r="J25" i="4"/>
  <c r="K25" i="4"/>
  <c r="M25" i="4"/>
  <c r="F26" i="4"/>
  <c r="G26" i="4"/>
  <c r="H26" i="4"/>
  <c r="I26" i="4"/>
  <c r="J26" i="4"/>
  <c r="K26" i="4"/>
  <c r="M26" i="4"/>
  <c r="L28" i="1"/>
  <c r="V28" i="1" s="1"/>
  <c r="X28" i="1" s="1"/>
  <c r="O28" i="1"/>
  <c r="Q24" i="4" s="1"/>
  <c r="P28" i="1"/>
  <c r="R24" i="4" s="1"/>
  <c r="Q28" i="1"/>
  <c r="S24" i="4" s="1"/>
  <c r="R28" i="1"/>
  <c r="T24" i="4" s="1"/>
  <c r="S28" i="1"/>
  <c r="U28" i="1" s="1"/>
  <c r="T28" i="1"/>
  <c r="P24" i="4" s="1"/>
  <c r="Z28" i="1"/>
  <c r="AA28" i="1"/>
  <c r="AB28" i="1"/>
  <c r="AD28" i="1"/>
  <c r="L29" i="1"/>
  <c r="V29" i="1" s="1"/>
  <c r="O29" i="1"/>
  <c r="Q25" i="4" s="1"/>
  <c r="P29" i="1"/>
  <c r="R25" i="4" s="1"/>
  <c r="Q29" i="1"/>
  <c r="S25" i="4" s="1"/>
  <c r="R29" i="1"/>
  <c r="T25" i="4" s="1"/>
  <c r="S29" i="1"/>
  <c r="U29" i="1" s="1"/>
  <c r="T29" i="1"/>
  <c r="N29" i="1" s="1"/>
  <c r="N17" i="5" s="1"/>
  <c r="Z29" i="1"/>
  <c r="AA29" i="1"/>
  <c r="AB29" i="1"/>
  <c r="AD29" i="1"/>
  <c r="L30" i="1"/>
  <c r="L26" i="4" s="1"/>
  <c r="O30" i="1"/>
  <c r="Q26" i="4" s="1"/>
  <c r="P30" i="1"/>
  <c r="R26" i="4" s="1"/>
  <c r="Q30" i="1"/>
  <c r="S26" i="4" s="1"/>
  <c r="R30" i="1"/>
  <c r="T26" i="4" s="1"/>
  <c r="S30" i="1"/>
  <c r="U30" i="1" s="1"/>
  <c r="T30" i="1"/>
  <c r="P26" i="4" s="1"/>
  <c r="Z30" i="1"/>
  <c r="AA30" i="1"/>
  <c r="AB30" i="1"/>
  <c r="AD30" i="1"/>
  <c r="N30" i="1" l="1"/>
  <c r="N26" i="4" s="1"/>
  <c r="L18" i="5"/>
  <c r="X66" i="1"/>
  <c r="L24" i="4"/>
  <c r="L17" i="5"/>
  <c r="L16" i="5"/>
  <c r="L25" i="4"/>
  <c r="V30" i="1"/>
  <c r="X30" i="1" s="1"/>
  <c r="O25" i="4"/>
  <c r="O26" i="4"/>
  <c r="N25" i="4"/>
  <c r="N28" i="1"/>
  <c r="P25" i="4"/>
  <c r="O24" i="4"/>
  <c r="X29" i="1"/>
  <c r="N18" i="5" l="1"/>
  <c r="N16" i="5"/>
  <c r="N24" i="4"/>
  <c r="F80" i="4" l="1"/>
  <c r="G80" i="4"/>
  <c r="H80" i="4"/>
  <c r="I80" i="4"/>
  <c r="J80" i="4"/>
  <c r="K80" i="4"/>
  <c r="M80" i="4"/>
  <c r="F42" i="2"/>
  <c r="G42" i="2"/>
  <c r="H42" i="2"/>
  <c r="I42" i="2"/>
  <c r="J42" i="2"/>
  <c r="K42" i="2"/>
  <c r="M42" i="2"/>
  <c r="AD106" i="1"/>
  <c r="AC106" i="1"/>
  <c r="AB106" i="1"/>
  <c r="AA106" i="1"/>
  <c r="T106" i="1"/>
  <c r="P80" i="4" s="1"/>
  <c r="S106" i="1"/>
  <c r="U106" i="1" s="1"/>
  <c r="R106" i="1"/>
  <c r="T80" i="4" s="1"/>
  <c r="Q106" i="1"/>
  <c r="S80" i="4" s="1"/>
  <c r="P106" i="1"/>
  <c r="R80" i="4" s="1"/>
  <c r="O106" i="1"/>
  <c r="Q80" i="4" s="1"/>
  <c r="L106" i="1"/>
  <c r="V106" i="1" s="1"/>
  <c r="L80" i="4" l="1"/>
  <c r="L42" i="2"/>
  <c r="O80" i="4"/>
  <c r="X106" i="1"/>
  <c r="N106" i="1"/>
  <c r="O223" i="1"/>
  <c r="P223" i="1"/>
  <c r="Q223" i="1"/>
  <c r="R223" i="1"/>
  <c r="S223" i="1"/>
  <c r="T223" i="1"/>
  <c r="N42" i="2" l="1"/>
  <c r="N80" i="4"/>
  <c r="P182" i="4"/>
  <c r="Q182" i="4"/>
  <c r="R182" i="4"/>
  <c r="S182" i="4"/>
  <c r="T182" i="4"/>
  <c r="O182" i="4"/>
  <c r="O164" i="1" l="1"/>
  <c r="P164" i="1"/>
  <c r="Q164" i="1"/>
  <c r="R164" i="1"/>
  <c r="S164" i="1"/>
  <c r="U164" i="1" s="1"/>
  <c r="T164" i="1"/>
  <c r="O86" i="1"/>
  <c r="Q68" i="4" s="1"/>
  <c r="P86" i="1"/>
  <c r="R68" i="4" s="1"/>
  <c r="Q86" i="1"/>
  <c r="S68" i="4" s="1"/>
  <c r="R86" i="1"/>
  <c r="T68" i="4" s="1"/>
  <c r="S86" i="1"/>
  <c r="U86" i="1" s="1"/>
  <c r="T86" i="1"/>
  <c r="P68" i="4" s="1"/>
  <c r="F31" i="6"/>
  <c r="G31" i="6"/>
  <c r="H31" i="6"/>
  <c r="I31" i="6"/>
  <c r="J31" i="6"/>
  <c r="K31" i="6"/>
  <c r="M31" i="6"/>
  <c r="O139" i="1"/>
  <c r="P139" i="1"/>
  <c r="Q139" i="1"/>
  <c r="R139" i="1"/>
  <c r="S139" i="1"/>
  <c r="T139" i="1"/>
  <c r="O140" i="1"/>
  <c r="P140" i="1"/>
  <c r="Q140" i="1"/>
  <c r="R140" i="1"/>
  <c r="S140" i="1"/>
  <c r="T140" i="1"/>
  <c r="O141" i="1"/>
  <c r="P141" i="1"/>
  <c r="Q141" i="1"/>
  <c r="R141" i="1"/>
  <c r="S141" i="1"/>
  <c r="T141" i="1"/>
  <c r="O142" i="1"/>
  <c r="Q108" i="4" s="1"/>
  <c r="P142" i="1"/>
  <c r="R108" i="4" s="1"/>
  <c r="Q142" i="1"/>
  <c r="S108" i="4" s="1"/>
  <c r="R142" i="1"/>
  <c r="S142" i="1"/>
  <c r="O108" i="4" s="1"/>
  <c r="T142" i="1"/>
  <c r="P108" i="4" s="1"/>
  <c r="O144" i="1"/>
  <c r="Q110" i="4" s="1"/>
  <c r="P144" i="1"/>
  <c r="R110" i="4" s="1"/>
  <c r="Q144" i="1"/>
  <c r="S110" i="4" s="1"/>
  <c r="R144" i="1"/>
  <c r="T110" i="4" s="1"/>
  <c r="S144" i="1"/>
  <c r="U144" i="1" s="1"/>
  <c r="T144" i="1"/>
  <c r="P110" i="4" s="1"/>
  <c r="O145" i="1"/>
  <c r="Q111" i="4" s="1"/>
  <c r="Q136" i="4" s="1"/>
  <c r="P145" i="1"/>
  <c r="R111" i="4" s="1"/>
  <c r="R136" i="4" s="1"/>
  <c r="Q145" i="1"/>
  <c r="S111" i="4" s="1"/>
  <c r="S136" i="4" s="1"/>
  <c r="R145" i="1"/>
  <c r="T111" i="4" s="1"/>
  <c r="T136" i="4" s="1"/>
  <c r="S145" i="1"/>
  <c r="O111" i="4" s="1"/>
  <c r="O136" i="4" s="1"/>
  <c r="T145" i="1"/>
  <c r="P111" i="4" s="1"/>
  <c r="P136" i="4" s="1"/>
  <c r="O146" i="1"/>
  <c r="P146" i="1"/>
  <c r="Q146" i="1"/>
  <c r="R146" i="1"/>
  <c r="S146" i="1"/>
  <c r="T146" i="1"/>
  <c r="F108" i="4"/>
  <c r="G108" i="4"/>
  <c r="H108" i="4"/>
  <c r="I108" i="4"/>
  <c r="J108" i="4"/>
  <c r="K108" i="4"/>
  <c r="M108" i="4"/>
  <c r="T108" i="4"/>
  <c r="F110" i="4"/>
  <c r="G110" i="4"/>
  <c r="H110" i="4"/>
  <c r="I110" i="4"/>
  <c r="J110" i="4"/>
  <c r="K110" i="4"/>
  <c r="M110" i="4"/>
  <c r="F111" i="4"/>
  <c r="G111" i="4"/>
  <c r="H111" i="4"/>
  <c r="I111" i="4"/>
  <c r="J111" i="4"/>
  <c r="K111" i="4"/>
  <c r="M111" i="4"/>
  <c r="F63" i="5"/>
  <c r="G63" i="5"/>
  <c r="H63" i="5"/>
  <c r="I63" i="5"/>
  <c r="J63" i="5"/>
  <c r="K63" i="5"/>
  <c r="M63" i="5"/>
  <c r="F68" i="4"/>
  <c r="G68" i="4"/>
  <c r="H68" i="4"/>
  <c r="I68" i="4"/>
  <c r="J68" i="4"/>
  <c r="K68" i="4"/>
  <c r="M68" i="4"/>
  <c r="F69" i="4"/>
  <c r="G69" i="4"/>
  <c r="H69" i="4"/>
  <c r="I69" i="4"/>
  <c r="J69" i="4"/>
  <c r="K69" i="4"/>
  <c r="M69" i="4"/>
  <c r="AD164" i="1"/>
  <c r="AD169" i="1" s="1"/>
  <c r="AB164" i="1"/>
  <c r="AB167" i="1" s="1"/>
  <c r="AA164" i="1"/>
  <c r="AA166" i="1" s="1"/>
  <c r="Z164" i="1"/>
  <c r="Z165" i="1" s="1"/>
  <c r="L164" i="1"/>
  <c r="V164" i="1" s="1"/>
  <c r="V170" i="1" s="1"/>
  <c r="AD144" i="1"/>
  <c r="AB144" i="1"/>
  <c r="AA144" i="1"/>
  <c r="Z144" i="1"/>
  <c r="L144" i="1"/>
  <c r="V144" i="1" s="1"/>
  <c r="AD86" i="1"/>
  <c r="AA86" i="1"/>
  <c r="Z86" i="1"/>
  <c r="L86" i="1"/>
  <c r="V86" i="1" s="1"/>
  <c r="O110" i="4" l="1"/>
  <c r="T160" i="4"/>
  <c r="T148" i="4"/>
  <c r="O160" i="4"/>
  <c r="O148" i="4"/>
  <c r="S160" i="4"/>
  <c r="S148" i="4"/>
  <c r="Q160" i="4"/>
  <c r="Q148" i="4"/>
  <c r="P160" i="4"/>
  <c r="P148" i="4"/>
  <c r="R160" i="4"/>
  <c r="R148" i="4"/>
  <c r="L110" i="4"/>
  <c r="L63" i="5"/>
  <c r="L31" i="6"/>
  <c r="L68" i="4"/>
  <c r="O68" i="4"/>
  <c r="X164" i="1"/>
  <c r="N164" i="1"/>
  <c r="N170" i="1" s="1"/>
  <c r="N144" i="1"/>
  <c r="X144" i="1"/>
  <c r="N86" i="1"/>
  <c r="X86" i="1"/>
  <c r="N68" i="4" l="1"/>
  <c r="N31" i="6"/>
  <c r="N63" i="5"/>
  <c r="N110" i="4"/>
  <c r="L202" i="1"/>
  <c r="L96" i="1"/>
  <c r="L85" i="1"/>
  <c r="L84" i="1"/>
  <c r="V84" i="1" s="1"/>
  <c r="X84" i="1" s="1"/>
  <c r="O84" i="1"/>
  <c r="P84" i="1"/>
  <c r="Q84" i="1"/>
  <c r="R84" i="1"/>
  <c r="S84" i="1"/>
  <c r="U84" i="1" s="1"/>
  <c r="T84" i="1"/>
  <c r="Z84" i="1"/>
  <c r="AA84" i="1"/>
  <c r="AB84" i="1"/>
  <c r="O85" i="1"/>
  <c r="P85" i="1"/>
  <c r="Q85" i="1"/>
  <c r="R85" i="1"/>
  <c r="S85" i="1"/>
  <c r="U85" i="1" s="1"/>
  <c r="T85" i="1"/>
  <c r="Z85" i="1"/>
  <c r="AA85" i="1"/>
  <c r="AB85" i="1"/>
  <c r="L56" i="1"/>
  <c r="N56" i="1" s="1"/>
  <c r="N62" i="1" s="1"/>
  <c r="L49" i="1"/>
  <c r="N49" i="1" s="1"/>
  <c r="N55" i="1" s="1"/>
  <c r="L41" i="1"/>
  <c r="N41" i="1" s="1"/>
  <c r="L40" i="1"/>
  <c r="N40" i="1" s="1"/>
  <c r="L39" i="1"/>
  <c r="N39" i="1" s="1"/>
  <c r="L38" i="1"/>
  <c r="N38" i="1" s="1"/>
  <c r="L37" i="1"/>
  <c r="N37" i="1" s="1"/>
  <c r="L27" i="1"/>
  <c r="L26" i="1"/>
  <c r="L25" i="1"/>
  <c r="L24" i="1"/>
  <c r="L23" i="1"/>
  <c r="L22" i="1"/>
  <c r="L21" i="1"/>
  <c r="L20" i="1"/>
  <c r="L19" i="1"/>
  <c r="L18" i="1"/>
  <c r="L17" i="1"/>
  <c r="N17" i="1" s="1"/>
  <c r="L16" i="1"/>
  <c r="N16" i="1" s="1"/>
  <c r="L15" i="1"/>
  <c r="N15" i="1" s="1"/>
  <c r="L14" i="1"/>
  <c r="N14" i="1" s="1"/>
  <c r="L13" i="1"/>
  <c r="N13" i="1" s="1"/>
  <c r="L12" i="1"/>
  <c r="N12" i="1" s="1"/>
  <c r="L11" i="1"/>
  <c r="N11" i="1" s="1"/>
  <c r="L10" i="1"/>
  <c r="N10" i="1" s="1"/>
  <c r="L9" i="1"/>
  <c r="N9" i="1" s="1"/>
  <c r="N84" i="1" l="1"/>
  <c r="N85" i="1"/>
  <c r="N47" i="1"/>
  <c r="V85" i="1"/>
  <c r="X85" i="1" s="1"/>
  <c r="T4" i="4" l="1"/>
  <c r="P4" i="4"/>
  <c r="O4" i="4"/>
  <c r="N4" i="4"/>
  <c r="M4" i="4"/>
  <c r="L4" i="4"/>
  <c r="K4" i="4"/>
  <c r="J4" i="4"/>
  <c r="I4" i="4"/>
  <c r="H4" i="4"/>
  <c r="G4" i="4"/>
  <c r="F4" i="4"/>
  <c r="D4" i="4"/>
  <c r="B4" i="4"/>
  <c r="T4" i="5"/>
  <c r="P4" i="5"/>
  <c r="O4" i="5"/>
  <c r="N4" i="5"/>
  <c r="M4" i="5"/>
  <c r="L4" i="5"/>
  <c r="K4" i="5"/>
  <c r="J4" i="5"/>
  <c r="I4" i="5"/>
  <c r="H4" i="5"/>
  <c r="G4" i="5"/>
  <c r="F4" i="5"/>
  <c r="D4" i="5"/>
  <c r="B4" i="5"/>
  <c r="T4" i="6"/>
  <c r="P4" i="6"/>
  <c r="O4" i="6"/>
  <c r="N4" i="6"/>
  <c r="M4" i="6"/>
  <c r="L4" i="6"/>
  <c r="K4" i="6"/>
  <c r="J4" i="6"/>
  <c r="I4" i="6"/>
  <c r="H4" i="6"/>
  <c r="G4" i="6"/>
  <c r="F4" i="6"/>
  <c r="D4" i="6"/>
  <c r="B4" i="6"/>
  <c r="T4" i="7"/>
  <c r="P4" i="7"/>
  <c r="O4" i="7"/>
  <c r="N4" i="7"/>
  <c r="M4" i="7"/>
  <c r="L4" i="7"/>
  <c r="K4" i="7"/>
  <c r="J4" i="7"/>
  <c r="I4" i="7"/>
  <c r="H4" i="7"/>
  <c r="G4" i="7"/>
  <c r="F4" i="7"/>
  <c r="D4" i="7"/>
  <c r="B4" i="7"/>
  <c r="T4" i="2"/>
  <c r="P4" i="2"/>
  <c r="O4" i="2"/>
  <c r="G4" i="2"/>
  <c r="H4" i="2"/>
  <c r="I4" i="2"/>
  <c r="J4" i="2"/>
  <c r="K4" i="2"/>
  <c r="L4" i="2"/>
  <c r="M4" i="2"/>
  <c r="N4" i="2"/>
  <c r="F4" i="2"/>
  <c r="D4" i="2"/>
  <c r="B4" i="2"/>
  <c r="N2" i="4" l="1"/>
  <c r="I2" i="4"/>
  <c r="N2" i="5"/>
  <c r="I2" i="5"/>
  <c r="N2" i="6"/>
  <c r="I2" i="6"/>
  <c r="N2" i="7"/>
  <c r="I2" i="7"/>
  <c r="R138" i="4" l="1"/>
  <c r="S138" i="4"/>
  <c r="T138" i="4"/>
  <c r="O138" i="4"/>
  <c r="P138" i="4"/>
  <c r="Q138" i="4"/>
  <c r="R150" i="4"/>
  <c r="S150" i="4"/>
  <c r="T150" i="4"/>
  <c r="O150" i="4"/>
  <c r="P150" i="4"/>
  <c r="Q150" i="4"/>
  <c r="R139" i="4"/>
  <c r="S139" i="4"/>
  <c r="T139" i="4"/>
  <c r="O139" i="4"/>
  <c r="P139" i="4"/>
  <c r="Q139" i="4"/>
  <c r="R151" i="4"/>
  <c r="R161" i="4" s="1"/>
  <c r="S151" i="4"/>
  <c r="S161" i="4" s="1"/>
  <c r="T151" i="4"/>
  <c r="T161" i="4" s="1"/>
  <c r="O151" i="4"/>
  <c r="O161" i="4" s="1"/>
  <c r="U206" i="1" s="1"/>
  <c r="P151" i="4"/>
  <c r="P161" i="4" s="1"/>
  <c r="Q151" i="4"/>
  <c r="Q161" i="4" s="1"/>
  <c r="R140" i="4"/>
  <c r="S140" i="4"/>
  <c r="T140" i="4"/>
  <c r="O140" i="4"/>
  <c r="P140" i="4"/>
  <c r="Q140" i="4"/>
  <c r="R152" i="4"/>
  <c r="S152" i="4"/>
  <c r="T152" i="4"/>
  <c r="O152" i="4"/>
  <c r="P152" i="4"/>
  <c r="Q152" i="4"/>
  <c r="R162" i="4"/>
  <c r="S162" i="4"/>
  <c r="T162" i="4"/>
  <c r="O162" i="4"/>
  <c r="P162" i="4"/>
  <c r="Q162" i="4"/>
  <c r="R178" i="4"/>
  <c r="S178" i="4"/>
  <c r="T178" i="4"/>
  <c r="O178" i="4"/>
  <c r="P178" i="4"/>
  <c r="Q178" i="4"/>
  <c r="R78" i="5"/>
  <c r="S78" i="5"/>
  <c r="T78" i="5"/>
  <c r="O78" i="5"/>
  <c r="P78" i="5"/>
  <c r="Q78" i="5"/>
  <c r="R73" i="5"/>
  <c r="S73" i="5"/>
  <c r="T73" i="5"/>
  <c r="O73" i="5"/>
  <c r="P73" i="5"/>
  <c r="Q73" i="5"/>
  <c r="R82" i="5"/>
  <c r="S82" i="5"/>
  <c r="T82" i="5"/>
  <c r="O82" i="5"/>
  <c r="P82" i="5"/>
  <c r="Q82" i="5"/>
  <c r="R77" i="5"/>
  <c r="S77" i="5"/>
  <c r="T77" i="5"/>
  <c r="O77" i="5"/>
  <c r="P77" i="5"/>
  <c r="Q77" i="5"/>
  <c r="R72" i="5"/>
  <c r="S72" i="5"/>
  <c r="T72" i="5"/>
  <c r="O72" i="5"/>
  <c r="P72" i="5"/>
  <c r="Q72" i="5"/>
  <c r="Q99" i="5"/>
  <c r="R99" i="5"/>
  <c r="S99" i="5"/>
  <c r="T99" i="5"/>
  <c r="O99" i="5"/>
  <c r="P99" i="5"/>
  <c r="R45" i="6"/>
  <c r="S45" i="6"/>
  <c r="T45" i="6"/>
  <c r="O45" i="6"/>
  <c r="P45" i="6"/>
  <c r="Q45" i="6"/>
  <c r="R71" i="6"/>
  <c r="S71" i="6"/>
  <c r="T71" i="6"/>
  <c r="O71" i="6"/>
  <c r="P71" i="6"/>
  <c r="Q71" i="6"/>
  <c r="R66" i="6"/>
  <c r="S66" i="6"/>
  <c r="T66" i="6"/>
  <c r="O66" i="6"/>
  <c r="P66" i="6"/>
  <c r="Q66" i="6"/>
  <c r="R60" i="6"/>
  <c r="S60" i="6"/>
  <c r="T60" i="6"/>
  <c r="O60" i="6"/>
  <c r="P60" i="6"/>
  <c r="Q60" i="6"/>
  <c r="R57" i="7"/>
  <c r="S57" i="7"/>
  <c r="T57" i="7"/>
  <c r="O57" i="7"/>
  <c r="O68" i="7" s="1"/>
  <c r="P57" i="7"/>
  <c r="P63" i="7" s="1"/>
  <c r="Q57" i="7"/>
  <c r="R68" i="7"/>
  <c r="S68" i="7"/>
  <c r="T68" i="7"/>
  <c r="Q68" i="7"/>
  <c r="R63" i="7"/>
  <c r="S63" i="7"/>
  <c r="T63" i="7"/>
  <c r="Q63" i="7"/>
  <c r="R64" i="2"/>
  <c r="S64" i="2"/>
  <c r="T64" i="2"/>
  <c r="O64" i="2"/>
  <c r="P64" i="2"/>
  <c r="Q64" i="2"/>
  <c r="R69" i="2"/>
  <c r="S69" i="2"/>
  <c r="T69" i="2"/>
  <c r="O69" i="2"/>
  <c r="P69" i="2"/>
  <c r="Q69" i="2"/>
  <c r="R58" i="2"/>
  <c r="S58" i="2"/>
  <c r="T58" i="2"/>
  <c r="O58" i="2"/>
  <c r="P58" i="2"/>
  <c r="Q58" i="2"/>
  <c r="U207" i="1"/>
  <c r="F157" i="4"/>
  <c r="G157" i="4"/>
  <c r="H157" i="4"/>
  <c r="I157" i="4"/>
  <c r="J157" i="4"/>
  <c r="K157" i="4"/>
  <c r="M157" i="4"/>
  <c r="F158" i="4"/>
  <c r="G158" i="4"/>
  <c r="H158" i="4"/>
  <c r="I158" i="4"/>
  <c r="J158" i="4"/>
  <c r="K158" i="4"/>
  <c r="M158" i="4"/>
  <c r="F159" i="4"/>
  <c r="G159" i="4"/>
  <c r="H159" i="4"/>
  <c r="I159" i="4"/>
  <c r="J159" i="4"/>
  <c r="K159" i="4"/>
  <c r="M159" i="4"/>
  <c r="F160" i="4"/>
  <c r="G160" i="4"/>
  <c r="H160" i="4"/>
  <c r="I160" i="4"/>
  <c r="J160" i="4"/>
  <c r="K160" i="4"/>
  <c r="M160" i="4"/>
  <c r="F161" i="4"/>
  <c r="G161" i="4"/>
  <c r="H161" i="4"/>
  <c r="I161" i="4"/>
  <c r="J161" i="4"/>
  <c r="K161" i="4"/>
  <c r="M161" i="4"/>
  <c r="F162" i="4"/>
  <c r="G162" i="4"/>
  <c r="H162" i="4"/>
  <c r="I162" i="4"/>
  <c r="J162" i="4"/>
  <c r="K162" i="4"/>
  <c r="M162" i="4"/>
  <c r="F163" i="4"/>
  <c r="G163" i="4"/>
  <c r="H163" i="4"/>
  <c r="I163" i="4"/>
  <c r="J163" i="4"/>
  <c r="K163" i="4"/>
  <c r="M163" i="4"/>
  <c r="U192" i="1"/>
  <c r="U194" i="1"/>
  <c r="F145" i="4"/>
  <c r="G145" i="4"/>
  <c r="H145" i="4"/>
  <c r="I145" i="4"/>
  <c r="J145" i="4"/>
  <c r="K145" i="4"/>
  <c r="M145" i="4"/>
  <c r="F146" i="4"/>
  <c r="G146" i="4"/>
  <c r="H146" i="4"/>
  <c r="I146" i="4"/>
  <c r="J146" i="4"/>
  <c r="K146" i="4"/>
  <c r="M146" i="4"/>
  <c r="F147" i="4"/>
  <c r="G147" i="4"/>
  <c r="H147" i="4"/>
  <c r="I147" i="4"/>
  <c r="J147" i="4"/>
  <c r="K147" i="4"/>
  <c r="M147" i="4"/>
  <c r="F148" i="4"/>
  <c r="G148" i="4"/>
  <c r="H148" i="4"/>
  <c r="I148" i="4"/>
  <c r="J148" i="4"/>
  <c r="K148" i="4"/>
  <c r="M148" i="4"/>
  <c r="F149" i="4"/>
  <c r="G149" i="4"/>
  <c r="H149" i="4"/>
  <c r="I149" i="4"/>
  <c r="J149" i="4"/>
  <c r="K149" i="4"/>
  <c r="M149" i="4"/>
  <c r="F150" i="4"/>
  <c r="G150" i="4"/>
  <c r="H150" i="4"/>
  <c r="I150" i="4"/>
  <c r="J150" i="4"/>
  <c r="K150" i="4"/>
  <c r="M150" i="4"/>
  <c r="F151" i="4"/>
  <c r="G151" i="4"/>
  <c r="H151" i="4"/>
  <c r="I151" i="4"/>
  <c r="J151" i="4"/>
  <c r="K151" i="4"/>
  <c r="M151" i="4"/>
  <c r="F152" i="4"/>
  <c r="G152" i="4"/>
  <c r="H152" i="4"/>
  <c r="I152" i="4"/>
  <c r="J152" i="4"/>
  <c r="K152" i="4"/>
  <c r="M152" i="4"/>
  <c r="U178" i="1"/>
  <c r="F133" i="4"/>
  <c r="G133" i="4"/>
  <c r="H133" i="4"/>
  <c r="I133" i="4"/>
  <c r="J133" i="4"/>
  <c r="K133" i="4"/>
  <c r="M133" i="4"/>
  <c r="F134" i="4"/>
  <c r="G134" i="4"/>
  <c r="H134" i="4"/>
  <c r="I134" i="4"/>
  <c r="J134" i="4"/>
  <c r="K134" i="4"/>
  <c r="M134" i="4"/>
  <c r="F135" i="4"/>
  <c r="G135" i="4"/>
  <c r="H135" i="4"/>
  <c r="I135" i="4"/>
  <c r="J135" i="4"/>
  <c r="K135" i="4"/>
  <c r="M135" i="4"/>
  <c r="F136" i="4"/>
  <c r="G136" i="4"/>
  <c r="H136" i="4"/>
  <c r="I136" i="4"/>
  <c r="J136" i="4"/>
  <c r="K136" i="4"/>
  <c r="M136" i="4"/>
  <c r="F137" i="4"/>
  <c r="G137" i="4"/>
  <c r="H137" i="4"/>
  <c r="I137" i="4"/>
  <c r="J137" i="4"/>
  <c r="K137" i="4"/>
  <c r="M137" i="4"/>
  <c r="F138" i="4"/>
  <c r="G138" i="4"/>
  <c r="H138" i="4"/>
  <c r="I138" i="4"/>
  <c r="J138" i="4"/>
  <c r="K138" i="4"/>
  <c r="M138" i="4"/>
  <c r="F139" i="4"/>
  <c r="G139" i="4"/>
  <c r="H139" i="4"/>
  <c r="I139" i="4"/>
  <c r="J139" i="4"/>
  <c r="K139" i="4"/>
  <c r="M139" i="4"/>
  <c r="F140" i="4"/>
  <c r="G140" i="4"/>
  <c r="H140" i="4"/>
  <c r="I140" i="4"/>
  <c r="J140" i="4"/>
  <c r="K140" i="4"/>
  <c r="M140" i="4"/>
  <c r="F141" i="4"/>
  <c r="G141" i="4"/>
  <c r="H141" i="4"/>
  <c r="I141" i="4"/>
  <c r="J141" i="4"/>
  <c r="K141" i="4"/>
  <c r="M141" i="4"/>
  <c r="L183" i="1"/>
  <c r="F144" i="4"/>
  <c r="G144" i="4"/>
  <c r="H144" i="4"/>
  <c r="I144" i="4"/>
  <c r="K144" i="4"/>
  <c r="M144" i="4"/>
  <c r="O147" i="1"/>
  <c r="P147" i="1"/>
  <c r="Q147" i="1"/>
  <c r="R147" i="1"/>
  <c r="S147" i="1"/>
  <c r="U147" i="1" s="1"/>
  <c r="T147" i="1"/>
  <c r="O148" i="1"/>
  <c r="P148" i="1"/>
  <c r="Q148" i="1"/>
  <c r="R148" i="1"/>
  <c r="S148" i="1"/>
  <c r="T148" i="1"/>
  <c r="O149" i="1"/>
  <c r="P149" i="1"/>
  <c r="Q149" i="1"/>
  <c r="R149" i="1"/>
  <c r="S149" i="1"/>
  <c r="U149" i="1" s="1"/>
  <c r="T149" i="1"/>
  <c r="T238" i="1" s="1"/>
  <c r="O151" i="1"/>
  <c r="P151" i="1"/>
  <c r="Q151" i="1"/>
  <c r="R151" i="1"/>
  <c r="S151" i="1"/>
  <c r="U151" i="1" s="1"/>
  <c r="T151" i="1"/>
  <c r="O152" i="1"/>
  <c r="P152" i="1"/>
  <c r="Q152" i="1"/>
  <c r="R152" i="1"/>
  <c r="S152" i="1"/>
  <c r="U152" i="1" s="1"/>
  <c r="T152" i="1"/>
  <c r="O153" i="1"/>
  <c r="P153" i="1"/>
  <c r="Q153" i="1"/>
  <c r="R153" i="1"/>
  <c r="S153" i="1"/>
  <c r="U153" i="1" s="1"/>
  <c r="T153" i="1"/>
  <c r="O154" i="1"/>
  <c r="P154" i="1"/>
  <c r="Q154" i="1"/>
  <c r="R154" i="1"/>
  <c r="S154" i="1"/>
  <c r="U154" i="1" s="1"/>
  <c r="T154" i="1"/>
  <c r="O155" i="1"/>
  <c r="P155" i="1"/>
  <c r="Q155" i="1"/>
  <c r="R155" i="1"/>
  <c r="S155" i="1"/>
  <c r="T155" i="1"/>
  <c r="O156" i="1"/>
  <c r="P156" i="1"/>
  <c r="Q156" i="1"/>
  <c r="R156" i="1"/>
  <c r="S156" i="1"/>
  <c r="U156" i="1" s="1"/>
  <c r="T156" i="1"/>
  <c r="T177" i="1" s="1"/>
  <c r="O157" i="1"/>
  <c r="P157" i="1"/>
  <c r="Q157" i="1"/>
  <c r="R157" i="1"/>
  <c r="S157" i="1"/>
  <c r="U157" i="1" s="1"/>
  <c r="T157" i="1"/>
  <c r="F120" i="4"/>
  <c r="G120" i="4"/>
  <c r="H120" i="4"/>
  <c r="I120" i="4"/>
  <c r="J120" i="4"/>
  <c r="K120" i="4"/>
  <c r="M120" i="4"/>
  <c r="F121" i="4"/>
  <c r="G121" i="4"/>
  <c r="H121" i="4"/>
  <c r="I121" i="4"/>
  <c r="J121" i="4"/>
  <c r="K121" i="4"/>
  <c r="M121" i="4"/>
  <c r="F122" i="4"/>
  <c r="G122" i="4"/>
  <c r="H122" i="4"/>
  <c r="I122" i="4"/>
  <c r="J122" i="4"/>
  <c r="K122" i="4"/>
  <c r="M122" i="4"/>
  <c r="F123" i="4"/>
  <c r="G123" i="4"/>
  <c r="H123" i="4"/>
  <c r="I123" i="4"/>
  <c r="J123" i="4"/>
  <c r="K123" i="4"/>
  <c r="M123" i="4"/>
  <c r="F112" i="4"/>
  <c r="G112" i="4"/>
  <c r="H112" i="4"/>
  <c r="I112" i="4"/>
  <c r="J112" i="4"/>
  <c r="K112" i="4"/>
  <c r="M112" i="4"/>
  <c r="F113" i="4"/>
  <c r="G113" i="4"/>
  <c r="H113" i="4"/>
  <c r="I113" i="4"/>
  <c r="J113" i="4"/>
  <c r="K113" i="4"/>
  <c r="M113" i="4"/>
  <c r="F114" i="4"/>
  <c r="G114" i="4"/>
  <c r="H114" i="4"/>
  <c r="I114" i="4"/>
  <c r="J114" i="4"/>
  <c r="K114" i="4"/>
  <c r="M114" i="4"/>
  <c r="F115" i="4"/>
  <c r="G115" i="4"/>
  <c r="H115" i="4"/>
  <c r="I115" i="4"/>
  <c r="J115" i="4"/>
  <c r="K115" i="4"/>
  <c r="M115" i="4"/>
  <c r="F117" i="4"/>
  <c r="G117" i="4"/>
  <c r="H117" i="4"/>
  <c r="I117" i="4"/>
  <c r="J117" i="4"/>
  <c r="K117" i="4"/>
  <c r="M117" i="4"/>
  <c r="F118" i="4"/>
  <c r="G118" i="4"/>
  <c r="H118" i="4"/>
  <c r="I118" i="4"/>
  <c r="J118" i="4"/>
  <c r="K118" i="4"/>
  <c r="M118" i="4"/>
  <c r="F119" i="4"/>
  <c r="G119" i="4"/>
  <c r="H119" i="4"/>
  <c r="I119" i="4"/>
  <c r="J119" i="4"/>
  <c r="K119" i="4"/>
  <c r="M119" i="4"/>
  <c r="F105" i="4"/>
  <c r="G105" i="4"/>
  <c r="H105" i="4"/>
  <c r="I105" i="4"/>
  <c r="J105" i="4"/>
  <c r="K105" i="4"/>
  <c r="M105" i="4"/>
  <c r="F106" i="4"/>
  <c r="G106" i="4"/>
  <c r="H106" i="4"/>
  <c r="I106" i="4"/>
  <c r="J106" i="4"/>
  <c r="K106" i="4"/>
  <c r="M106" i="4"/>
  <c r="F107" i="4"/>
  <c r="G107" i="4"/>
  <c r="H107" i="4"/>
  <c r="I107" i="4"/>
  <c r="J107" i="4"/>
  <c r="K107" i="4"/>
  <c r="M107" i="4"/>
  <c r="O126" i="1"/>
  <c r="P126" i="1"/>
  <c r="Q126" i="1"/>
  <c r="R126" i="1"/>
  <c r="S126" i="1"/>
  <c r="T126" i="1"/>
  <c r="T178" i="1" s="1"/>
  <c r="O127" i="1"/>
  <c r="P127" i="1"/>
  <c r="Q127" i="1"/>
  <c r="R127" i="1"/>
  <c r="S127" i="1"/>
  <c r="T127" i="1"/>
  <c r="T194" i="1" s="1"/>
  <c r="O119" i="1"/>
  <c r="P119" i="1"/>
  <c r="Q119" i="1"/>
  <c r="R119" i="1"/>
  <c r="S119" i="1"/>
  <c r="T119" i="1"/>
  <c r="F99" i="5"/>
  <c r="G99" i="5"/>
  <c r="H99" i="5"/>
  <c r="I99" i="5"/>
  <c r="J99" i="5"/>
  <c r="K99" i="5"/>
  <c r="M99" i="5"/>
  <c r="O208" i="1"/>
  <c r="Q163" i="4" s="1"/>
  <c r="Q183" i="4" s="1"/>
  <c r="P208" i="1"/>
  <c r="R163" i="4" s="1"/>
  <c r="R183" i="4" s="1"/>
  <c r="Q208" i="1"/>
  <c r="S163" i="4" s="1"/>
  <c r="S183" i="4" s="1"/>
  <c r="R208" i="1"/>
  <c r="T163" i="4" s="1"/>
  <c r="T183" i="4" s="1"/>
  <c r="S208" i="1"/>
  <c r="O163" i="4" s="1"/>
  <c r="O183" i="4" s="1"/>
  <c r="T208" i="1"/>
  <c r="T239" i="1" s="1"/>
  <c r="F83" i="5"/>
  <c r="G83" i="5"/>
  <c r="H83" i="5"/>
  <c r="I83" i="5"/>
  <c r="J83" i="5"/>
  <c r="K83" i="5"/>
  <c r="M83" i="5"/>
  <c r="F82" i="5"/>
  <c r="G82" i="5"/>
  <c r="H82" i="5"/>
  <c r="I82" i="5"/>
  <c r="J82" i="5"/>
  <c r="K82" i="5"/>
  <c r="M82" i="5"/>
  <c r="U190" i="1"/>
  <c r="F77" i="5"/>
  <c r="G77" i="5"/>
  <c r="H77" i="5"/>
  <c r="I77" i="5"/>
  <c r="J77" i="5"/>
  <c r="K77" i="5"/>
  <c r="M77" i="5"/>
  <c r="F78" i="5"/>
  <c r="G78" i="5"/>
  <c r="H78" i="5"/>
  <c r="I78" i="5"/>
  <c r="J78" i="5"/>
  <c r="K78" i="5"/>
  <c r="M78" i="5"/>
  <c r="O180" i="1"/>
  <c r="P180" i="1"/>
  <c r="Q180" i="1"/>
  <c r="R180" i="1"/>
  <c r="S180" i="1"/>
  <c r="T180" i="1"/>
  <c r="U175" i="1"/>
  <c r="F74" i="5"/>
  <c r="G74" i="5"/>
  <c r="H74" i="5"/>
  <c r="I74" i="5"/>
  <c r="J74" i="5"/>
  <c r="K74" i="5"/>
  <c r="M74" i="5"/>
  <c r="F72" i="5"/>
  <c r="G72" i="5"/>
  <c r="H72" i="5"/>
  <c r="I72" i="5"/>
  <c r="J72" i="5"/>
  <c r="K72" i="5"/>
  <c r="M72" i="5"/>
  <c r="F73" i="5"/>
  <c r="G73" i="5"/>
  <c r="H73" i="5"/>
  <c r="I73" i="5"/>
  <c r="J73" i="5"/>
  <c r="K73" i="5"/>
  <c r="M73" i="5"/>
  <c r="O137" i="1"/>
  <c r="P137" i="1"/>
  <c r="Q137" i="1"/>
  <c r="R137" i="1"/>
  <c r="S137" i="1"/>
  <c r="T137" i="1"/>
  <c r="Q105" i="4"/>
  <c r="R105" i="4"/>
  <c r="S105" i="4"/>
  <c r="T105" i="4"/>
  <c r="O105" i="4"/>
  <c r="P105" i="4"/>
  <c r="Q106" i="4"/>
  <c r="R106" i="4"/>
  <c r="S106" i="4"/>
  <c r="T106" i="4"/>
  <c r="U140" i="1"/>
  <c r="P106" i="4"/>
  <c r="Q107" i="4"/>
  <c r="R107" i="4"/>
  <c r="S107" i="4"/>
  <c r="T107" i="4"/>
  <c r="O107" i="4"/>
  <c r="P107" i="4"/>
  <c r="U142" i="1"/>
  <c r="T205" i="1"/>
  <c r="Q112" i="4"/>
  <c r="Q137" i="4" s="1"/>
  <c r="Q149" i="4" s="1"/>
  <c r="R112" i="4"/>
  <c r="R137" i="4" s="1"/>
  <c r="R149" i="4" s="1"/>
  <c r="S112" i="4"/>
  <c r="S137" i="4" s="1"/>
  <c r="S149" i="4" s="1"/>
  <c r="T112" i="4"/>
  <c r="T137" i="4" s="1"/>
  <c r="T149" i="4" s="1"/>
  <c r="O112" i="4"/>
  <c r="O137" i="4" s="1"/>
  <c r="O149" i="4" s="1"/>
  <c r="T191" i="1"/>
  <c r="F56" i="5"/>
  <c r="G56" i="5"/>
  <c r="H56" i="5"/>
  <c r="I56" i="5"/>
  <c r="J56" i="5"/>
  <c r="K56" i="5"/>
  <c r="M56" i="5"/>
  <c r="F58" i="5"/>
  <c r="G58" i="5"/>
  <c r="H58" i="5"/>
  <c r="I58" i="5"/>
  <c r="J58" i="5"/>
  <c r="K58" i="5"/>
  <c r="M58" i="5"/>
  <c r="F59" i="5"/>
  <c r="G59" i="5"/>
  <c r="H59" i="5"/>
  <c r="I59" i="5"/>
  <c r="J59" i="5"/>
  <c r="K59" i="5"/>
  <c r="M59" i="5"/>
  <c r="F60" i="5"/>
  <c r="G60" i="5"/>
  <c r="H60" i="5"/>
  <c r="I60" i="5"/>
  <c r="J60" i="5"/>
  <c r="K60" i="5"/>
  <c r="M60" i="5"/>
  <c r="F61" i="5"/>
  <c r="G61" i="5"/>
  <c r="H61" i="5"/>
  <c r="I61" i="5"/>
  <c r="J61" i="5"/>
  <c r="K61" i="5"/>
  <c r="M61" i="5"/>
  <c r="F64" i="5"/>
  <c r="G64" i="5"/>
  <c r="H64" i="5"/>
  <c r="I64" i="5"/>
  <c r="J64" i="5"/>
  <c r="K64" i="5"/>
  <c r="M64" i="5"/>
  <c r="F65" i="5"/>
  <c r="G65" i="5"/>
  <c r="H65" i="5"/>
  <c r="I65" i="5"/>
  <c r="J65" i="5"/>
  <c r="K65" i="5"/>
  <c r="M65" i="5"/>
  <c r="O96" i="1"/>
  <c r="P96" i="1"/>
  <c r="Q96" i="1"/>
  <c r="R96" i="1"/>
  <c r="S96" i="1"/>
  <c r="T96" i="1"/>
  <c r="N96" i="1" s="1"/>
  <c r="F42" i="5"/>
  <c r="G42" i="5"/>
  <c r="H42" i="5"/>
  <c r="I42" i="5"/>
  <c r="J42" i="5"/>
  <c r="K42" i="5"/>
  <c r="M42" i="5"/>
  <c r="D42" i="5"/>
  <c r="E42" i="5"/>
  <c r="F71" i="6"/>
  <c r="G71" i="6"/>
  <c r="H71" i="6"/>
  <c r="I71" i="6"/>
  <c r="J71" i="6"/>
  <c r="K71" i="6"/>
  <c r="M71" i="6"/>
  <c r="U189" i="1"/>
  <c r="F66" i="6"/>
  <c r="G66" i="6"/>
  <c r="H66" i="6"/>
  <c r="I66" i="6"/>
  <c r="J66" i="6"/>
  <c r="K66" i="6"/>
  <c r="M66" i="6"/>
  <c r="F60" i="6"/>
  <c r="G60" i="6"/>
  <c r="H60" i="6"/>
  <c r="I60" i="6"/>
  <c r="J60" i="6"/>
  <c r="K60" i="6"/>
  <c r="M60" i="6"/>
  <c r="O136" i="1"/>
  <c r="P136" i="1"/>
  <c r="Q136" i="1"/>
  <c r="R136" i="1"/>
  <c r="S136" i="1"/>
  <c r="T136" i="1"/>
  <c r="F52" i="6"/>
  <c r="G52" i="6"/>
  <c r="H52" i="6"/>
  <c r="I52" i="6"/>
  <c r="J52" i="6"/>
  <c r="K52" i="6"/>
  <c r="M52" i="6"/>
  <c r="O111" i="1"/>
  <c r="P111" i="1"/>
  <c r="Q111" i="1"/>
  <c r="R111" i="1"/>
  <c r="S111" i="1"/>
  <c r="T111" i="1"/>
  <c r="O112" i="1"/>
  <c r="P112" i="1"/>
  <c r="Q112" i="1"/>
  <c r="R112" i="1"/>
  <c r="S112" i="1"/>
  <c r="T112" i="1"/>
  <c r="O113" i="1"/>
  <c r="P113" i="1"/>
  <c r="Q113" i="1"/>
  <c r="R113" i="1"/>
  <c r="S113" i="1"/>
  <c r="T113" i="1"/>
  <c r="O114" i="1"/>
  <c r="P114" i="1"/>
  <c r="Q114" i="1"/>
  <c r="R114" i="1"/>
  <c r="S114" i="1"/>
  <c r="T114" i="1"/>
  <c r="O115" i="1"/>
  <c r="P115" i="1"/>
  <c r="Q115" i="1"/>
  <c r="R115" i="1"/>
  <c r="S115" i="1"/>
  <c r="T115" i="1"/>
  <c r="T189" i="1" s="1"/>
  <c r="O116" i="1"/>
  <c r="P116" i="1"/>
  <c r="Q116" i="1"/>
  <c r="R116" i="1"/>
  <c r="S116" i="1"/>
  <c r="T116" i="1"/>
  <c r="F39" i="6"/>
  <c r="G39" i="6"/>
  <c r="H39" i="6"/>
  <c r="I39" i="6"/>
  <c r="J39" i="6"/>
  <c r="K39" i="6"/>
  <c r="M39" i="6"/>
  <c r="F40" i="6"/>
  <c r="G40" i="6"/>
  <c r="H40" i="6"/>
  <c r="I40" i="6"/>
  <c r="J40" i="6"/>
  <c r="K40" i="6"/>
  <c r="M40" i="6"/>
  <c r="F41" i="6"/>
  <c r="G41" i="6"/>
  <c r="H41" i="6"/>
  <c r="I41" i="6"/>
  <c r="J41" i="6"/>
  <c r="K41" i="6"/>
  <c r="M41" i="6"/>
  <c r="F42" i="6"/>
  <c r="G42" i="6"/>
  <c r="H42" i="6"/>
  <c r="I42" i="6"/>
  <c r="J42" i="6"/>
  <c r="K42" i="6"/>
  <c r="M42" i="6"/>
  <c r="F43" i="6"/>
  <c r="G43" i="6"/>
  <c r="H43" i="6"/>
  <c r="I43" i="6"/>
  <c r="J43" i="6"/>
  <c r="K43" i="6"/>
  <c r="M43" i="6"/>
  <c r="F44" i="6"/>
  <c r="G44" i="6"/>
  <c r="H44" i="6"/>
  <c r="I44" i="6"/>
  <c r="J44" i="6"/>
  <c r="K44" i="6"/>
  <c r="M44" i="6"/>
  <c r="F45" i="6"/>
  <c r="G45" i="6"/>
  <c r="H45" i="6"/>
  <c r="I45" i="6"/>
  <c r="J45" i="6"/>
  <c r="K45" i="6"/>
  <c r="M45" i="6"/>
  <c r="F47" i="6"/>
  <c r="G47" i="6"/>
  <c r="H47" i="6"/>
  <c r="I47" i="6"/>
  <c r="J47" i="6"/>
  <c r="K47" i="6"/>
  <c r="M47" i="6"/>
  <c r="F68" i="7"/>
  <c r="G68" i="7"/>
  <c r="H68" i="7"/>
  <c r="I68" i="7"/>
  <c r="J68" i="7"/>
  <c r="K68" i="7"/>
  <c r="M68" i="7"/>
  <c r="F63" i="7"/>
  <c r="G63" i="7"/>
  <c r="H63" i="7"/>
  <c r="I63" i="7"/>
  <c r="J63" i="7"/>
  <c r="K63" i="7"/>
  <c r="M63" i="7"/>
  <c r="F57" i="7"/>
  <c r="G57" i="7"/>
  <c r="H57" i="7"/>
  <c r="I57" i="7"/>
  <c r="J57" i="7"/>
  <c r="K57" i="7"/>
  <c r="M57" i="7"/>
  <c r="O107" i="1"/>
  <c r="P107" i="1"/>
  <c r="Q107" i="1"/>
  <c r="R107" i="1"/>
  <c r="S107" i="1"/>
  <c r="T107" i="1"/>
  <c r="O108" i="1"/>
  <c r="P108" i="1"/>
  <c r="Q108" i="1"/>
  <c r="R108" i="1"/>
  <c r="S108" i="1"/>
  <c r="T108" i="1"/>
  <c r="O109" i="1"/>
  <c r="P109" i="1"/>
  <c r="Q109" i="1"/>
  <c r="R109" i="1"/>
  <c r="S109" i="1"/>
  <c r="T109" i="1"/>
  <c r="T203" i="1" s="1"/>
  <c r="O110" i="1"/>
  <c r="P110" i="1"/>
  <c r="Q110" i="1"/>
  <c r="R110" i="1"/>
  <c r="S110" i="1"/>
  <c r="T110" i="1"/>
  <c r="F38" i="7"/>
  <c r="G38" i="7"/>
  <c r="H38" i="7"/>
  <c r="I38" i="7"/>
  <c r="J38" i="7"/>
  <c r="K38" i="7"/>
  <c r="M38" i="7"/>
  <c r="F39" i="7"/>
  <c r="G39" i="7"/>
  <c r="H39" i="7"/>
  <c r="I39" i="7"/>
  <c r="J39" i="7"/>
  <c r="K39" i="7"/>
  <c r="M39" i="7"/>
  <c r="F40" i="7"/>
  <c r="G40" i="7"/>
  <c r="H40" i="7"/>
  <c r="I40" i="7"/>
  <c r="J40" i="7"/>
  <c r="K40" i="7"/>
  <c r="M40" i="7"/>
  <c r="F41" i="7"/>
  <c r="G41" i="7"/>
  <c r="H41" i="7"/>
  <c r="I41" i="7"/>
  <c r="J41" i="7"/>
  <c r="K41" i="7"/>
  <c r="M41" i="7"/>
  <c r="F69" i="2"/>
  <c r="G69" i="2"/>
  <c r="H69" i="2"/>
  <c r="I69" i="2"/>
  <c r="J69" i="2"/>
  <c r="K69" i="2"/>
  <c r="M69" i="2"/>
  <c r="F64" i="2"/>
  <c r="G64" i="2"/>
  <c r="H64" i="2"/>
  <c r="I64" i="2"/>
  <c r="J64" i="2"/>
  <c r="K64" i="2"/>
  <c r="M64" i="2"/>
  <c r="F58" i="2"/>
  <c r="G58" i="2"/>
  <c r="H58" i="2"/>
  <c r="I58" i="2"/>
  <c r="J58" i="2"/>
  <c r="K58" i="2"/>
  <c r="M58" i="2"/>
  <c r="O104" i="1"/>
  <c r="P104" i="1"/>
  <c r="Q104" i="1"/>
  <c r="R104" i="1"/>
  <c r="S104" i="1"/>
  <c r="T104" i="1"/>
  <c r="O105" i="1"/>
  <c r="P105" i="1"/>
  <c r="Q105" i="1"/>
  <c r="R105" i="1"/>
  <c r="S105" i="1"/>
  <c r="T105" i="1"/>
  <c r="T202" i="1" s="1"/>
  <c r="F40" i="2"/>
  <c r="G40" i="2"/>
  <c r="H40" i="2"/>
  <c r="I40" i="2"/>
  <c r="J40" i="2"/>
  <c r="K40" i="2"/>
  <c r="M40" i="2"/>
  <c r="F41" i="2"/>
  <c r="G41" i="2"/>
  <c r="H41" i="2"/>
  <c r="I41" i="2"/>
  <c r="J41" i="2"/>
  <c r="K41" i="2"/>
  <c r="M41" i="2"/>
  <c r="L203" i="1"/>
  <c r="L68" i="7" s="1"/>
  <c r="L204" i="1"/>
  <c r="N204" i="1" s="1"/>
  <c r="N71" i="6" s="1"/>
  <c r="L205" i="1"/>
  <c r="L82" i="5" s="1"/>
  <c r="L206" i="1"/>
  <c r="N206" i="1" s="1"/>
  <c r="N161" i="4" s="1"/>
  <c r="N207" i="1"/>
  <c r="N162" i="4" s="1"/>
  <c r="L208" i="1"/>
  <c r="V208" i="1" s="1"/>
  <c r="U203" i="1"/>
  <c r="Z203" i="1"/>
  <c r="AB203" i="1"/>
  <c r="AC203" i="1"/>
  <c r="AD203" i="1"/>
  <c r="Z204" i="1"/>
  <c r="AA204" i="1"/>
  <c r="AC204" i="1"/>
  <c r="AD204" i="1"/>
  <c r="U205" i="1"/>
  <c r="Z205" i="1"/>
  <c r="AA205" i="1"/>
  <c r="AB205" i="1"/>
  <c r="AD205" i="1"/>
  <c r="Z206" i="1"/>
  <c r="AA206" i="1"/>
  <c r="AB206" i="1"/>
  <c r="AC206" i="1"/>
  <c r="Z207" i="1"/>
  <c r="AA207" i="1"/>
  <c r="AB207" i="1"/>
  <c r="AC207" i="1"/>
  <c r="Z208" i="1"/>
  <c r="AA208" i="1"/>
  <c r="AB208" i="1"/>
  <c r="AD208" i="1"/>
  <c r="AC202" i="1"/>
  <c r="AB202" i="1"/>
  <c r="AA202" i="1"/>
  <c r="N202" i="1"/>
  <c r="U191" i="1"/>
  <c r="U193" i="1"/>
  <c r="L188" i="1"/>
  <c r="N188" i="1" s="1"/>
  <c r="N63" i="7" s="1"/>
  <c r="Z188" i="1"/>
  <c r="AB188" i="1"/>
  <c r="AC188" i="1"/>
  <c r="AD188" i="1"/>
  <c r="L189" i="1"/>
  <c r="N189" i="1" s="1"/>
  <c r="N66" i="6" s="1"/>
  <c r="Z189" i="1"/>
  <c r="AA189" i="1"/>
  <c r="AC189" i="1"/>
  <c r="AD189" i="1"/>
  <c r="L190" i="1"/>
  <c r="N190" i="1" s="1"/>
  <c r="N77" i="5" s="1"/>
  <c r="Z190" i="1"/>
  <c r="AA190" i="1"/>
  <c r="AB190" i="1"/>
  <c r="AD190" i="1"/>
  <c r="L191" i="1"/>
  <c r="N191" i="1" s="1"/>
  <c r="N78" i="5" s="1"/>
  <c r="Z191" i="1"/>
  <c r="AA191" i="1"/>
  <c r="AB191" i="1"/>
  <c r="AD191" i="1"/>
  <c r="L192" i="1"/>
  <c r="N192" i="1" s="1"/>
  <c r="N150" i="4" s="1"/>
  <c r="Z192" i="1"/>
  <c r="AA192" i="1"/>
  <c r="AB192" i="1"/>
  <c r="AC192" i="1"/>
  <c r="L193" i="1"/>
  <c r="N193" i="1" s="1"/>
  <c r="N151" i="4" s="1"/>
  <c r="Z193" i="1"/>
  <c r="AA193" i="1"/>
  <c r="AB193" i="1"/>
  <c r="AC193" i="1"/>
  <c r="N194" i="1"/>
  <c r="N152" i="4" s="1"/>
  <c r="Z194" i="1"/>
  <c r="AA194" i="1"/>
  <c r="AB194" i="1"/>
  <c r="AC194" i="1"/>
  <c r="Z173" i="1"/>
  <c r="AB173" i="1"/>
  <c r="AC173" i="1"/>
  <c r="AD173" i="1"/>
  <c r="Z174" i="1"/>
  <c r="AA174" i="1"/>
  <c r="AC174" i="1"/>
  <c r="AD174" i="1"/>
  <c r="Z175" i="1"/>
  <c r="AA175" i="1"/>
  <c r="AB175" i="1"/>
  <c r="AD175" i="1"/>
  <c r="Z176" i="1"/>
  <c r="AA176" i="1"/>
  <c r="AB176" i="1"/>
  <c r="AD176" i="1"/>
  <c r="Z177" i="1"/>
  <c r="AA177" i="1"/>
  <c r="AB177" i="1"/>
  <c r="AC177" i="1"/>
  <c r="Z178" i="1"/>
  <c r="AA178" i="1"/>
  <c r="AB178" i="1"/>
  <c r="AC178" i="1"/>
  <c r="Z179" i="1"/>
  <c r="AA179" i="1"/>
  <c r="AB179" i="1"/>
  <c r="AC179" i="1"/>
  <c r="U173" i="1"/>
  <c r="U174" i="1"/>
  <c r="U176" i="1"/>
  <c r="U177" i="1"/>
  <c r="L173" i="1"/>
  <c r="V173" i="1" s="1"/>
  <c r="L174" i="1"/>
  <c r="V174" i="1" s="1"/>
  <c r="L175" i="1"/>
  <c r="V175" i="1" s="1"/>
  <c r="L176" i="1"/>
  <c r="V176" i="1" s="1"/>
  <c r="L177" i="1"/>
  <c r="N177" i="1" s="1"/>
  <c r="N138" i="4" s="1"/>
  <c r="L178" i="1"/>
  <c r="V178" i="1" s="1"/>
  <c r="X178" i="1" s="1"/>
  <c r="N179" i="1"/>
  <c r="N140" i="4" s="1"/>
  <c r="L140" i="1"/>
  <c r="V140" i="1" s="1"/>
  <c r="X140" i="1" s="1"/>
  <c r="L141" i="1"/>
  <c r="V141" i="1" s="1"/>
  <c r="X141" i="1" s="1"/>
  <c r="L142" i="1"/>
  <c r="L145" i="1"/>
  <c r="L146" i="1"/>
  <c r="V146" i="1" s="1"/>
  <c r="X146" i="1" s="1"/>
  <c r="L147" i="1"/>
  <c r="N147" i="1" s="1"/>
  <c r="N113" i="4" s="1"/>
  <c r="L148" i="1"/>
  <c r="L149" i="1"/>
  <c r="N149" i="1" s="1"/>
  <c r="N115" i="4" s="1"/>
  <c r="L151" i="1"/>
  <c r="V151" i="1" s="1"/>
  <c r="X151" i="1" s="1"/>
  <c r="L152" i="1"/>
  <c r="L153" i="1"/>
  <c r="V153" i="1" s="1"/>
  <c r="X153" i="1" s="1"/>
  <c r="L154" i="1"/>
  <c r="L143" i="1"/>
  <c r="L109" i="4" s="1"/>
  <c r="L155" i="1"/>
  <c r="N155" i="1" s="1"/>
  <c r="N121" i="4" s="1"/>
  <c r="L156" i="1"/>
  <c r="V156" i="1" s="1"/>
  <c r="X156" i="1" s="1"/>
  <c r="L157" i="1"/>
  <c r="V157" i="1" s="1"/>
  <c r="X157" i="1" s="1"/>
  <c r="Z140" i="1"/>
  <c r="AA140" i="1"/>
  <c r="AB140" i="1"/>
  <c r="AD140" i="1"/>
  <c r="Z141" i="1"/>
  <c r="AA141" i="1"/>
  <c r="AB141" i="1"/>
  <c r="AD141" i="1"/>
  <c r="Z142" i="1"/>
  <c r="AA142" i="1"/>
  <c r="AB142" i="1"/>
  <c r="AD142" i="1"/>
  <c r="Z145" i="1"/>
  <c r="AA145" i="1"/>
  <c r="AB145" i="1"/>
  <c r="AD145" i="1"/>
  <c r="Z146" i="1"/>
  <c r="AA146" i="1"/>
  <c r="AB146" i="1"/>
  <c r="AD146" i="1"/>
  <c r="Z147" i="1"/>
  <c r="AA147" i="1"/>
  <c r="AB147" i="1"/>
  <c r="AC147" i="1"/>
  <c r="Z148" i="1"/>
  <c r="AA148" i="1"/>
  <c r="AB148" i="1"/>
  <c r="AC148" i="1"/>
  <c r="Z149" i="1"/>
  <c r="AA149" i="1"/>
  <c r="AB149" i="1"/>
  <c r="AC149" i="1"/>
  <c r="Z151" i="1"/>
  <c r="AA151" i="1"/>
  <c r="AB151" i="1"/>
  <c r="AC151" i="1"/>
  <c r="Z152" i="1"/>
  <c r="AA152" i="1"/>
  <c r="AB152" i="1"/>
  <c r="AC152" i="1"/>
  <c r="Z153" i="1"/>
  <c r="AA153" i="1"/>
  <c r="AB153" i="1"/>
  <c r="AC153" i="1"/>
  <c r="Z154" i="1"/>
  <c r="AA154" i="1"/>
  <c r="AB154" i="1"/>
  <c r="AC154" i="1"/>
  <c r="Z155" i="1"/>
  <c r="AA155" i="1"/>
  <c r="AB155" i="1"/>
  <c r="AC155" i="1"/>
  <c r="Z156" i="1"/>
  <c r="AA156" i="1"/>
  <c r="AB156" i="1"/>
  <c r="AC156" i="1"/>
  <c r="Z157" i="1"/>
  <c r="AA157" i="1"/>
  <c r="AB157" i="1"/>
  <c r="AC157" i="1"/>
  <c r="N143" i="1" l="1"/>
  <c r="N109" i="4" s="1"/>
  <c r="L62" i="5"/>
  <c r="P68" i="7"/>
  <c r="O63" i="7"/>
  <c r="U188" i="1" s="1"/>
  <c r="X208" i="1"/>
  <c r="V203" i="1"/>
  <c r="V145" i="1"/>
  <c r="X145" i="1" s="1"/>
  <c r="L111" i="4"/>
  <c r="N69" i="2"/>
  <c r="N142" i="1"/>
  <c r="N108" i="4" s="1"/>
  <c r="L108" i="4"/>
  <c r="N148" i="1"/>
  <c r="N114" i="4" s="1"/>
  <c r="N154" i="1"/>
  <c r="N120" i="4" s="1"/>
  <c r="N152" i="1"/>
  <c r="N118" i="4" s="1"/>
  <c r="V152" i="1"/>
  <c r="X152" i="1" s="1"/>
  <c r="U145" i="1"/>
  <c r="U208" i="1"/>
  <c r="L139" i="4"/>
  <c r="L135" i="4"/>
  <c r="L77" i="5"/>
  <c r="L137" i="4"/>
  <c r="L140" i="4"/>
  <c r="L138" i="4"/>
  <c r="L136" i="4"/>
  <c r="L134" i="4"/>
  <c r="U141" i="1"/>
  <c r="L60" i="5"/>
  <c r="L72" i="5"/>
  <c r="L107" i="4"/>
  <c r="L106" i="4"/>
  <c r="L119" i="4"/>
  <c r="L118" i="4"/>
  <c r="L117" i="4"/>
  <c r="L115" i="4"/>
  <c r="L114" i="4"/>
  <c r="L113" i="4"/>
  <c r="L112" i="4"/>
  <c r="L123" i="4"/>
  <c r="L122" i="4"/>
  <c r="L121" i="4"/>
  <c r="L120" i="4"/>
  <c r="L152" i="4"/>
  <c r="L151" i="4"/>
  <c r="L150" i="4"/>
  <c r="L149" i="4"/>
  <c r="L148" i="4"/>
  <c r="L147" i="4"/>
  <c r="L146" i="4"/>
  <c r="L163" i="4"/>
  <c r="L162" i="4"/>
  <c r="L161" i="4"/>
  <c r="L160" i="4"/>
  <c r="L159" i="4"/>
  <c r="L158" i="4"/>
  <c r="L157" i="4"/>
  <c r="T179" i="1"/>
  <c r="T207" i="1"/>
  <c r="T190" i="1"/>
  <c r="T188" i="1"/>
  <c r="T231" i="1"/>
  <c r="T193" i="1"/>
  <c r="T206" i="1" s="1"/>
  <c r="O106" i="4"/>
  <c r="U146" i="1"/>
  <c r="P163" i="4"/>
  <c r="P183" i="4" s="1"/>
  <c r="T175" i="1"/>
  <c r="T174" i="1"/>
  <c r="T204" i="1"/>
  <c r="T173" i="1"/>
  <c r="T187" i="1"/>
  <c r="T192" i="1"/>
  <c r="P112" i="4"/>
  <c r="P137" i="4" s="1"/>
  <c r="P149" i="4" s="1"/>
  <c r="T176" i="1"/>
  <c r="N149" i="4"/>
  <c r="N148" i="4"/>
  <c r="N147" i="4"/>
  <c r="U204" i="1"/>
  <c r="N159" i="4"/>
  <c r="N146" i="4"/>
  <c r="T172" i="1"/>
  <c r="N157" i="4"/>
  <c r="U202" i="1"/>
  <c r="U187" i="1"/>
  <c r="L61" i="5"/>
  <c r="L59" i="5"/>
  <c r="L73" i="5"/>
  <c r="L78" i="5"/>
  <c r="V207" i="1"/>
  <c r="V205" i="1"/>
  <c r="N205" i="1"/>
  <c r="L65" i="5"/>
  <c r="L64" i="5"/>
  <c r="L83" i="5"/>
  <c r="N203" i="1"/>
  <c r="L57" i="7"/>
  <c r="L60" i="6"/>
  <c r="L66" i="6"/>
  <c r="L71" i="6"/>
  <c r="V206" i="1"/>
  <c r="L63" i="7"/>
  <c r="L69" i="2"/>
  <c r="V204" i="1"/>
  <c r="V202" i="1"/>
  <c r="V194" i="1"/>
  <c r="V193" i="1"/>
  <c r="V192" i="1"/>
  <c r="V191" i="1"/>
  <c r="V190" i="1"/>
  <c r="V189" i="1"/>
  <c r="V188" i="1"/>
  <c r="N178" i="1"/>
  <c r="N139" i="4" s="1"/>
  <c r="N174" i="1"/>
  <c r="V155" i="1"/>
  <c r="X155" i="1" s="1"/>
  <c r="V154" i="1"/>
  <c r="X154" i="1" s="1"/>
  <c r="V149" i="1"/>
  <c r="X149" i="1" s="1"/>
  <c r="V147" i="1"/>
  <c r="X147" i="1" s="1"/>
  <c r="N176" i="1"/>
  <c r="X175" i="1"/>
  <c r="X173" i="1"/>
  <c r="X176" i="1"/>
  <c r="X174" i="1"/>
  <c r="V179" i="1"/>
  <c r="V177" i="1"/>
  <c r="V148" i="1"/>
  <c r="X148" i="1" s="1"/>
  <c r="N175" i="1"/>
  <c r="N173" i="1"/>
  <c r="V142" i="1"/>
  <c r="X142" i="1" s="1"/>
  <c r="N156" i="1"/>
  <c r="N122" i="4" s="1"/>
  <c r="N153" i="1"/>
  <c r="N119" i="4" s="1"/>
  <c r="N151" i="1"/>
  <c r="N117" i="4" s="1"/>
  <c r="N146" i="1"/>
  <c r="N140" i="1"/>
  <c r="N145" i="1"/>
  <c r="N111" i="4" s="1"/>
  <c r="N141" i="1"/>
  <c r="U179" i="1"/>
  <c r="R30" i="5"/>
  <c r="S30" i="5"/>
  <c r="T30" i="5"/>
  <c r="O30" i="5"/>
  <c r="P30" i="5"/>
  <c r="Q30" i="5"/>
  <c r="N62" i="5" l="1"/>
  <c r="X203" i="1"/>
  <c r="X207" i="1"/>
  <c r="X204" i="1"/>
  <c r="X205" i="1"/>
  <c r="X206" i="1"/>
  <c r="N61" i="5"/>
  <c r="V214" i="1"/>
  <c r="N64" i="5"/>
  <c r="N60" i="5"/>
  <c r="N107" i="4"/>
  <c r="N59" i="5"/>
  <c r="N106" i="4"/>
  <c r="N65" i="5"/>
  <c r="N112" i="4"/>
  <c r="N73" i="5"/>
  <c r="N137" i="4"/>
  <c r="N82" i="5"/>
  <c r="N160" i="4"/>
  <c r="N72" i="5"/>
  <c r="N136" i="4"/>
  <c r="N60" i="6"/>
  <c r="N135" i="4"/>
  <c r="N57" i="7"/>
  <c r="N134" i="4"/>
  <c r="N68" i="7"/>
  <c r="N158" i="4"/>
  <c r="X202" i="1"/>
  <c r="X188" i="1"/>
  <c r="X190" i="1"/>
  <c r="X192" i="1"/>
  <c r="X194" i="1"/>
  <c r="X189" i="1"/>
  <c r="X191" i="1"/>
  <c r="X193" i="1"/>
  <c r="X177" i="1"/>
  <c r="X179" i="1"/>
  <c r="O215" i="1"/>
  <c r="Q166" i="4" s="1"/>
  <c r="P215" i="1"/>
  <c r="R166" i="4" s="1"/>
  <c r="Q215" i="1"/>
  <c r="S166" i="4" s="1"/>
  <c r="O216" i="1"/>
  <c r="Q167" i="4" s="1"/>
  <c r="P216" i="1"/>
  <c r="R167" i="4" s="1"/>
  <c r="Q216" i="1"/>
  <c r="S167" i="4" s="1"/>
  <c r="O217" i="1"/>
  <c r="Q168" i="4" s="1"/>
  <c r="P217" i="1"/>
  <c r="R168" i="4" s="1"/>
  <c r="Q217" i="1"/>
  <c r="S168" i="4" s="1"/>
  <c r="O218" i="1"/>
  <c r="Q169" i="4" s="1"/>
  <c r="P218" i="1"/>
  <c r="R169" i="4" s="1"/>
  <c r="Q218" i="1"/>
  <c r="S169" i="4" s="1"/>
  <c r="O219" i="1"/>
  <c r="Q170" i="4" s="1"/>
  <c r="P219" i="1"/>
  <c r="R170" i="4" s="1"/>
  <c r="Q219" i="1"/>
  <c r="S170" i="4" s="1"/>
  <c r="O220" i="1"/>
  <c r="Q171" i="4" s="1"/>
  <c r="P220" i="1"/>
  <c r="R171" i="4" s="1"/>
  <c r="Q220" i="1"/>
  <c r="S171" i="4" s="1"/>
  <c r="O221" i="1"/>
  <c r="P221" i="1"/>
  <c r="Q221" i="1"/>
  <c r="Q127" i="4"/>
  <c r="R127" i="4"/>
  <c r="S127" i="4"/>
  <c r="Q102" i="4"/>
  <c r="R102" i="4"/>
  <c r="S102" i="4"/>
  <c r="Q103" i="4"/>
  <c r="R103" i="4"/>
  <c r="S103" i="4"/>
  <c r="Q78" i="4"/>
  <c r="R78" i="4"/>
  <c r="S78" i="4"/>
  <c r="Q79" i="4"/>
  <c r="Q133" i="4" s="1"/>
  <c r="R79" i="4"/>
  <c r="R133" i="4" s="1"/>
  <c r="S79" i="4"/>
  <c r="S133" i="4" s="1"/>
  <c r="Q81" i="4"/>
  <c r="R81" i="4"/>
  <c r="S81" i="4"/>
  <c r="Q82" i="4"/>
  <c r="R82" i="4"/>
  <c r="S82" i="4"/>
  <c r="Q83" i="4"/>
  <c r="Q134" i="4" s="1"/>
  <c r="R83" i="4"/>
  <c r="R134" i="4" s="1"/>
  <c r="S83" i="4"/>
  <c r="S134" i="4" s="1"/>
  <c r="Q84" i="4"/>
  <c r="R84" i="4"/>
  <c r="S84" i="4"/>
  <c r="Q85" i="4"/>
  <c r="R85" i="4"/>
  <c r="S85" i="4"/>
  <c r="Q86" i="4"/>
  <c r="R86" i="4"/>
  <c r="S86" i="4"/>
  <c r="Q87" i="4"/>
  <c r="R87" i="4"/>
  <c r="S87" i="4"/>
  <c r="Q88" i="4"/>
  <c r="R88" i="4"/>
  <c r="S88" i="4"/>
  <c r="Q89" i="4"/>
  <c r="Q135" i="4" s="1"/>
  <c r="R89" i="4"/>
  <c r="R135" i="4" s="1"/>
  <c r="S89" i="4"/>
  <c r="S135" i="4" s="1"/>
  <c r="Q90" i="4"/>
  <c r="R90" i="4"/>
  <c r="S90" i="4"/>
  <c r="O94" i="1"/>
  <c r="Q72" i="4" s="1"/>
  <c r="P94" i="1"/>
  <c r="R72" i="4" s="1"/>
  <c r="Q94" i="1"/>
  <c r="S72" i="4" s="1"/>
  <c r="O95" i="1"/>
  <c r="Q73" i="4" s="1"/>
  <c r="Q91" i="4" s="1"/>
  <c r="P95" i="1"/>
  <c r="R73" i="4" s="1"/>
  <c r="R91" i="4" s="1"/>
  <c r="Q95" i="1"/>
  <c r="S73" i="4" s="1"/>
  <c r="S91" i="4" s="1"/>
  <c r="Q74" i="4"/>
  <c r="R74" i="4"/>
  <c r="S74" i="4"/>
  <c r="O64" i="1"/>
  <c r="Q46" i="4" s="1"/>
  <c r="P64" i="1"/>
  <c r="R46" i="4" s="1"/>
  <c r="Q64" i="1"/>
  <c r="S46" i="4" s="1"/>
  <c r="O65" i="1"/>
  <c r="Q47" i="4" s="1"/>
  <c r="P65" i="1"/>
  <c r="R47" i="4" s="1"/>
  <c r="Q65" i="1"/>
  <c r="S47" i="4" s="1"/>
  <c r="O67" i="1"/>
  <c r="Q49" i="4" s="1"/>
  <c r="P67" i="1"/>
  <c r="R49" i="4" s="1"/>
  <c r="Q67" i="1"/>
  <c r="S49" i="4" s="1"/>
  <c r="O68" i="1"/>
  <c r="Q50" i="4" s="1"/>
  <c r="P68" i="1"/>
  <c r="R50" i="4" s="1"/>
  <c r="Q68" i="1"/>
  <c r="S50" i="4" s="1"/>
  <c r="O69" i="1"/>
  <c r="Q51" i="4" s="1"/>
  <c r="P69" i="1"/>
  <c r="R51" i="4" s="1"/>
  <c r="Q69" i="1"/>
  <c r="S51" i="4" s="1"/>
  <c r="O70" i="1"/>
  <c r="Q52" i="4" s="1"/>
  <c r="P70" i="1"/>
  <c r="R52" i="4" s="1"/>
  <c r="Q70" i="1"/>
  <c r="S52" i="4" s="1"/>
  <c r="O71" i="1"/>
  <c r="Q53" i="4" s="1"/>
  <c r="P71" i="1"/>
  <c r="R53" i="4" s="1"/>
  <c r="Q71" i="1"/>
  <c r="S53" i="4" s="1"/>
  <c r="O72" i="1"/>
  <c r="Q54" i="4" s="1"/>
  <c r="P72" i="1"/>
  <c r="R54" i="4" s="1"/>
  <c r="Q72" i="1"/>
  <c r="S54" i="4" s="1"/>
  <c r="O73" i="1"/>
  <c r="Q55" i="4" s="1"/>
  <c r="P73" i="1"/>
  <c r="R55" i="4" s="1"/>
  <c r="Q73" i="1"/>
  <c r="S55" i="4" s="1"/>
  <c r="O74" i="1"/>
  <c r="Q56" i="4" s="1"/>
  <c r="P74" i="1"/>
  <c r="R56" i="4" s="1"/>
  <c r="Q74" i="1"/>
  <c r="S56" i="4" s="1"/>
  <c r="O75" i="1"/>
  <c r="Q57" i="4" s="1"/>
  <c r="P75" i="1"/>
  <c r="R57" i="4" s="1"/>
  <c r="Q75" i="1"/>
  <c r="S57" i="4" s="1"/>
  <c r="O76" i="1"/>
  <c r="Q58" i="4" s="1"/>
  <c r="P76" i="1"/>
  <c r="R58" i="4" s="1"/>
  <c r="Q76" i="1"/>
  <c r="S58" i="4" s="1"/>
  <c r="O77" i="1"/>
  <c r="Q59" i="4" s="1"/>
  <c r="P77" i="1"/>
  <c r="R59" i="4" s="1"/>
  <c r="Q77" i="1"/>
  <c r="S59" i="4" s="1"/>
  <c r="O78" i="1"/>
  <c r="Q60" i="4" s="1"/>
  <c r="P78" i="1"/>
  <c r="R60" i="4" s="1"/>
  <c r="Q78" i="1"/>
  <c r="S60" i="4" s="1"/>
  <c r="O79" i="1"/>
  <c r="Q61" i="4" s="1"/>
  <c r="P79" i="1"/>
  <c r="R61" i="4" s="1"/>
  <c r="Q79" i="1"/>
  <c r="S61" i="4" s="1"/>
  <c r="O80" i="1"/>
  <c r="Q62" i="4" s="1"/>
  <c r="P80" i="1"/>
  <c r="R62" i="4" s="1"/>
  <c r="Q80" i="1"/>
  <c r="S62" i="4" s="1"/>
  <c r="O81" i="1"/>
  <c r="Q63" i="4" s="1"/>
  <c r="P81" i="1"/>
  <c r="R63" i="4" s="1"/>
  <c r="Q81" i="1"/>
  <c r="S63" i="4" s="1"/>
  <c r="O82" i="1"/>
  <c r="P82" i="1"/>
  <c r="Q82" i="1"/>
  <c r="O83" i="1"/>
  <c r="P83" i="1"/>
  <c r="Q83" i="1"/>
  <c r="Q66" i="4"/>
  <c r="R66" i="4"/>
  <c r="S66" i="4"/>
  <c r="Q67" i="4"/>
  <c r="R67" i="4"/>
  <c r="S67" i="4"/>
  <c r="O87" i="1"/>
  <c r="Q69" i="4" s="1"/>
  <c r="P87" i="1"/>
  <c r="R69" i="4" s="1"/>
  <c r="Q87" i="1"/>
  <c r="S69" i="4" s="1"/>
  <c r="O49" i="1"/>
  <c r="Q37" i="4" s="1"/>
  <c r="Q41" i="4" s="1"/>
  <c r="P49" i="1"/>
  <c r="R37" i="4" s="1"/>
  <c r="R41" i="4" s="1"/>
  <c r="Q49" i="1"/>
  <c r="S37" i="4" s="1"/>
  <c r="S41" i="4" s="1"/>
  <c r="O37" i="1"/>
  <c r="Q29" i="4" s="1"/>
  <c r="P37" i="1"/>
  <c r="R29" i="4" s="1"/>
  <c r="Q37" i="1"/>
  <c r="S29" i="4" s="1"/>
  <c r="O38" i="1"/>
  <c r="Q30" i="4" s="1"/>
  <c r="P38" i="1"/>
  <c r="R30" i="4" s="1"/>
  <c r="Q38" i="1"/>
  <c r="S30" i="4" s="1"/>
  <c r="O39" i="1"/>
  <c r="Q31" i="4" s="1"/>
  <c r="P39" i="1"/>
  <c r="R31" i="4" s="1"/>
  <c r="Q39" i="1"/>
  <c r="S31" i="4" s="1"/>
  <c r="O40" i="1"/>
  <c r="Q32" i="4" s="1"/>
  <c r="P40" i="1"/>
  <c r="R32" i="4" s="1"/>
  <c r="Q40" i="1"/>
  <c r="S32" i="4" s="1"/>
  <c r="O41" i="1"/>
  <c r="P41" i="1"/>
  <c r="Q41" i="1"/>
  <c r="O9" i="1"/>
  <c r="Q5" i="4" s="1"/>
  <c r="P9" i="1"/>
  <c r="R5" i="4" s="1"/>
  <c r="Q9" i="1"/>
  <c r="S5" i="4" s="1"/>
  <c r="O10" i="1"/>
  <c r="Q6" i="4" s="1"/>
  <c r="P10" i="1"/>
  <c r="R6" i="4" s="1"/>
  <c r="Q10" i="1"/>
  <c r="S6" i="4" s="1"/>
  <c r="O11" i="1"/>
  <c r="Q7" i="4" s="1"/>
  <c r="P11" i="1"/>
  <c r="R7" i="4" s="1"/>
  <c r="Q11" i="1"/>
  <c r="S7" i="4" s="1"/>
  <c r="O12" i="1"/>
  <c r="Q8" i="4" s="1"/>
  <c r="P12" i="1"/>
  <c r="R8" i="4" s="1"/>
  <c r="Q12" i="1"/>
  <c r="S8" i="4" s="1"/>
  <c r="O13" i="1"/>
  <c r="Q9" i="4" s="1"/>
  <c r="P13" i="1"/>
  <c r="R9" i="4" s="1"/>
  <c r="Q13" i="1"/>
  <c r="S9" i="4" s="1"/>
  <c r="O14" i="1"/>
  <c r="Q10" i="4" s="1"/>
  <c r="P14" i="1"/>
  <c r="R10" i="4" s="1"/>
  <c r="Q14" i="1"/>
  <c r="S10" i="4" s="1"/>
  <c r="O15" i="1"/>
  <c r="Q11" i="4" s="1"/>
  <c r="P15" i="1"/>
  <c r="R11" i="4" s="1"/>
  <c r="Q15" i="1"/>
  <c r="S11" i="4" s="1"/>
  <c r="O16" i="1"/>
  <c r="Q12" i="4" s="1"/>
  <c r="P16" i="1"/>
  <c r="R12" i="4" s="1"/>
  <c r="Q16" i="1"/>
  <c r="S12" i="4" s="1"/>
  <c r="O17" i="1"/>
  <c r="P17" i="1"/>
  <c r="Q17" i="1"/>
  <c r="O18" i="1"/>
  <c r="P18" i="1"/>
  <c r="Q18" i="1"/>
  <c r="O19" i="1"/>
  <c r="P19" i="1"/>
  <c r="Q19" i="1"/>
  <c r="O20" i="1"/>
  <c r="P20" i="1"/>
  <c r="Q20" i="1"/>
  <c r="O21" i="1"/>
  <c r="P21" i="1"/>
  <c r="Q21" i="1"/>
  <c r="O22" i="1"/>
  <c r="Q18" i="4" s="1"/>
  <c r="P22" i="1"/>
  <c r="R18" i="4" s="1"/>
  <c r="Q22" i="1"/>
  <c r="S18" i="4" s="1"/>
  <c r="O23" i="1"/>
  <c r="Q19" i="4" s="1"/>
  <c r="P23" i="1"/>
  <c r="R19" i="4" s="1"/>
  <c r="Q23" i="1"/>
  <c r="S19" i="4" s="1"/>
  <c r="O24" i="1"/>
  <c r="Q20" i="4" s="1"/>
  <c r="P24" i="1"/>
  <c r="R20" i="4" s="1"/>
  <c r="Q24" i="1"/>
  <c r="S20" i="4" s="1"/>
  <c r="O25" i="1"/>
  <c r="P25" i="1"/>
  <c r="Q25" i="1"/>
  <c r="O26" i="1"/>
  <c r="Q22" i="4" s="1"/>
  <c r="P26" i="1"/>
  <c r="R22" i="4" s="1"/>
  <c r="Q26" i="1"/>
  <c r="S22" i="4" s="1"/>
  <c r="O27" i="1"/>
  <c r="Q23" i="4" s="1"/>
  <c r="P27" i="1"/>
  <c r="R23" i="4" s="1"/>
  <c r="Q27" i="1"/>
  <c r="S23" i="4" s="1"/>
  <c r="S159" i="4" l="1"/>
  <c r="S147" i="4"/>
  <c r="Q159" i="4"/>
  <c r="Q147" i="4"/>
  <c r="S158" i="4"/>
  <c r="S146" i="4"/>
  <c r="Q158" i="4"/>
  <c r="Q146" i="4"/>
  <c r="R157" i="4"/>
  <c r="R145" i="4"/>
  <c r="R159" i="4"/>
  <c r="R147" i="4"/>
  <c r="R158" i="4"/>
  <c r="R146" i="4"/>
  <c r="S157" i="4"/>
  <c r="S145" i="4"/>
  <c r="Q157" i="4"/>
  <c r="Q145" i="4"/>
  <c r="R21" i="4"/>
  <c r="R141" i="4"/>
  <c r="R17" i="4"/>
  <c r="S16" i="4"/>
  <c r="Q16" i="4"/>
  <c r="R15" i="4"/>
  <c r="S14" i="4"/>
  <c r="Q14" i="4"/>
  <c r="R13" i="4"/>
  <c r="S21" i="4"/>
  <c r="S141" i="4"/>
  <c r="Q21" i="4"/>
  <c r="Q141" i="4"/>
  <c r="S17" i="4"/>
  <c r="Q17" i="4"/>
  <c r="R16" i="4"/>
  <c r="S15" i="4"/>
  <c r="Q15" i="4"/>
  <c r="R14" i="4"/>
  <c r="S13" i="4"/>
  <c r="Q13" i="4"/>
  <c r="F174" i="4" l="1"/>
  <c r="G174" i="4"/>
  <c r="H174" i="4"/>
  <c r="I174" i="4"/>
  <c r="J174" i="4"/>
  <c r="K174" i="4"/>
  <c r="M174" i="4"/>
  <c r="AC223" i="1"/>
  <c r="AB223" i="1"/>
  <c r="AA223" i="1"/>
  <c r="Z223" i="1"/>
  <c r="N223" i="1"/>
  <c r="N174" i="4" s="1"/>
  <c r="U223" i="1"/>
  <c r="L223" i="1"/>
  <c r="L174" i="4" s="1"/>
  <c r="V223" i="1" l="1"/>
  <c r="X223" i="1" s="1"/>
  <c r="L6" i="5"/>
  <c r="L7" i="5"/>
  <c r="V20" i="1"/>
  <c r="X20" i="1" s="1"/>
  <c r="V21" i="1"/>
  <c r="X21" i="1" s="1"/>
  <c r="V22" i="1"/>
  <c r="X22" i="1" s="1"/>
  <c r="V23" i="1"/>
  <c r="X23" i="1" s="1"/>
  <c r="L12" i="5"/>
  <c r="V25" i="1"/>
  <c r="X25" i="1" s="1"/>
  <c r="V26" i="1"/>
  <c r="X26" i="1" s="1"/>
  <c r="V27" i="1"/>
  <c r="X27" i="1" s="1"/>
  <c r="L31" i="1"/>
  <c r="L32" i="1"/>
  <c r="L33" i="1"/>
  <c r="L34" i="1"/>
  <c r="L35" i="1"/>
  <c r="L36" i="1"/>
  <c r="L42" i="1"/>
  <c r="L43" i="1"/>
  <c r="L44" i="1"/>
  <c r="L45" i="1"/>
  <c r="L46" i="1"/>
  <c r="L47" i="1"/>
  <c r="L48" i="1"/>
  <c r="L50" i="1"/>
  <c r="L51" i="1"/>
  <c r="L52" i="1"/>
  <c r="L53" i="1"/>
  <c r="L54" i="1"/>
  <c r="L55" i="1"/>
  <c r="L57" i="1"/>
  <c r="L58" i="1"/>
  <c r="L59" i="1"/>
  <c r="L60" i="1"/>
  <c r="L61" i="1"/>
  <c r="L62" i="1"/>
  <c r="L63" i="1"/>
  <c r="L64" i="1"/>
  <c r="L65" i="1"/>
  <c r="L67" i="1"/>
  <c r="L68" i="1"/>
  <c r="L69" i="1"/>
  <c r="L70" i="1"/>
  <c r="L71" i="1"/>
  <c r="L72" i="1"/>
  <c r="L73" i="1"/>
  <c r="L74" i="1"/>
  <c r="L75" i="1"/>
  <c r="L76" i="1"/>
  <c r="L77" i="1"/>
  <c r="L78" i="1"/>
  <c r="L79" i="1"/>
  <c r="L80" i="1"/>
  <c r="L81" i="1"/>
  <c r="L82" i="1"/>
  <c r="L83" i="1"/>
  <c r="L87" i="1"/>
  <c r="L88" i="1"/>
  <c r="L89" i="1"/>
  <c r="L90" i="1"/>
  <c r="L91" i="1"/>
  <c r="L92" i="1"/>
  <c r="L93" i="1"/>
  <c r="L94" i="1"/>
  <c r="L95" i="1"/>
  <c r="L42" i="5"/>
  <c r="L97" i="1"/>
  <c r="L98" i="1"/>
  <c r="L99" i="1"/>
  <c r="L100" i="1"/>
  <c r="L101" i="1"/>
  <c r="L102" i="1"/>
  <c r="L103" i="1"/>
  <c r="L104" i="1"/>
  <c r="L40" i="2" s="1"/>
  <c r="L105" i="1"/>
  <c r="L41" i="2" s="1"/>
  <c r="L107" i="1"/>
  <c r="L38" i="7" s="1"/>
  <c r="L108" i="1"/>
  <c r="L39" i="7" s="1"/>
  <c r="L109" i="1"/>
  <c r="L40" i="7" s="1"/>
  <c r="L110" i="1"/>
  <c r="L41" i="7" s="1"/>
  <c r="L111" i="1"/>
  <c r="L39" i="6" s="1"/>
  <c r="L112" i="1"/>
  <c r="L40" i="6" s="1"/>
  <c r="L113" i="1"/>
  <c r="L41" i="6" s="1"/>
  <c r="L114" i="1"/>
  <c r="L42" i="6" s="1"/>
  <c r="L115" i="1"/>
  <c r="L43" i="6" s="1"/>
  <c r="L116" i="1"/>
  <c r="L44" i="6" s="1"/>
  <c r="L117" i="1"/>
  <c r="L45" i="6" s="1"/>
  <c r="L119" i="1"/>
  <c r="L120" i="1"/>
  <c r="L121" i="1"/>
  <c r="L122" i="1"/>
  <c r="L47" i="6" s="1"/>
  <c r="L123" i="1"/>
  <c r="L124" i="1"/>
  <c r="L125" i="1"/>
  <c r="L126" i="1"/>
  <c r="L129" i="1"/>
  <c r="L130" i="1"/>
  <c r="L131" i="1"/>
  <c r="L132" i="1"/>
  <c r="L133" i="1"/>
  <c r="L134" i="1"/>
  <c r="L135" i="1"/>
  <c r="L136" i="1"/>
  <c r="L52" i="6" s="1"/>
  <c r="L137" i="1"/>
  <c r="L56" i="5" s="1"/>
  <c r="L139" i="1"/>
  <c r="L158" i="1"/>
  <c r="L159" i="1"/>
  <c r="L160" i="1"/>
  <c r="L161" i="1"/>
  <c r="L162" i="1"/>
  <c r="L163" i="1"/>
  <c r="L165" i="1"/>
  <c r="L166" i="1"/>
  <c r="L167" i="1"/>
  <c r="L168" i="1"/>
  <c r="L169" i="1"/>
  <c r="L170" i="1"/>
  <c r="L171" i="1"/>
  <c r="L172" i="1"/>
  <c r="L180" i="1"/>
  <c r="L181" i="1"/>
  <c r="L182" i="1"/>
  <c r="L184" i="1"/>
  <c r="L185" i="1"/>
  <c r="L186" i="1"/>
  <c r="L187" i="1"/>
  <c r="L195" i="1"/>
  <c r="L196" i="1"/>
  <c r="L197" i="1"/>
  <c r="L198" i="1"/>
  <c r="L199" i="1"/>
  <c r="L200" i="1"/>
  <c r="L201" i="1"/>
  <c r="L209" i="1"/>
  <c r="L210" i="1"/>
  <c r="L211" i="1"/>
  <c r="L212" i="1"/>
  <c r="L213" i="1"/>
  <c r="L214" i="1"/>
  <c r="L215" i="1"/>
  <c r="L216" i="1"/>
  <c r="L217" i="1"/>
  <c r="L218" i="1"/>
  <c r="L219" i="1"/>
  <c r="L220" i="1"/>
  <c r="L221" i="1"/>
  <c r="L224" i="1"/>
  <c r="L225" i="1"/>
  <c r="L226" i="1"/>
  <c r="L227" i="1"/>
  <c r="L228" i="1"/>
  <c r="L229" i="1"/>
  <c r="L230" i="1"/>
  <c r="L232" i="1"/>
  <c r="L233" i="1"/>
  <c r="L234" i="1"/>
  <c r="L235" i="1"/>
  <c r="L236" i="1"/>
  <c r="L237" i="1"/>
  <c r="L238" i="1"/>
  <c r="L239" i="1"/>
  <c r="L99" i="5" s="1"/>
  <c r="L240" i="1"/>
  <c r="L241" i="1"/>
  <c r="L242" i="1"/>
  <c r="L243" i="1"/>
  <c r="L244" i="1"/>
  <c r="L245" i="1"/>
  <c r="L246" i="1"/>
  <c r="N5" i="4"/>
  <c r="R220" i="1"/>
  <c r="T171" i="4" s="1"/>
  <c r="S220" i="1"/>
  <c r="O171" i="4" s="1"/>
  <c r="T66" i="4"/>
  <c r="O66" i="4"/>
  <c r="T67" i="4"/>
  <c r="O67" i="4"/>
  <c r="R87" i="1"/>
  <c r="T69" i="4" s="1"/>
  <c r="S87" i="1"/>
  <c r="O69" i="4" s="1"/>
  <c r="R79" i="1"/>
  <c r="T61" i="4" s="1"/>
  <c r="S79" i="1"/>
  <c r="O61" i="4" s="1"/>
  <c r="R80" i="1"/>
  <c r="T62" i="4" s="1"/>
  <c r="S80" i="1"/>
  <c r="O62" i="4" s="1"/>
  <c r="R81" i="1"/>
  <c r="T63" i="4" s="1"/>
  <c r="S81" i="1"/>
  <c r="O63" i="4" s="1"/>
  <c r="T85" i="4"/>
  <c r="O85" i="4"/>
  <c r="T86" i="4"/>
  <c r="O86" i="4"/>
  <c r="T87" i="4"/>
  <c r="O87" i="4"/>
  <c r="T88" i="4"/>
  <c r="O88" i="4"/>
  <c r="T89" i="4"/>
  <c r="T135" i="4" s="1"/>
  <c r="O89" i="4"/>
  <c r="O135" i="4" s="1"/>
  <c r="R15" i="1"/>
  <c r="T11" i="4" s="1"/>
  <c r="S15" i="1"/>
  <c r="O11" i="4" s="1"/>
  <c r="R72" i="1"/>
  <c r="T54" i="4" s="1"/>
  <c r="S72" i="1"/>
  <c r="O54" i="4" s="1"/>
  <c r="R73" i="1"/>
  <c r="T55" i="4" s="1"/>
  <c r="S73" i="1"/>
  <c r="O55" i="4" s="1"/>
  <c r="R70" i="1"/>
  <c r="T52" i="4" s="1"/>
  <c r="S70" i="1"/>
  <c r="O52" i="4" s="1"/>
  <c r="R67" i="1"/>
  <c r="T49" i="4" s="1"/>
  <c r="S67" i="1"/>
  <c r="O49" i="4" s="1"/>
  <c r="R68" i="1"/>
  <c r="T50" i="4" s="1"/>
  <c r="S68" i="1"/>
  <c r="O50" i="4" s="1"/>
  <c r="T79" i="4"/>
  <c r="T133" i="4" s="1"/>
  <c r="O79" i="4"/>
  <c r="O133" i="4" s="1"/>
  <c r="T78" i="4"/>
  <c r="O78" i="4"/>
  <c r="R71" i="1"/>
  <c r="T53" i="4" s="1"/>
  <c r="S71" i="1"/>
  <c r="O53" i="4" s="1"/>
  <c r="R69" i="1"/>
  <c r="T51" i="4" s="1"/>
  <c r="S69" i="1"/>
  <c r="O51" i="4" s="1"/>
  <c r="R13" i="1"/>
  <c r="T9" i="4" s="1"/>
  <c r="S13" i="1"/>
  <c r="O9" i="4" s="1"/>
  <c r="R16" i="1"/>
  <c r="T12" i="4" s="1"/>
  <c r="S16" i="1"/>
  <c r="O12" i="4" s="1"/>
  <c r="R14" i="1"/>
  <c r="T10" i="4" s="1"/>
  <c r="S14" i="1"/>
  <c r="O10" i="4" s="1"/>
  <c r="S10" i="1"/>
  <c r="O6" i="4" s="1"/>
  <c r="R10" i="1"/>
  <c r="T6" i="4" s="1"/>
  <c r="R9" i="1"/>
  <c r="T5" i="4" s="1"/>
  <c r="S9" i="1"/>
  <c r="O5" i="4" s="1"/>
  <c r="U10" i="1"/>
  <c r="R41" i="1"/>
  <c r="S41" i="1"/>
  <c r="U41" i="1" s="1"/>
  <c r="R82" i="1"/>
  <c r="S82" i="1"/>
  <c r="U82" i="1" s="1"/>
  <c r="R83" i="1"/>
  <c r="S83" i="1"/>
  <c r="U83" i="1" s="1"/>
  <c r="U127" i="1"/>
  <c r="U129" i="1"/>
  <c r="U139" i="1"/>
  <c r="R221" i="1"/>
  <c r="S221" i="1"/>
  <c r="U221" i="1" s="1"/>
  <c r="U238" i="1"/>
  <c r="T127" i="4"/>
  <c r="O127" i="4"/>
  <c r="T103" i="4"/>
  <c r="O103" i="4"/>
  <c r="T90" i="4"/>
  <c r="O90" i="4"/>
  <c r="T74" i="4"/>
  <c r="O74" i="4"/>
  <c r="R49" i="1"/>
  <c r="T37" i="4" s="1"/>
  <c r="T41" i="4" s="1"/>
  <c r="S49" i="1"/>
  <c r="O37" i="4" s="1"/>
  <c r="O41" i="4" s="1"/>
  <c r="R40" i="1"/>
  <c r="T32" i="4" s="1"/>
  <c r="S40" i="1"/>
  <c r="O32" i="4" s="1"/>
  <c r="R17" i="1"/>
  <c r="S17" i="1"/>
  <c r="R18" i="1"/>
  <c r="S18" i="1"/>
  <c r="R19" i="1"/>
  <c r="S19" i="1"/>
  <c r="R20" i="1"/>
  <c r="S20" i="1"/>
  <c r="R21" i="1"/>
  <c r="S21" i="1"/>
  <c r="R22" i="1"/>
  <c r="T18" i="4" s="1"/>
  <c r="S22" i="1"/>
  <c r="O18" i="4" s="1"/>
  <c r="R23" i="1"/>
  <c r="T19" i="4" s="1"/>
  <c r="S23" i="1"/>
  <c r="O19" i="4" s="1"/>
  <c r="R24" i="1"/>
  <c r="T20" i="4" s="1"/>
  <c r="S24" i="1"/>
  <c r="O20" i="4" s="1"/>
  <c r="R25" i="1"/>
  <c r="S25" i="1"/>
  <c r="R26" i="1"/>
  <c r="T22" i="4" s="1"/>
  <c r="S26" i="1"/>
  <c r="O22" i="4" s="1"/>
  <c r="R27" i="1"/>
  <c r="T23" i="4" s="1"/>
  <c r="S27" i="1"/>
  <c r="O23" i="4" s="1"/>
  <c r="R219" i="1"/>
  <c r="T170" i="4" s="1"/>
  <c r="S219" i="1"/>
  <c r="O170" i="4" s="1"/>
  <c r="T102" i="4"/>
  <c r="O102" i="4"/>
  <c r="R95" i="1"/>
  <c r="T73" i="4" s="1"/>
  <c r="T91" i="4" s="1"/>
  <c r="S95" i="1"/>
  <c r="O73" i="4" s="1"/>
  <c r="O91" i="4" s="1"/>
  <c r="R74" i="1"/>
  <c r="T56" i="4" s="1"/>
  <c r="S74" i="1"/>
  <c r="O56" i="4" s="1"/>
  <c r="R75" i="1"/>
  <c r="T57" i="4" s="1"/>
  <c r="S75" i="1"/>
  <c r="O57" i="4" s="1"/>
  <c r="R76" i="1"/>
  <c r="T58" i="4" s="1"/>
  <c r="S76" i="1"/>
  <c r="O58" i="4" s="1"/>
  <c r="R77" i="1"/>
  <c r="T59" i="4" s="1"/>
  <c r="S77" i="1"/>
  <c r="O59" i="4" s="1"/>
  <c r="R78" i="1"/>
  <c r="T60" i="4" s="1"/>
  <c r="S78" i="1"/>
  <c r="O60" i="4" s="1"/>
  <c r="R39" i="1"/>
  <c r="T31" i="4" s="1"/>
  <c r="S39" i="1"/>
  <c r="O31" i="4" s="1"/>
  <c r="R12" i="1"/>
  <c r="T8" i="4" s="1"/>
  <c r="S12" i="1"/>
  <c r="O8" i="4" s="1"/>
  <c r="R217" i="1"/>
  <c r="T168" i="4" s="1"/>
  <c r="S217" i="1"/>
  <c r="O168" i="4" s="1"/>
  <c r="R218" i="1"/>
  <c r="T169" i="4" s="1"/>
  <c r="S218" i="1"/>
  <c r="O169" i="4" s="1"/>
  <c r="T81" i="4"/>
  <c r="O81" i="4"/>
  <c r="T82" i="4"/>
  <c r="O82" i="4"/>
  <c r="T83" i="4"/>
  <c r="T134" i="4" s="1"/>
  <c r="O83" i="4"/>
  <c r="O134" i="4" s="1"/>
  <c r="T84" i="4"/>
  <c r="O84" i="4"/>
  <c r="R38" i="1"/>
  <c r="T30" i="4" s="1"/>
  <c r="S38" i="1"/>
  <c r="O30" i="4" s="1"/>
  <c r="R11" i="1"/>
  <c r="T7" i="4" s="1"/>
  <c r="S11" i="1"/>
  <c r="O7" i="4" s="1"/>
  <c r="R215" i="1"/>
  <c r="T166" i="4" s="1"/>
  <c r="S215" i="1"/>
  <c r="O166" i="4" s="1"/>
  <c r="R216" i="1"/>
  <c r="T167" i="4" s="1"/>
  <c r="S216" i="1"/>
  <c r="O167" i="4" s="1"/>
  <c r="R94" i="1"/>
  <c r="T72" i="4" s="1"/>
  <c r="S94" i="1"/>
  <c r="O72" i="4" s="1"/>
  <c r="R64" i="1"/>
  <c r="T46" i="4" s="1"/>
  <c r="S64" i="1"/>
  <c r="O46" i="4" s="1"/>
  <c r="R65" i="1"/>
  <c r="T47" i="4" s="1"/>
  <c r="S65" i="1"/>
  <c r="O47" i="4" s="1"/>
  <c r="R37" i="1"/>
  <c r="T29" i="4" s="1"/>
  <c r="S37" i="1"/>
  <c r="O29" i="4" s="1"/>
  <c r="AC82" i="1"/>
  <c r="AC83" i="1"/>
  <c r="T87" i="1"/>
  <c r="P69" i="4" s="1"/>
  <c r="AD87" i="1"/>
  <c r="AC41" i="1"/>
  <c r="Z18" i="1"/>
  <c r="AA18" i="1"/>
  <c r="AB18" i="1"/>
  <c r="AD18" i="1"/>
  <c r="Z19" i="1"/>
  <c r="AA19" i="1"/>
  <c r="AB19" i="1"/>
  <c r="AD19" i="1"/>
  <c r="Z20" i="1"/>
  <c r="AA20" i="1"/>
  <c r="AB20" i="1"/>
  <c r="AD20" i="1"/>
  <c r="Z21" i="1"/>
  <c r="AA21" i="1"/>
  <c r="AB21" i="1"/>
  <c r="AD21" i="1"/>
  <c r="Z22" i="1"/>
  <c r="AA22" i="1"/>
  <c r="AB22" i="1"/>
  <c r="AD22" i="1"/>
  <c r="Z23" i="1"/>
  <c r="AA23" i="1"/>
  <c r="AB23" i="1"/>
  <c r="AD23" i="1"/>
  <c r="Z24" i="1"/>
  <c r="AA24" i="1"/>
  <c r="AB24" i="1"/>
  <c r="AD24" i="1"/>
  <c r="Z25" i="1"/>
  <c r="AA25" i="1"/>
  <c r="AB25" i="1"/>
  <c r="AD25" i="1"/>
  <c r="Z26" i="1"/>
  <c r="AA26" i="1"/>
  <c r="AB26" i="1"/>
  <c r="AD26" i="1"/>
  <c r="Z27" i="1"/>
  <c r="AA27" i="1"/>
  <c r="AB27" i="1"/>
  <c r="AD27" i="1"/>
  <c r="T15" i="1"/>
  <c r="P11" i="4" s="1"/>
  <c r="O158" i="4" l="1"/>
  <c r="O146" i="4"/>
  <c r="O157" i="4"/>
  <c r="O145" i="4"/>
  <c r="O159" i="4"/>
  <c r="O147" i="4"/>
  <c r="T158" i="4"/>
  <c r="T146" i="4"/>
  <c r="T157" i="4"/>
  <c r="T145" i="4"/>
  <c r="T159" i="4"/>
  <c r="T147" i="4"/>
  <c r="V87" i="1"/>
  <c r="X87" i="1" s="1"/>
  <c r="L69" i="4"/>
  <c r="L64" i="2"/>
  <c r="L145" i="4"/>
  <c r="L74" i="5"/>
  <c r="L141" i="4"/>
  <c r="L58" i="5"/>
  <c r="L105" i="4"/>
  <c r="L58" i="2"/>
  <c r="L133" i="4"/>
  <c r="O21" i="4"/>
  <c r="O141" i="4"/>
  <c r="O17" i="4"/>
  <c r="O16" i="4"/>
  <c r="O15" i="4"/>
  <c r="O14" i="4"/>
  <c r="O13" i="4"/>
  <c r="T21" i="4"/>
  <c r="T141" i="4"/>
  <c r="T17" i="4"/>
  <c r="T16" i="4"/>
  <c r="T15" i="4"/>
  <c r="T14" i="4"/>
  <c r="T13" i="4"/>
  <c r="U155" i="1"/>
  <c r="U148" i="1"/>
  <c r="N66" i="4"/>
  <c r="P66" i="4"/>
  <c r="N67" i="4"/>
  <c r="P67" i="4"/>
  <c r="U71" i="1"/>
  <c r="U72" i="1"/>
  <c r="U111" i="1"/>
  <c r="U79" i="1"/>
  <c r="U87" i="1"/>
  <c r="U14" i="1"/>
  <c r="U13" i="1"/>
  <c r="U73" i="1"/>
  <c r="U77" i="1"/>
  <c r="U15" i="1"/>
  <c r="U12" i="1"/>
  <c r="U137" i="1"/>
  <c r="U217" i="1"/>
  <c r="U26" i="1"/>
  <c r="U25" i="1"/>
  <c r="U23" i="1"/>
  <c r="U21" i="1"/>
  <c r="U18" i="1"/>
  <c r="U75" i="1"/>
  <c r="U107" i="1"/>
  <c r="U136" i="1"/>
  <c r="U219" i="1"/>
  <c r="U27" i="1"/>
  <c r="U22" i="1"/>
  <c r="U20" i="1"/>
  <c r="U16" i="1"/>
  <c r="U24" i="1"/>
  <c r="U19" i="1"/>
  <c r="U17" i="1"/>
  <c r="U69" i="1"/>
  <c r="U65" i="1"/>
  <c r="U216" i="1"/>
  <c r="U11" i="1"/>
  <c r="U239" i="1"/>
  <c r="U220" i="1"/>
  <c r="U180" i="1"/>
  <c r="U126" i="1"/>
  <c r="U119" i="1"/>
  <c r="U117" i="1"/>
  <c r="U116" i="1"/>
  <c r="U96" i="1"/>
  <c r="U80" i="1"/>
  <c r="U81" i="1"/>
  <c r="U49" i="1"/>
  <c r="U40" i="1"/>
  <c r="U114" i="1"/>
  <c r="U112" i="1"/>
  <c r="U115" i="1"/>
  <c r="U113" i="1"/>
  <c r="U95" i="1"/>
  <c r="U78" i="1"/>
  <c r="U76" i="1"/>
  <c r="U74" i="1"/>
  <c r="U39" i="1"/>
  <c r="U218" i="1"/>
  <c r="U110" i="1"/>
  <c r="U108" i="1"/>
  <c r="U109" i="1"/>
  <c r="U70" i="1"/>
  <c r="U68" i="1"/>
  <c r="U67" i="1"/>
  <c r="U38" i="1"/>
  <c r="U215" i="1"/>
  <c r="U105" i="1"/>
  <c r="U104" i="1"/>
  <c r="U94" i="1"/>
  <c r="U64" i="1"/>
  <c r="U37" i="1"/>
  <c r="U9" i="1"/>
  <c r="L22" i="4"/>
  <c r="L21" i="4"/>
  <c r="L18" i="4"/>
  <c r="L16" i="4"/>
  <c r="L14" i="4"/>
  <c r="L66" i="4"/>
  <c r="L23" i="4"/>
  <c r="L20" i="4"/>
  <c r="L19" i="4"/>
  <c r="L17" i="4"/>
  <c r="L15" i="4"/>
  <c r="L5" i="4"/>
  <c r="L67" i="4"/>
  <c r="N5" i="2"/>
  <c r="L14" i="5"/>
  <c r="L13" i="5"/>
  <c r="L10" i="5"/>
  <c r="L8" i="5"/>
  <c r="L39" i="5"/>
  <c r="L37" i="5"/>
  <c r="L15" i="5"/>
  <c r="L11" i="5"/>
  <c r="L9" i="5"/>
  <c r="L38" i="5"/>
  <c r="V24" i="1"/>
  <c r="X24" i="1" s="1"/>
  <c r="V19" i="1"/>
  <c r="X19" i="1" s="1"/>
  <c r="N87" i="1"/>
  <c r="N69" i="4" s="1"/>
  <c r="V18" i="1"/>
  <c r="N37" i="5" l="1"/>
  <c r="N38" i="5"/>
  <c r="N39" i="5"/>
  <c r="X18" i="1"/>
  <c r="M168" i="4" l="1"/>
  <c r="F182" i="4" l="1"/>
  <c r="G182" i="4"/>
  <c r="H182" i="4"/>
  <c r="I182" i="4"/>
  <c r="J182" i="4"/>
  <c r="K182" i="4"/>
  <c r="M182" i="4"/>
  <c r="F183" i="4"/>
  <c r="G183" i="4"/>
  <c r="H183" i="4"/>
  <c r="I183" i="4"/>
  <c r="J183" i="4"/>
  <c r="K183" i="4"/>
  <c r="M183" i="4"/>
  <c r="F178" i="4"/>
  <c r="G178" i="4"/>
  <c r="H178" i="4"/>
  <c r="I178" i="4"/>
  <c r="J178" i="4"/>
  <c r="K178" i="4"/>
  <c r="M178" i="4"/>
  <c r="T221" i="1"/>
  <c r="F167" i="4"/>
  <c r="G167" i="4"/>
  <c r="H167" i="4"/>
  <c r="I167" i="4"/>
  <c r="J167" i="4"/>
  <c r="K167" i="4"/>
  <c r="M167" i="4"/>
  <c r="F168" i="4"/>
  <c r="G168" i="4"/>
  <c r="H168" i="4"/>
  <c r="I168" i="4"/>
  <c r="J168" i="4"/>
  <c r="K168" i="4"/>
  <c r="F169" i="4"/>
  <c r="G169" i="4"/>
  <c r="H169" i="4"/>
  <c r="I169" i="4"/>
  <c r="J169" i="4"/>
  <c r="K169" i="4"/>
  <c r="M169" i="4"/>
  <c r="F170" i="4"/>
  <c r="G170" i="4"/>
  <c r="H170" i="4"/>
  <c r="I170" i="4"/>
  <c r="J170" i="4"/>
  <c r="K170" i="4"/>
  <c r="M170" i="4"/>
  <c r="F171" i="4"/>
  <c r="G171" i="4"/>
  <c r="H171" i="4"/>
  <c r="I171" i="4"/>
  <c r="J171" i="4"/>
  <c r="K171" i="4"/>
  <c r="M171" i="4"/>
  <c r="F172" i="4"/>
  <c r="G172" i="4"/>
  <c r="H172" i="4"/>
  <c r="I172" i="4"/>
  <c r="J172" i="4"/>
  <c r="K172" i="4"/>
  <c r="M172" i="4"/>
  <c r="F166" i="4"/>
  <c r="G166" i="4"/>
  <c r="H166" i="4"/>
  <c r="I166" i="4"/>
  <c r="J166" i="4"/>
  <c r="K166" i="4"/>
  <c r="M166" i="4"/>
  <c r="F102" i="4"/>
  <c r="G102" i="4"/>
  <c r="H102" i="4"/>
  <c r="I102" i="4"/>
  <c r="J102" i="4"/>
  <c r="K102" i="4"/>
  <c r="M102" i="4"/>
  <c r="F103" i="4"/>
  <c r="G103" i="4"/>
  <c r="H103" i="4"/>
  <c r="I103" i="4"/>
  <c r="J103" i="4"/>
  <c r="K103" i="4"/>
  <c r="M103" i="4"/>
  <c r="F97" i="4"/>
  <c r="G97" i="4"/>
  <c r="H97" i="4"/>
  <c r="I97" i="4"/>
  <c r="J97" i="4"/>
  <c r="K97" i="4"/>
  <c r="M97" i="4"/>
  <c r="F99" i="4"/>
  <c r="G99" i="4"/>
  <c r="H99" i="4"/>
  <c r="I99" i="4"/>
  <c r="J99" i="4"/>
  <c r="K99" i="4"/>
  <c r="M99" i="4"/>
  <c r="F78" i="4"/>
  <c r="G78" i="4"/>
  <c r="H78" i="4"/>
  <c r="I78" i="4"/>
  <c r="J78" i="4"/>
  <c r="K78" i="4"/>
  <c r="M78" i="4"/>
  <c r="F79" i="4"/>
  <c r="G79" i="4"/>
  <c r="H79" i="4"/>
  <c r="I79" i="4"/>
  <c r="J79" i="4"/>
  <c r="K79" i="4"/>
  <c r="M79" i="4"/>
  <c r="F81" i="4"/>
  <c r="G81" i="4"/>
  <c r="H81" i="4"/>
  <c r="I81" i="4"/>
  <c r="J81" i="4"/>
  <c r="K81" i="4"/>
  <c r="M81" i="4"/>
  <c r="F82" i="4"/>
  <c r="G82" i="4"/>
  <c r="H82" i="4"/>
  <c r="I82" i="4"/>
  <c r="J82" i="4"/>
  <c r="K82" i="4"/>
  <c r="M82" i="4"/>
  <c r="F83" i="4"/>
  <c r="G83" i="4"/>
  <c r="H83" i="4"/>
  <c r="I83" i="4"/>
  <c r="J83" i="4"/>
  <c r="K83" i="4"/>
  <c r="M83" i="4"/>
  <c r="F84" i="4"/>
  <c r="G84" i="4"/>
  <c r="H84" i="4"/>
  <c r="I84" i="4"/>
  <c r="J84" i="4"/>
  <c r="K84" i="4"/>
  <c r="M84" i="4"/>
  <c r="F85" i="4"/>
  <c r="G85" i="4"/>
  <c r="H85" i="4"/>
  <c r="I85" i="4"/>
  <c r="J85" i="4"/>
  <c r="K85" i="4"/>
  <c r="M85" i="4"/>
  <c r="F86" i="4"/>
  <c r="G86" i="4"/>
  <c r="H86" i="4"/>
  <c r="I86" i="4"/>
  <c r="J86" i="4"/>
  <c r="K86" i="4"/>
  <c r="M86" i="4"/>
  <c r="F87" i="4"/>
  <c r="G87" i="4"/>
  <c r="H87" i="4"/>
  <c r="I87" i="4"/>
  <c r="J87" i="4"/>
  <c r="K87" i="4"/>
  <c r="M87" i="4"/>
  <c r="F88" i="4"/>
  <c r="G88" i="4"/>
  <c r="H88" i="4"/>
  <c r="I88" i="4"/>
  <c r="J88" i="4"/>
  <c r="K88" i="4"/>
  <c r="M88" i="4"/>
  <c r="F89" i="4"/>
  <c r="G89" i="4"/>
  <c r="H89" i="4"/>
  <c r="I89" i="4"/>
  <c r="J89" i="4"/>
  <c r="K89" i="4"/>
  <c r="M89" i="4"/>
  <c r="F90" i="4"/>
  <c r="G90" i="4"/>
  <c r="H90" i="4"/>
  <c r="I90" i="4"/>
  <c r="J90" i="4"/>
  <c r="K90" i="4"/>
  <c r="M90" i="4"/>
  <c r="F72" i="4"/>
  <c r="G72" i="4"/>
  <c r="H72" i="4"/>
  <c r="I72" i="4"/>
  <c r="J72" i="4"/>
  <c r="K72" i="4"/>
  <c r="M72" i="4"/>
  <c r="F73" i="4"/>
  <c r="G73" i="4"/>
  <c r="H73" i="4"/>
  <c r="I73" i="4"/>
  <c r="J73" i="4"/>
  <c r="K73" i="4"/>
  <c r="M73" i="4"/>
  <c r="T83" i="1"/>
  <c r="T82" i="1"/>
  <c r="F64" i="4"/>
  <c r="G64" i="4"/>
  <c r="H64" i="4"/>
  <c r="I64" i="4"/>
  <c r="J64" i="4"/>
  <c r="K64" i="4"/>
  <c r="M64" i="4"/>
  <c r="F65" i="4"/>
  <c r="G65" i="4"/>
  <c r="H65" i="4"/>
  <c r="I65" i="4"/>
  <c r="J65" i="4"/>
  <c r="K65" i="4"/>
  <c r="M65" i="4"/>
  <c r="B46" i="4"/>
  <c r="C46" i="4"/>
  <c r="D46" i="4"/>
  <c r="E46" i="4"/>
  <c r="F46" i="4"/>
  <c r="G46" i="4"/>
  <c r="H46" i="4"/>
  <c r="I46" i="4"/>
  <c r="J46" i="4"/>
  <c r="K46" i="4"/>
  <c r="M46" i="4"/>
  <c r="F47" i="4"/>
  <c r="G47" i="4"/>
  <c r="H47" i="4"/>
  <c r="I47" i="4"/>
  <c r="J47" i="4"/>
  <c r="K47" i="4"/>
  <c r="M47" i="4"/>
  <c r="F49" i="4"/>
  <c r="G49" i="4"/>
  <c r="H49" i="4"/>
  <c r="I49" i="4"/>
  <c r="J49" i="4"/>
  <c r="K49" i="4"/>
  <c r="M49" i="4"/>
  <c r="F50" i="4"/>
  <c r="G50" i="4"/>
  <c r="H50" i="4"/>
  <c r="I50" i="4"/>
  <c r="J50" i="4"/>
  <c r="K50" i="4"/>
  <c r="M50" i="4"/>
  <c r="F51" i="4"/>
  <c r="G51" i="4"/>
  <c r="H51" i="4"/>
  <c r="I51" i="4"/>
  <c r="J51" i="4"/>
  <c r="K51" i="4"/>
  <c r="M51" i="4"/>
  <c r="F52" i="4"/>
  <c r="G52" i="4"/>
  <c r="H52" i="4"/>
  <c r="I52" i="4"/>
  <c r="J52" i="4"/>
  <c r="K52" i="4"/>
  <c r="M52" i="4"/>
  <c r="F53" i="4"/>
  <c r="G53" i="4"/>
  <c r="H53" i="4"/>
  <c r="I53" i="4"/>
  <c r="J53" i="4"/>
  <c r="K53" i="4"/>
  <c r="M53" i="4"/>
  <c r="F54" i="4"/>
  <c r="G54" i="4"/>
  <c r="H54" i="4"/>
  <c r="I54" i="4"/>
  <c r="J54" i="4"/>
  <c r="K54" i="4"/>
  <c r="M54" i="4"/>
  <c r="F55" i="4"/>
  <c r="G55" i="4"/>
  <c r="H55" i="4"/>
  <c r="I55" i="4"/>
  <c r="J55" i="4"/>
  <c r="K55" i="4"/>
  <c r="M55" i="4"/>
  <c r="F56" i="4"/>
  <c r="G56" i="4"/>
  <c r="H56" i="4"/>
  <c r="I56" i="4"/>
  <c r="J56" i="4"/>
  <c r="K56" i="4"/>
  <c r="M56" i="4"/>
  <c r="F57" i="4"/>
  <c r="G57" i="4"/>
  <c r="H57" i="4"/>
  <c r="I57" i="4"/>
  <c r="J57" i="4"/>
  <c r="K57" i="4"/>
  <c r="M57" i="4"/>
  <c r="F58" i="4"/>
  <c r="G58" i="4"/>
  <c r="H58" i="4"/>
  <c r="I58" i="4"/>
  <c r="J58" i="4"/>
  <c r="K58" i="4"/>
  <c r="M58" i="4"/>
  <c r="F59" i="4"/>
  <c r="G59" i="4"/>
  <c r="H59" i="4"/>
  <c r="I59" i="4"/>
  <c r="J59" i="4"/>
  <c r="K59" i="4"/>
  <c r="M59" i="4"/>
  <c r="F60" i="4"/>
  <c r="G60" i="4"/>
  <c r="H60" i="4"/>
  <c r="I60" i="4"/>
  <c r="J60" i="4"/>
  <c r="K60" i="4"/>
  <c r="M60" i="4"/>
  <c r="F61" i="4"/>
  <c r="G61" i="4"/>
  <c r="H61" i="4"/>
  <c r="I61" i="4"/>
  <c r="J61" i="4"/>
  <c r="K61" i="4"/>
  <c r="M61" i="4"/>
  <c r="T41" i="1"/>
  <c r="F33" i="4"/>
  <c r="G33" i="4"/>
  <c r="H33" i="4"/>
  <c r="I33" i="4"/>
  <c r="J33" i="4"/>
  <c r="K33" i="4"/>
  <c r="M33" i="4"/>
  <c r="F29" i="4"/>
  <c r="G29" i="4"/>
  <c r="H29" i="4"/>
  <c r="I29" i="4"/>
  <c r="J29" i="4"/>
  <c r="K29" i="4"/>
  <c r="M29" i="4"/>
  <c r="F30" i="4"/>
  <c r="G30" i="4"/>
  <c r="H30" i="4"/>
  <c r="I30" i="4"/>
  <c r="J30" i="4"/>
  <c r="K30" i="4"/>
  <c r="M30" i="4"/>
  <c r="F31" i="4"/>
  <c r="G31" i="4"/>
  <c r="H31" i="4"/>
  <c r="I31" i="4"/>
  <c r="J31" i="4"/>
  <c r="K31" i="4"/>
  <c r="M31" i="4"/>
  <c r="F5" i="4"/>
  <c r="G5" i="4"/>
  <c r="H5" i="4"/>
  <c r="I5" i="4"/>
  <c r="J5" i="4"/>
  <c r="K5" i="4"/>
  <c r="M5" i="4"/>
  <c r="F6" i="4"/>
  <c r="G6" i="4"/>
  <c r="H6" i="4"/>
  <c r="I6" i="4"/>
  <c r="J6" i="4"/>
  <c r="K6" i="4"/>
  <c r="M6" i="4"/>
  <c r="F7" i="4"/>
  <c r="G7" i="4"/>
  <c r="H7" i="4"/>
  <c r="I7" i="4"/>
  <c r="J7" i="4"/>
  <c r="K7" i="4"/>
  <c r="M7" i="4"/>
  <c r="F8" i="4"/>
  <c r="G8" i="4"/>
  <c r="H8" i="4"/>
  <c r="I8" i="4"/>
  <c r="J8" i="4"/>
  <c r="K8" i="4"/>
  <c r="M8" i="4"/>
  <c r="F9" i="4"/>
  <c r="G9" i="4"/>
  <c r="H9" i="4"/>
  <c r="I9" i="4"/>
  <c r="J9" i="4"/>
  <c r="K9" i="4"/>
  <c r="M9" i="4"/>
  <c r="F10" i="4"/>
  <c r="G10" i="4"/>
  <c r="H10" i="4"/>
  <c r="I10" i="4"/>
  <c r="J10" i="4"/>
  <c r="K10" i="4"/>
  <c r="M10" i="4"/>
  <c r="F11" i="4"/>
  <c r="G11" i="4"/>
  <c r="H11" i="4"/>
  <c r="I11" i="4"/>
  <c r="J11" i="4"/>
  <c r="K11" i="4"/>
  <c r="M11" i="4"/>
  <c r="F12" i="4"/>
  <c r="G12" i="4"/>
  <c r="H12" i="4"/>
  <c r="I12" i="4"/>
  <c r="J12" i="4"/>
  <c r="K12" i="4"/>
  <c r="M12" i="4"/>
  <c r="S214" i="4"/>
  <c r="R214" i="4"/>
  <c r="N214" i="4"/>
  <c r="M214" i="4"/>
  <c r="L214" i="4"/>
  <c r="K214" i="4"/>
  <c r="J214" i="4"/>
  <c r="I214" i="4"/>
  <c r="H214" i="4"/>
  <c r="G214" i="4"/>
  <c r="F214" i="4"/>
  <c r="S213" i="4"/>
  <c r="R213" i="4"/>
  <c r="N213" i="4"/>
  <c r="M213" i="4"/>
  <c r="L213" i="4"/>
  <c r="K213" i="4"/>
  <c r="J213" i="4"/>
  <c r="I213" i="4"/>
  <c r="H213" i="4"/>
  <c r="G213" i="4"/>
  <c r="F213" i="4"/>
  <c r="S212" i="4"/>
  <c r="R212" i="4"/>
  <c r="N212" i="4"/>
  <c r="M212" i="4"/>
  <c r="L212" i="4"/>
  <c r="K212" i="4"/>
  <c r="J212" i="4"/>
  <c r="I212" i="4"/>
  <c r="H212" i="4"/>
  <c r="G212" i="4"/>
  <c r="F212" i="4"/>
  <c r="S211" i="4"/>
  <c r="R211" i="4"/>
  <c r="N211" i="4"/>
  <c r="M211" i="4"/>
  <c r="L211" i="4"/>
  <c r="K211" i="4"/>
  <c r="J211" i="4"/>
  <c r="I211" i="4"/>
  <c r="H211" i="4"/>
  <c r="G211" i="4"/>
  <c r="F211" i="4"/>
  <c r="S210" i="4"/>
  <c r="R210" i="4"/>
  <c r="N210" i="4"/>
  <c r="M210" i="4"/>
  <c r="L210" i="4"/>
  <c r="K210" i="4"/>
  <c r="J210" i="4"/>
  <c r="I210" i="4"/>
  <c r="H210" i="4"/>
  <c r="G210" i="4"/>
  <c r="F210" i="4"/>
  <c r="S209" i="4"/>
  <c r="R209" i="4"/>
  <c r="N209" i="4"/>
  <c r="M209" i="4"/>
  <c r="L209" i="4"/>
  <c r="K209" i="4"/>
  <c r="J209" i="4"/>
  <c r="I209" i="4"/>
  <c r="H209" i="4"/>
  <c r="G209" i="4"/>
  <c r="F209" i="4"/>
  <c r="S208" i="4"/>
  <c r="R208" i="4"/>
  <c r="N208" i="4"/>
  <c r="M208" i="4"/>
  <c r="L208" i="4"/>
  <c r="K208" i="4"/>
  <c r="J208" i="4"/>
  <c r="I208" i="4"/>
  <c r="H208" i="4"/>
  <c r="G208" i="4"/>
  <c r="F208" i="4"/>
  <c r="S207" i="4"/>
  <c r="R207" i="4"/>
  <c r="N207" i="4"/>
  <c r="M207" i="4"/>
  <c r="L207" i="4"/>
  <c r="K207" i="4"/>
  <c r="J207" i="4"/>
  <c r="I207" i="4"/>
  <c r="H207" i="4"/>
  <c r="G207" i="4"/>
  <c r="F207" i="4"/>
  <c r="S206" i="4"/>
  <c r="R206" i="4"/>
  <c r="N206" i="4"/>
  <c r="M206" i="4"/>
  <c r="L206" i="4"/>
  <c r="K206" i="4"/>
  <c r="J206" i="4"/>
  <c r="I206" i="4"/>
  <c r="H206" i="4"/>
  <c r="G206" i="4"/>
  <c r="F206" i="4"/>
  <c r="S205" i="4"/>
  <c r="R205" i="4"/>
  <c r="N205" i="4"/>
  <c r="M205" i="4"/>
  <c r="L205" i="4"/>
  <c r="K205" i="4"/>
  <c r="J205" i="4"/>
  <c r="I205" i="4"/>
  <c r="H205" i="4"/>
  <c r="G205" i="4"/>
  <c r="F205" i="4"/>
  <c r="S204" i="4"/>
  <c r="R204" i="4"/>
  <c r="N204" i="4"/>
  <c r="M204" i="4"/>
  <c r="L204" i="4"/>
  <c r="K204" i="4"/>
  <c r="J204" i="4"/>
  <c r="I204" i="4"/>
  <c r="H204" i="4"/>
  <c r="G204" i="4"/>
  <c r="F204" i="4"/>
  <c r="S203" i="4"/>
  <c r="R203" i="4"/>
  <c r="N203" i="4"/>
  <c r="M203" i="4"/>
  <c r="L203" i="4"/>
  <c r="K203" i="4"/>
  <c r="J203" i="4"/>
  <c r="I203" i="4"/>
  <c r="H203" i="4"/>
  <c r="G203" i="4"/>
  <c r="F203" i="4"/>
  <c r="S202" i="4"/>
  <c r="R202" i="4"/>
  <c r="N202" i="4"/>
  <c r="M202" i="4"/>
  <c r="L202" i="4"/>
  <c r="K202" i="4"/>
  <c r="J202" i="4"/>
  <c r="I202" i="4"/>
  <c r="H202" i="4"/>
  <c r="G202" i="4"/>
  <c r="F202" i="4"/>
  <c r="S201" i="4"/>
  <c r="R201" i="4"/>
  <c r="N201" i="4"/>
  <c r="M201" i="4"/>
  <c r="L201" i="4"/>
  <c r="K201" i="4"/>
  <c r="J201" i="4"/>
  <c r="I201" i="4"/>
  <c r="H201" i="4"/>
  <c r="G201" i="4"/>
  <c r="F201" i="4"/>
  <c r="S200" i="4"/>
  <c r="R200" i="4"/>
  <c r="N200" i="4"/>
  <c r="M200" i="4"/>
  <c r="L200" i="4"/>
  <c r="K200" i="4"/>
  <c r="J200" i="4"/>
  <c r="I200" i="4"/>
  <c r="H200" i="4"/>
  <c r="G200" i="4"/>
  <c r="F200" i="4"/>
  <c r="S199" i="4"/>
  <c r="R199" i="4"/>
  <c r="N199" i="4"/>
  <c r="M199" i="4"/>
  <c r="L199" i="4"/>
  <c r="K199" i="4"/>
  <c r="J199" i="4"/>
  <c r="I199" i="4"/>
  <c r="H199" i="4"/>
  <c r="G199" i="4"/>
  <c r="F199" i="4"/>
  <c r="S198" i="4"/>
  <c r="R198" i="4"/>
  <c r="N198" i="4"/>
  <c r="M198" i="4"/>
  <c r="L198" i="4"/>
  <c r="K198" i="4"/>
  <c r="J198" i="4"/>
  <c r="I198" i="4"/>
  <c r="H198" i="4"/>
  <c r="G198" i="4"/>
  <c r="F198" i="4"/>
  <c r="S187" i="4"/>
  <c r="R187" i="4"/>
  <c r="N187" i="4"/>
  <c r="M187" i="4"/>
  <c r="L187" i="4"/>
  <c r="K187" i="4"/>
  <c r="J187" i="4"/>
  <c r="I187" i="4"/>
  <c r="H187" i="4"/>
  <c r="G187" i="4"/>
  <c r="F187" i="4"/>
  <c r="M186" i="4"/>
  <c r="L186" i="4"/>
  <c r="K186" i="4"/>
  <c r="I186" i="4"/>
  <c r="H186" i="4"/>
  <c r="G186" i="4"/>
  <c r="F186" i="4"/>
  <c r="M185" i="4"/>
  <c r="K185" i="4"/>
  <c r="I185" i="4"/>
  <c r="H185" i="4"/>
  <c r="G185" i="4"/>
  <c r="F185" i="4"/>
  <c r="E182" i="4"/>
  <c r="D182" i="4"/>
  <c r="M181" i="4"/>
  <c r="K181" i="4"/>
  <c r="I181" i="4"/>
  <c r="H181" i="4"/>
  <c r="G181" i="4"/>
  <c r="F181" i="4"/>
  <c r="E178" i="4"/>
  <c r="D178" i="4"/>
  <c r="C178" i="4"/>
  <c r="B178" i="4"/>
  <c r="M177" i="4"/>
  <c r="L177" i="4"/>
  <c r="K177" i="4"/>
  <c r="I177" i="4"/>
  <c r="H177" i="4"/>
  <c r="G177" i="4"/>
  <c r="F177" i="4"/>
  <c r="M176" i="4"/>
  <c r="K176" i="4"/>
  <c r="I176" i="4"/>
  <c r="H176" i="4"/>
  <c r="G176" i="4"/>
  <c r="F176" i="4"/>
  <c r="E166" i="4"/>
  <c r="D166" i="4"/>
  <c r="M165" i="4"/>
  <c r="K165" i="4"/>
  <c r="I165" i="4"/>
  <c r="H165" i="4"/>
  <c r="G165" i="4"/>
  <c r="F165" i="4"/>
  <c r="E157" i="4"/>
  <c r="D157" i="4"/>
  <c r="C157" i="4"/>
  <c r="B157" i="4"/>
  <c r="M156" i="4"/>
  <c r="L156" i="4"/>
  <c r="K156" i="4"/>
  <c r="I156" i="4"/>
  <c r="H156" i="4"/>
  <c r="G156" i="4"/>
  <c r="F156" i="4"/>
  <c r="M155" i="4"/>
  <c r="K155" i="4"/>
  <c r="I155" i="4"/>
  <c r="H155" i="4"/>
  <c r="G155" i="4"/>
  <c r="F155" i="4"/>
  <c r="E145" i="4"/>
  <c r="D145" i="4"/>
  <c r="E133" i="4"/>
  <c r="D133" i="4"/>
  <c r="C133" i="4"/>
  <c r="B133" i="4"/>
  <c r="M132" i="4"/>
  <c r="L132" i="4"/>
  <c r="K132" i="4"/>
  <c r="I132" i="4"/>
  <c r="H132" i="4"/>
  <c r="G132" i="4"/>
  <c r="F132" i="4"/>
  <c r="M131" i="4"/>
  <c r="K131" i="4"/>
  <c r="I131" i="4"/>
  <c r="H131" i="4"/>
  <c r="G131" i="4"/>
  <c r="F131" i="4"/>
  <c r="M127" i="4"/>
  <c r="K127" i="4"/>
  <c r="J127" i="4"/>
  <c r="I127" i="4"/>
  <c r="H127" i="4"/>
  <c r="G127" i="4"/>
  <c r="F127" i="4"/>
  <c r="E127" i="4"/>
  <c r="D127" i="4"/>
  <c r="M126" i="4"/>
  <c r="K126" i="4"/>
  <c r="I126" i="4"/>
  <c r="H126" i="4"/>
  <c r="G126" i="4"/>
  <c r="F126" i="4"/>
  <c r="E102" i="4"/>
  <c r="D102" i="4"/>
  <c r="M101" i="4"/>
  <c r="K101" i="4"/>
  <c r="I101" i="4"/>
  <c r="H101" i="4"/>
  <c r="G101" i="4"/>
  <c r="F101" i="4"/>
  <c r="M96" i="4"/>
  <c r="K96" i="4"/>
  <c r="J96" i="4"/>
  <c r="I96" i="4"/>
  <c r="H96" i="4"/>
  <c r="G96" i="4"/>
  <c r="F96" i="4"/>
  <c r="E96" i="4"/>
  <c r="D96" i="4"/>
  <c r="M95" i="4"/>
  <c r="K95" i="4"/>
  <c r="I95" i="4"/>
  <c r="H95" i="4"/>
  <c r="G95" i="4"/>
  <c r="F95" i="4"/>
  <c r="M93" i="4"/>
  <c r="K93" i="4"/>
  <c r="J93" i="4"/>
  <c r="I93" i="4"/>
  <c r="H93" i="4"/>
  <c r="G93" i="4"/>
  <c r="F93" i="4"/>
  <c r="M91" i="4"/>
  <c r="K91" i="4"/>
  <c r="J91" i="4"/>
  <c r="I91" i="4"/>
  <c r="H91" i="4"/>
  <c r="G91" i="4"/>
  <c r="F91" i="4"/>
  <c r="E78" i="4"/>
  <c r="D78" i="4"/>
  <c r="C78" i="4"/>
  <c r="B78" i="4"/>
  <c r="M77" i="4"/>
  <c r="L77" i="4"/>
  <c r="I77" i="4"/>
  <c r="H77" i="4"/>
  <c r="G77" i="4"/>
  <c r="F77" i="4"/>
  <c r="M76" i="4"/>
  <c r="I76" i="4"/>
  <c r="H76" i="4"/>
  <c r="G76" i="4"/>
  <c r="F76" i="4"/>
  <c r="M74" i="4"/>
  <c r="K74" i="4"/>
  <c r="J74" i="4"/>
  <c r="I74" i="4"/>
  <c r="H74" i="4"/>
  <c r="G74" i="4"/>
  <c r="F74" i="4"/>
  <c r="E72" i="4"/>
  <c r="D72" i="4"/>
  <c r="M71" i="4"/>
  <c r="K71" i="4"/>
  <c r="I71" i="4"/>
  <c r="H71" i="4"/>
  <c r="G71" i="4"/>
  <c r="F71" i="4"/>
  <c r="M67" i="4"/>
  <c r="K67" i="4"/>
  <c r="J67" i="4"/>
  <c r="I67" i="4"/>
  <c r="H67" i="4"/>
  <c r="G67" i="4"/>
  <c r="F67" i="4"/>
  <c r="M66" i="4"/>
  <c r="K66" i="4"/>
  <c r="J66" i="4"/>
  <c r="I66" i="4"/>
  <c r="H66" i="4"/>
  <c r="G66" i="4"/>
  <c r="F66" i="4"/>
  <c r="M63" i="4"/>
  <c r="K63" i="4"/>
  <c r="J63" i="4"/>
  <c r="I63" i="4"/>
  <c r="H63" i="4"/>
  <c r="G63" i="4"/>
  <c r="F63" i="4"/>
  <c r="M62" i="4"/>
  <c r="K62" i="4"/>
  <c r="J62" i="4"/>
  <c r="I62" i="4"/>
  <c r="H62" i="4"/>
  <c r="G62" i="4"/>
  <c r="F62" i="4"/>
  <c r="M45" i="4"/>
  <c r="L45" i="4"/>
  <c r="K45" i="4"/>
  <c r="I45" i="4"/>
  <c r="H45" i="4"/>
  <c r="G45" i="4"/>
  <c r="F45" i="4"/>
  <c r="M44" i="4"/>
  <c r="K44" i="4"/>
  <c r="I44" i="4"/>
  <c r="H44" i="4"/>
  <c r="G44" i="4"/>
  <c r="F44" i="4"/>
  <c r="M41" i="4"/>
  <c r="K41" i="4"/>
  <c r="J41" i="4"/>
  <c r="I41" i="4"/>
  <c r="H41" i="4"/>
  <c r="G41" i="4"/>
  <c r="F41" i="4"/>
  <c r="E41" i="4"/>
  <c r="D41" i="4"/>
  <c r="M40" i="4"/>
  <c r="K40" i="4"/>
  <c r="I40" i="4"/>
  <c r="H40" i="4"/>
  <c r="G40" i="4"/>
  <c r="F40" i="4"/>
  <c r="M37" i="4"/>
  <c r="K37" i="4"/>
  <c r="J37" i="4"/>
  <c r="I37" i="4"/>
  <c r="H37" i="4"/>
  <c r="G37" i="4"/>
  <c r="F37" i="4"/>
  <c r="E37" i="4"/>
  <c r="D37" i="4"/>
  <c r="C37" i="4"/>
  <c r="B37" i="4"/>
  <c r="O36" i="4"/>
  <c r="T36" i="4"/>
  <c r="M36" i="4"/>
  <c r="L36" i="4"/>
  <c r="K36" i="4"/>
  <c r="I36" i="4"/>
  <c r="H36" i="4"/>
  <c r="G36" i="4"/>
  <c r="F36" i="4"/>
  <c r="O35" i="4"/>
  <c r="T35" i="4"/>
  <c r="M35" i="4"/>
  <c r="K35" i="4"/>
  <c r="I35" i="4"/>
  <c r="H35" i="4"/>
  <c r="G35" i="4"/>
  <c r="F35" i="4"/>
  <c r="M32" i="4"/>
  <c r="K32" i="4"/>
  <c r="J32" i="4"/>
  <c r="I32" i="4"/>
  <c r="H32" i="4"/>
  <c r="G32" i="4"/>
  <c r="F32" i="4"/>
  <c r="E29" i="4"/>
  <c r="D29" i="4"/>
  <c r="O28" i="4"/>
  <c r="T28" i="4"/>
  <c r="M28" i="4"/>
  <c r="K28" i="4"/>
  <c r="I28" i="4"/>
  <c r="H28" i="4"/>
  <c r="G28" i="4"/>
  <c r="F28" i="4"/>
  <c r="M23" i="4"/>
  <c r="K23" i="4"/>
  <c r="J23" i="4"/>
  <c r="I23" i="4"/>
  <c r="H23" i="4"/>
  <c r="G23" i="4"/>
  <c r="F23" i="4"/>
  <c r="M22" i="4"/>
  <c r="K22" i="4"/>
  <c r="J22" i="4"/>
  <c r="I22" i="4"/>
  <c r="H22" i="4"/>
  <c r="G22" i="4"/>
  <c r="F22" i="4"/>
  <c r="M21" i="4"/>
  <c r="K21" i="4"/>
  <c r="J21" i="4"/>
  <c r="I21" i="4"/>
  <c r="H21" i="4"/>
  <c r="G21" i="4"/>
  <c r="F21" i="4"/>
  <c r="M20" i="4"/>
  <c r="K20" i="4"/>
  <c r="J20" i="4"/>
  <c r="I20" i="4"/>
  <c r="H20" i="4"/>
  <c r="G20" i="4"/>
  <c r="F20" i="4"/>
  <c r="M19" i="4"/>
  <c r="K19" i="4"/>
  <c r="J19" i="4"/>
  <c r="I19" i="4"/>
  <c r="H19" i="4"/>
  <c r="G19" i="4"/>
  <c r="F19" i="4"/>
  <c r="M18" i="4"/>
  <c r="K18" i="4"/>
  <c r="J18" i="4"/>
  <c r="I18" i="4"/>
  <c r="H18" i="4"/>
  <c r="G18" i="4"/>
  <c r="F18" i="4"/>
  <c r="M17" i="4"/>
  <c r="K17" i="4"/>
  <c r="J17" i="4"/>
  <c r="I17" i="4"/>
  <c r="H17" i="4"/>
  <c r="G17" i="4"/>
  <c r="F17" i="4"/>
  <c r="M16" i="4"/>
  <c r="K16" i="4"/>
  <c r="J16" i="4"/>
  <c r="I16" i="4"/>
  <c r="H16" i="4"/>
  <c r="G16" i="4"/>
  <c r="F16" i="4"/>
  <c r="M15" i="4"/>
  <c r="K15" i="4"/>
  <c r="J15" i="4"/>
  <c r="I15" i="4"/>
  <c r="H15" i="4"/>
  <c r="G15" i="4"/>
  <c r="F15" i="4"/>
  <c r="M14" i="4"/>
  <c r="K14" i="4"/>
  <c r="J14" i="4"/>
  <c r="I14" i="4"/>
  <c r="H14" i="4"/>
  <c r="G14" i="4"/>
  <c r="F14" i="4"/>
  <c r="M13" i="4"/>
  <c r="K13" i="4"/>
  <c r="J13" i="4"/>
  <c r="I13" i="4"/>
  <c r="H13" i="4"/>
  <c r="G13" i="4"/>
  <c r="F13" i="4"/>
  <c r="E5" i="4"/>
  <c r="D5" i="4"/>
  <c r="C5" i="4"/>
  <c r="B5" i="4"/>
  <c r="G103" i="5"/>
  <c r="H103" i="5"/>
  <c r="I103" i="5"/>
  <c r="J103" i="5"/>
  <c r="K103" i="5"/>
  <c r="L103" i="5"/>
  <c r="M103" i="5"/>
  <c r="F103" i="5"/>
  <c r="G98" i="5"/>
  <c r="H98" i="5"/>
  <c r="I98" i="5"/>
  <c r="J98" i="5"/>
  <c r="K98" i="5"/>
  <c r="L98" i="5"/>
  <c r="M98" i="5"/>
  <c r="F98" i="5"/>
  <c r="G93" i="5"/>
  <c r="H93" i="5"/>
  <c r="I93" i="5"/>
  <c r="J93" i="5"/>
  <c r="K93" i="5"/>
  <c r="L93" i="5"/>
  <c r="M93" i="5"/>
  <c r="F93" i="5"/>
  <c r="G86" i="5"/>
  <c r="H86" i="5"/>
  <c r="I86" i="5"/>
  <c r="J86" i="5"/>
  <c r="K86" i="5"/>
  <c r="L86" i="5"/>
  <c r="M86" i="5"/>
  <c r="F86" i="5"/>
  <c r="T220" i="1"/>
  <c r="P171" i="4" s="1"/>
  <c r="G81" i="5"/>
  <c r="H81" i="5"/>
  <c r="I81" i="5"/>
  <c r="J81" i="5"/>
  <c r="K81" i="5"/>
  <c r="L81" i="5"/>
  <c r="M81" i="5"/>
  <c r="F81" i="5"/>
  <c r="F87" i="5"/>
  <c r="G87" i="5"/>
  <c r="H87" i="5"/>
  <c r="I87" i="5"/>
  <c r="J87" i="5"/>
  <c r="K87" i="5"/>
  <c r="M87" i="5"/>
  <c r="G76" i="5"/>
  <c r="H76" i="5"/>
  <c r="I76" i="5"/>
  <c r="J76" i="5"/>
  <c r="K76" i="5"/>
  <c r="L76" i="5"/>
  <c r="M76" i="5"/>
  <c r="F76" i="5"/>
  <c r="G71" i="5"/>
  <c r="H71" i="5"/>
  <c r="I71" i="5"/>
  <c r="J71" i="5"/>
  <c r="K71" i="5"/>
  <c r="L71" i="5"/>
  <c r="M71" i="5"/>
  <c r="F71" i="5"/>
  <c r="G67" i="5"/>
  <c r="H67" i="5"/>
  <c r="I67" i="5"/>
  <c r="J67" i="5"/>
  <c r="K67" i="5"/>
  <c r="L67" i="5"/>
  <c r="M67" i="5"/>
  <c r="F67" i="5"/>
  <c r="F68" i="5"/>
  <c r="G68" i="5"/>
  <c r="H68" i="5"/>
  <c r="I68" i="5"/>
  <c r="J68" i="5"/>
  <c r="K68" i="5"/>
  <c r="M68" i="5"/>
  <c r="G55" i="5"/>
  <c r="H55" i="5"/>
  <c r="I55" i="5"/>
  <c r="J55" i="5"/>
  <c r="K55" i="5"/>
  <c r="L55" i="5"/>
  <c r="M55" i="5"/>
  <c r="F55" i="5"/>
  <c r="G51" i="5"/>
  <c r="H51" i="5"/>
  <c r="I51" i="5"/>
  <c r="J51" i="5"/>
  <c r="K51" i="5"/>
  <c r="L51" i="5"/>
  <c r="M51" i="5"/>
  <c r="F51" i="5"/>
  <c r="P90" i="4"/>
  <c r="P74" i="4"/>
  <c r="G46" i="5"/>
  <c r="H46" i="5"/>
  <c r="I46" i="5"/>
  <c r="J46" i="5"/>
  <c r="K46" i="5"/>
  <c r="L46" i="5"/>
  <c r="M46" i="5"/>
  <c r="F46" i="5"/>
  <c r="T81" i="1"/>
  <c r="P63" i="4" s="1"/>
  <c r="T80" i="1"/>
  <c r="P62" i="4" s="1"/>
  <c r="T79" i="1"/>
  <c r="P61" i="4" s="1"/>
  <c r="G41" i="5"/>
  <c r="H41" i="5"/>
  <c r="I41" i="5"/>
  <c r="J41" i="5"/>
  <c r="K41" i="5"/>
  <c r="L41" i="5"/>
  <c r="M41" i="5"/>
  <c r="F41" i="5"/>
  <c r="G33" i="5"/>
  <c r="H33" i="5"/>
  <c r="I33" i="5"/>
  <c r="J33" i="5"/>
  <c r="K33" i="5"/>
  <c r="L33" i="5"/>
  <c r="M33" i="5"/>
  <c r="F33" i="5"/>
  <c r="F37" i="5"/>
  <c r="G37" i="5"/>
  <c r="H37" i="5"/>
  <c r="I37" i="5"/>
  <c r="J37" i="5"/>
  <c r="K37" i="5"/>
  <c r="M37" i="5"/>
  <c r="F38" i="5"/>
  <c r="G38" i="5"/>
  <c r="H38" i="5"/>
  <c r="I38" i="5"/>
  <c r="J38" i="5"/>
  <c r="K38" i="5"/>
  <c r="M38" i="5"/>
  <c r="F39" i="5"/>
  <c r="G39" i="5"/>
  <c r="H39" i="5"/>
  <c r="I39" i="5"/>
  <c r="J39" i="5"/>
  <c r="K39" i="5"/>
  <c r="M39" i="5"/>
  <c r="F34" i="5"/>
  <c r="G34" i="5"/>
  <c r="H34" i="5"/>
  <c r="I34" i="5"/>
  <c r="J34" i="5"/>
  <c r="K34" i="5"/>
  <c r="M34" i="5"/>
  <c r="F35" i="5"/>
  <c r="G35" i="5"/>
  <c r="H35" i="5"/>
  <c r="I35" i="5"/>
  <c r="J35" i="5"/>
  <c r="K35" i="5"/>
  <c r="M35" i="5"/>
  <c r="F36" i="5"/>
  <c r="G36" i="5"/>
  <c r="H36" i="5"/>
  <c r="I36" i="5"/>
  <c r="J36" i="5"/>
  <c r="K36" i="5"/>
  <c r="M36" i="5"/>
  <c r="T49" i="1"/>
  <c r="P37" i="4" s="1"/>
  <c r="P41" i="4" s="1"/>
  <c r="F30" i="5"/>
  <c r="G30" i="5"/>
  <c r="H30" i="5"/>
  <c r="I30" i="5"/>
  <c r="J30" i="5"/>
  <c r="K30" i="5"/>
  <c r="M30" i="5"/>
  <c r="G29" i="5"/>
  <c r="H29" i="5"/>
  <c r="I29" i="5"/>
  <c r="J29" i="5"/>
  <c r="K29" i="5"/>
  <c r="L29" i="5"/>
  <c r="M29" i="5"/>
  <c r="F29" i="5"/>
  <c r="G25" i="5"/>
  <c r="H25" i="5"/>
  <c r="I25" i="5"/>
  <c r="J25" i="5"/>
  <c r="K25" i="5"/>
  <c r="L25" i="5"/>
  <c r="M25" i="5"/>
  <c r="F25" i="5"/>
  <c r="F26" i="5"/>
  <c r="G26" i="5"/>
  <c r="H26" i="5"/>
  <c r="I26" i="5"/>
  <c r="J26" i="5"/>
  <c r="K26" i="5"/>
  <c r="M26" i="5"/>
  <c r="T18" i="1"/>
  <c r="N18" i="1" s="1"/>
  <c r="T19" i="1"/>
  <c r="N19" i="1" s="1"/>
  <c r="T20" i="1"/>
  <c r="N20" i="1" s="1"/>
  <c r="T21" i="1"/>
  <c r="N21" i="1" s="1"/>
  <c r="T22" i="1"/>
  <c r="N22" i="1" s="1"/>
  <c r="T23" i="1"/>
  <c r="N23" i="1" s="1"/>
  <c r="T24" i="1"/>
  <c r="N24" i="1" s="1"/>
  <c r="T25" i="1"/>
  <c r="N25" i="1" s="1"/>
  <c r="T26" i="1"/>
  <c r="N26" i="1" s="1"/>
  <c r="T27" i="1"/>
  <c r="N27" i="1" s="1"/>
  <c r="T40" i="1"/>
  <c r="P32" i="4" s="1"/>
  <c r="F21" i="5"/>
  <c r="G21" i="5"/>
  <c r="H21" i="5"/>
  <c r="I21" i="5"/>
  <c r="J21" i="5"/>
  <c r="K21" i="5"/>
  <c r="M21" i="5"/>
  <c r="T17" i="1"/>
  <c r="G20" i="5"/>
  <c r="H20" i="5"/>
  <c r="I20" i="5"/>
  <c r="J20" i="5"/>
  <c r="K20" i="5"/>
  <c r="L20" i="5"/>
  <c r="M20" i="5"/>
  <c r="F20" i="5"/>
  <c r="F5" i="5"/>
  <c r="G5" i="5"/>
  <c r="H5" i="5"/>
  <c r="I5" i="5"/>
  <c r="J5" i="5"/>
  <c r="K5" i="5"/>
  <c r="M5" i="5"/>
  <c r="F6" i="5"/>
  <c r="G6" i="5"/>
  <c r="H6" i="5"/>
  <c r="I6" i="5"/>
  <c r="J6" i="5"/>
  <c r="K6" i="5"/>
  <c r="M6" i="5"/>
  <c r="F7" i="5"/>
  <c r="G7" i="5"/>
  <c r="H7" i="5"/>
  <c r="I7" i="5"/>
  <c r="J7" i="5"/>
  <c r="K7" i="5"/>
  <c r="M7" i="5"/>
  <c r="F8" i="5"/>
  <c r="G8" i="5"/>
  <c r="H8" i="5"/>
  <c r="I8" i="5"/>
  <c r="J8" i="5"/>
  <c r="K8" i="5"/>
  <c r="M8" i="5"/>
  <c r="F9" i="5"/>
  <c r="G9" i="5"/>
  <c r="H9" i="5"/>
  <c r="I9" i="5"/>
  <c r="J9" i="5"/>
  <c r="K9" i="5"/>
  <c r="M9" i="5"/>
  <c r="F10" i="5"/>
  <c r="G10" i="5"/>
  <c r="H10" i="5"/>
  <c r="I10" i="5"/>
  <c r="J10" i="5"/>
  <c r="K10" i="5"/>
  <c r="M10" i="5"/>
  <c r="F11" i="5"/>
  <c r="G11" i="5"/>
  <c r="H11" i="5"/>
  <c r="I11" i="5"/>
  <c r="J11" i="5"/>
  <c r="K11" i="5"/>
  <c r="M11" i="5"/>
  <c r="F12" i="5"/>
  <c r="G12" i="5"/>
  <c r="H12" i="5"/>
  <c r="I12" i="5"/>
  <c r="J12" i="5"/>
  <c r="K12" i="5"/>
  <c r="M12" i="5"/>
  <c r="F13" i="5"/>
  <c r="G13" i="5"/>
  <c r="H13" i="5"/>
  <c r="I13" i="5"/>
  <c r="J13" i="5"/>
  <c r="K13" i="5"/>
  <c r="M13" i="5"/>
  <c r="F14" i="5"/>
  <c r="G14" i="5"/>
  <c r="H14" i="5"/>
  <c r="I14" i="5"/>
  <c r="J14" i="5"/>
  <c r="K14" i="5"/>
  <c r="M14" i="5"/>
  <c r="F15" i="5"/>
  <c r="G15" i="5"/>
  <c r="H15" i="5"/>
  <c r="I15" i="5"/>
  <c r="J15" i="5"/>
  <c r="K15" i="5"/>
  <c r="M15" i="5"/>
  <c r="S136" i="5"/>
  <c r="R136" i="5"/>
  <c r="N136" i="5"/>
  <c r="M136" i="5"/>
  <c r="L136" i="5"/>
  <c r="K136" i="5"/>
  <c r="J136" i="5"/>
  <c r="I136" i="5"/>
  <c r="H136" i="5"/>
  <c r="G136" i="5"/>
  <c r="F136" i="5"/>
  <c r="S135" i="5"/>
  <c r="R135" i="5"/>
  <c r="N135" i="5"/>
  <c r="M135" i="5"/>
  <c r="L135" i="5"/>
  <c r="K135" i="5"/>
  <c r="J135" i="5"/>
  <c r="I135" i="5"/>
  <c r="H135" i="5"/>
  <c r="G135" i="5"/>
  <c r="F135" i="5"/>
  <c r="S134" i="5"/>
  <c r="R134" i="5"/>
  <c r="N134" i="5"/>
  <c r="M134" i="5"/>
  <c r="L134" i="5"/>
  <c r="K134" i="5"/>
  <c r="J134" i="5"/>
  <c r="I134" i="5"/>
  <c r="H134" i="5"/>
  <c r="G134" i="5"/>
  <c r="F134" i="5"/>
  <c r="S133" i="5"/>
  <c r="R133" i="5"/>
  <c r="N133" i="5"/>
  <c r="M133" i="5"/>
  <c r="L133" i="5"/>
  <c r="K133" i="5"/>
  <c r="J133" i="5"/>
  <c r="I133" i="5"/>
  <c r="H133" i="5"/>
  <c r="G133" i="5"/>
  <c r="F133" i="5"/>
  <c r="S132" i="5"/>
  <c r="R132" i="5"/>
  <c r="N132" i="5"/>
  <c r="M132" i="5"/>
  <c r="L132" i="5"/>
  <c r="K132" i="5"/>
  <c r="J132" i="5"/>
  <c r="I132" i="5"/>
  <c r="H132" i="5"/>
  <c r="G132" i="5"/>
  <c r="F132" i="5"/>
  <c r="S131" i="5"/>
  <c r="R131" i="5"/>
  <c r="N131" i="5"/>
  <c r="M131" i="5"/>
  <c r="L131" i="5"/>
  <c r="K131" i="5"/>
  <c r="J131" i="5"/>
  <c r="I131" i="5"/>
  <c r="H131" i="5"/>
  <c r="G131" i="5"/>
  <c r="F131" i="5"/>
  <c r="S130" i="5"/>
  <c r="R130" i="5"/>
  <c r="N130" i="5"/>
  <c r="M130" i="5"/>
  <c r="L130" i="5"/>
  <c r="K130" i="5"/>
  <c r="J130" i="5"/>
  <c r="I130" i="5"/>
  <c r="H130" i="5"/>
  <c r="G130" i="5"/>
  <c r="F130" i="5"/>
  <c r="S129" i="5"/>
  <c r="R129" i="5"/>
  <c r="N129" i="5"/>
  <c r="M129" i="5"/>
  <c r="L129" i="5"/>
  <c r="K129" i="5"/>
  <c r="J129" i="5"/>
  <c r="I129" i="5"/>
  <c r="H129" i="5"/>
  <c r="G129" i="5"/>
  <c r="F129" i="5"/>
  <c r="S128" i="5"/>
  <c r="R128" i="5"/>
  <c r="N128" i="5"/>
  <c r="M128" i="5"/>
  <c r="L128" i="5"/>
  <c r="K128" i="5"/>
  <c r="J128" i="5"/>
  <c r="I128" i="5"/>
  <c r="H128" i="5"/>
  <c r="G128" i="5"/>
  <c r="F128" i="5"/>
  <c r="S127" i="5"/>
  <c r="R127" i="5"/>
  <c r="N127" i="5"/>
  <c r="M127" i="5"/>
  <c r="L127" i="5"/>
  <c r="K127" i="5"/>
  <c r="J127" i="5"/>
  <c r="I127" i="5"/>
  <c r="H127" i="5"/>
  <c r="G127" i="5"/>
  <c r="F127" i="5"/>
  <c r="S126" i="5"/>
  <c r="R126" i="5"/>
  <c r="N126" i="5"/>
  <c r="M126" i="5"/>
  <c r="L126" i="5"/>
  <c r="K126" i="5"/>
  <c r="J126" i="5"/>
  <c r="I126" i="5"/>
  <c r="H126" i="5"/>
  <c r="G126" i="5"/>
  <c r="F126" i="5"/>
  <c r="S125" i="5"/>
  <c r="R125" i="5"/>
  <c r="N125" i="5"/>
  <c r="M125" i="5"/>
  <c r="L125" i="5"/>
  <c r="K125" i="5"/>
  <c r="J125" i="5"/>
  <c r="I125" i="5"/>
  <c r="H125" i="5"/>
  <c r="G125" i="5"/>
  <c r="F125" i="5"/>
  <c r="S124" i="5"/>
  <c r="R124" i="5"/>
  <c r="N124" i="5"/>
  <c r="M124" i="5"/>
  <c r="L124" i="5"/>
  <c r="K124" i="5"/>
  <c r="J124" i="5"/>
  <c r="I124" i="5"/>
  <c r="H124" i="5"/>
  <c r="G124" i="5"/>
  <c r="F124" i="5"/>
  <c r="S123" i="5"/>
  <c r="R123" i="5"/>
  <c r="N123" i="5"/>
  <c r="M123" i="5"/>
  <c r="L123" i="5"/>
  <c r="K123" i="5"/>
  <c r="J123" i="5"/>
  <c r="I123" i="5"/>
  <c r="H123" i="5"/>
  <c r="G123" i="5"/>
  <c r="F123" i="5"/>
  <c r="S122" i="5"/>
  <c r="R122" i="5"/>
  <c r="N122" i="5"/>
  <c r="M122" i="5"/>
  <c r="L122" i="5"/>
  <c r="K122" i="5"/>
  <c r="J122" i="5"/>
  <c r="I122" i="5"/>
  <c r="H122" i="5"/>
  <c r="G122" i="5"/>
  <c r="F122" i="5"/>
  <c r="S121" i="5"/>
  <c r="R121" i="5"/>
  <c r="N121" i="5"/>
  <c r="M121" i="5"/>
  <c r="L121" i="5"/>
  <c r="K121" i="5"/>
  <c r="J121" i="5"/>
  <c r="I121" i="5"/>
  <c r="H121" i="5"/>
  <c r="G121" i="5"/>
  <c r="F121" i="5"/>
  <c r="S120" i="5"/>
  <c r="R120" i="5"/>
  <c r="N120" i="5"/>
  <c r="M120" i="5"/>
  <c r="L120" i="5"/>
  <c r="K120" i="5"/>
  <c r="J120" i="5"/>
  <c r="I120" i="5"/>
  <c r="H120" i="5"/>
  <c r="G120" i="5"/>
  <c r="F120" i="5"/>
  <c r="S119" i="5"/>
  <c r="R119" i="5"/>
  <c r="N119" i="5"/>
  <c r="M119" i="5"/>
  <c r="L119" i="5"/>
  <c r="K119" i="5"/>
  <c r="J119" i="5"/>
  <c r="I119" i="5"/>
  <c r="H119" i="5"/>
  <c r="G119" i="5"/>
  <c r="F119" i="5"/>
  <c r="S118" i="5"/>
  <c r="R118" i="5"/>
  <c r="N118" i="5"/>
  <c r="M118" i="5"/>
  <c r="L118" i="5"/>
  <c r="K118" i="5"/>
  <c r="J118" i="5"/>
  <c r="I118" i="5"/>
  <c r="H118" i="5"/>
  <c r="G118" i="5"/>
  <c r="F118" i="5"/>
  <c r="S117" i="5"/>
  <c r="R117" i="5"/>
  <c r="N117" i="5"/>
  <c r="M117" i="5"/>
  <c r="L117" i="5"/>
  <c r="K117" i="5"/>
  <c r="J117" i="5"/>
  <c r="I117" i="5"/>
  <c r="H117" i="5"/>
  <c r="G117" i="5"/>
  <c r="F117" i="5"/>
  <c r="E99" i="5"/>
  <c r="D99" i="5"/>
  <c r="E94" i="5"/>
  <c r="D94" i="5"/>
  <c r="C94" i="5"/>
  <c r="B94" i="5"/>
  <c r="E87" i="5"/>
  <c r="D87" i="5"/>
  <c r="E82" i="5"/>
  <c r="D82" i="5"/>
  <c r="C82" i="5"/>
  <c r="B82" i="5"/>
  <c r="E77" i="5"/>
  <c r="D77" i="5"/>
  <c r="E72" i="5"/>
  <c r="D72" i="5"/>
  <c r="C72" i="5"/>
  <c r="B72" i="5"/>
  <c r="E68" i="5"/>
  <c r="D68" i="5"/>
  <c r="E56" i="5"/>
  <c r="D56" i="5"/>
  <c r="E52" i="5"/>
  <c r="D52" i="5"/>
  <c r="E47" i="5"/>
  <c r="D47" i="5"/>
  <c r="C47" i="5"/>
  <c r="B47" i="5"/>
  <c r="E34" i="5"/>
  <c r="D34" i="5"/>
  <c r="C34" i="5"/>
  <c r="B34" i="5"/>
  <c r="E30" i="5"/>
  <c r="D30" i="5"/>
  <c r="E26" i="5"/>
  <c r="D26" i="5"/>
  <c r="C26" i="5"/>
  <c r="B26" i="5"/>
  <c r="E21" i="5"/>
  <c r="D21" i="5"/>
  <c r="E5" i="5"/>
  <c r="D5" i="5"/>
  <c r="C5" i="5"/>
  <c r="B5" i="5"/>
  <c r="G90" i="6"/>
  <c r="H90" i="6"/>
  <c r="I90" i="6"/>
  <c r="J90" i="6"/>
  <c r="K90" i="6"/>
  <c r="L90" i="6"/>
  <c r="M90" i="6"/>
  <c r="F90" i="6"/>
  <c r="G85" i="6"/>
  <c r="H85" i="6"/>
  <c r="I85" i="6"/>
  <c r="J85" i="6"/>
  <c r="K85" i="6"/>
  <c r="L85" i="6"/>
  <c r="M85" i="6"/>
  <c r="F85" i="6"/>
  <c r="G80" i="6"/>
  <c r="H80" i="6"/>
  <c r="I80" i="6"/>
  <c r="J80" i="6"/>
  <c r="K80" i="6"/>
  <c r="L80" i="6"/>
  <c r="M80" i="6"/>
  <c r="F80" i="6"/>
  <c r="G74" i="6"/>
  <c r="H74" i="6"/>
  <c r="I74" i="6"/>
  <c r="J74" i="6"/>
  <c r="K74" i="6"/>
  <c r="L74" i="6"/>
  <c r="M74" i="6"/>
  <c r="F74" i="6"/>
  <c r="G70" i="6"/>
  <c r="H70" i="6"/>
  <c r="I70" i="6"/>
  <c r="J70" i="6"/>
  <c r="K70" i="6"/>
  <c r="L70" i="6"/>
  <c r="M70" i="6"/>
  <c r="F70" i="6"/>
  <c r="G65" i="6"/>
  <c r="H65" i="6"/>
  <c r="I65" i="6"/>
  <c r="J65" i="6"/>
  <c r="K65" i="6"/>
  <c r="L65" i="6"/>
  <c r="M65" i="6"/>
  <c r="F65" i="6"/>
  <c r="G59" i="6"/>
  <c r="H59" i="6"/>
  <c r="I59" i="6"/>
  <c r="J59" i="6"/>
  <c r="K59" i="6"/>
  <c r="L59" i="6"/>
  <c r="M59" i="6"/>
  <c r="F59" i="6"/>
  <c r="F55" i="6"/>
  <c r="G55" i="6"/>
  <c r="H55" i="6"/>
  <c r="I55" i="6"/>
  <c r="J55" i="6"/>
  <c r="K55" i="6"/>
  <c r="L55" i="6"/>
  <c r="M55" i="6"/>
  <c r="F51" i="6"/>
  <c r="G51" i="6"/>
  <c r="H51" i="6"/>
  <c r="I51" i="6"/>
  <c r="J51" i="6"/>
  <c r="K51" i="6"/>
  <c r="L51" i="6"/>
  <c r="M51" i="6"/>
  <c r="T219" i="1"/>
  <c r="P170" i="4" s="1"/>
  <c r="F75" i="6"/>
  <c r="G75" i="6"/>
  <c r="H75" i="6"/>
  <c r="I75" i="6"/>
  <c r="J75" i="6"/>
  <c r="K75" i="6"/>
  <c r="M75" i="6"/>
  <c r="P102" i="4"/>
  <c r="P86" i="4"/>
  <c r="P87" i="4"/>
  <c r="P88" i="4"/>
  <c r="P89" i="4"/>
  <c r="P135" i="4" s="1"/>
  <c r="P85" i="4"/>
  <c r="T95" i="1"/>
  <c r="F34" i="6"/>
  <c r="G34" i="6"/>
  <c r="H34" i="6"/>
  <c r="I34" i="6"/>
  <c r="J34" i="6"/>
  <c r="K34" i="6"/>
  <c r="M34" i="6"/>
  <c r="G38" i="6"/>
  <c r="H38" i="6"/>
  <c r="I38" i="6"/>
  <c r="J38" i="6"/>
  <c r="K38" i="6"/>
  <c r="L38" i="6"/>
  <c r="M38" i="6"/>
  <c r="F38" i="6"/>
  <c r="T75" i="1"/>
  <c r="P57" i="4" s="1"/>
  <c r="T76" i="1"/>
  <c r="P58" i="4" s="1"/>
  <c r="T77" i="1"/>
  <c r="P59" i="4" s="1"/>
  <c r="T78" i="1"/>
  <c r="P60" i="4" s="1"/>
  <c r="T74" i="1"/>
  <c r="P56" i="4" s="1"/>
  <c r="G33" i="6"/>
  <c r="H33" i="6"/>
  <c r="I33" i="6"/>
  <c r="J33" i="6"/>
  <c r="K33" i="6"/>
  <c r="L33" i="6"/>
  <c r="M33" i="6"/>
  <c r="F33" i="6"/>
  <c r="G25" i="6"/>
  <c r="H25" i="6"/>
  <c r="I25" i="6"/>
  <c r="J25" i="6"/>
  <c r="K25" i="6"/>
  <c r="L25" i="6"/>
  <c r="M25" i="6"/>
  <c r="F25" i="6"/>
  <c r="G21" i="6"/>
  <c r="H21" i="6"/>
  <c r="I21" i="6"/>
  <c r="J21" i="6"/>
  <c r="K21" i="6"/>
  <c r="L21" i="6"/>
  <c r="M21" i="6"/>
  <c r="F21" i="6"/>
  <c r="G87" i="7"/>
  <c r="H87" i="7"/>
  <c r="I87" i="7"/>
  <c r="J87" i="7"/>
  <c r="K87" i="7"/>
  <c r="L87" i="7"/>
  <c r="M87" i="7"/>
  <c r="F87" i="7"/>
  <c r="G82" i="7"/>
  <c r="H82" i="7"/>
  <c r="I82" i="7"/>
  <c r="J82" i="7"/>
  <c r="K82" i="7"/>
  <c r="L82" i="7"/>
  <c r="M82" i="7"/>
  <c r="F82" i="7"/>
  <c r="G77" i="7"/>
  <c r="H77" i="7"/>
  <c r="I77" i="7"/>
  <c r="J77" i="7"/>
  <c r="K77" i="7"/>
  <c r="L77" i="7"/>
  <c r="M77" i="7"/>
  <c r="F77" i="7"/>
  <c r="G71" i="7"/>
  <c r="H71" i="7"/>
  <c r="I71" i="7"/>
  <c r="J71" i="7"/>
  <c r="K71" i="7"/>
  <c r="L71" i="7"/>
  <c r="M71" i="7"/>
  <c r="F71" i="7"/>
  <c r="G67" i="7"/>
  <c r="H67" i="7"/>
  <c r="I67" i="7"/>
  <c r="J67" i="7"/>
  <c r="K67" i="7"/>
  <c r="L67" i="7"/>
  <c r="M67" i="7"/>
  <c r="F67" i="7"/>
  <c r="G62" i="7"/>
  <c r="H62" i="7"/>
  <c r="I62" i="7"/>
  <c r="J62" i="7"/>
  <c r="K62" i="7"/>
  <c r="L62" i="7"/>
  <c r="M62" i="7"/>
  <c r="F62" i="7"/>
  <c r="G56" i="7"/>
  <c r="H56" i="7"/>
  <c r="I56" i="7"/>
  <c r="J56" i="7"/>
  <c r="K56" i="7"/>
  <c r="L56" i="7"/>
  <c r="M56" i="7"/>
  <c r="F56" i="7"/>
  <c r="G52" i="7"/>
  <c r="H52" i="7"/>
  <c r="I52" i="7"/>
  <c r="J52" i="7"/>
  <c r="K52" i="7"/>
  <c r="L52" i="7"/>
  <c r="M52" i="7"/>
  <c r="F52" i="7"/>
  <c r="G48" i="7"/>
  <c r="H48" i="7"/>
  <c r="I48" i="7"/>
  <c r="J48" i="7"/>
  <c r="K48" i="7"/>
  <c r="L48" i="7"/>
  <c r="M48" i="7"/>
  <c r="F48" i="7"/>
  <c r="G44" i="7"/>
  <c r="H44" i="7"/>
  <c r="I44" i="7"/>
  <c r="J44" i="7"/>
  <c r="K44" i="7"/>
  <c r="L44" i="7"/>
  <c r="M44" i="7"/>
  <c r="F44" i="7"/>
  <c r="F26" i="6"/>
  <c r="G26" i="6"/>
  <c r="H26" i="6"/>
  <c r="I26" i="6"/>
  <c r="J26" i="6"/>
  <c r="K26" i="6"/>
  <c r="M26" i="6"/>
  <c r="F27" i="6"/>
  <c r="G27" i="6"/>
  <c r="H27" i="6"/>
  <c r="I27" i="6"/>
  <c r="J27" i="6"/>
  <c r="K27" i="6"/>
  <c r="M27" i="6"/>
  <c r="F28" i="6"/>
  <c r="G28" i="6"/>
  <c r="H28" i="6"/>
  <c r="I28" i="6"/>
  <c r="J28" i="6"/>
  <c r="K28" i="6"/>
  <c r="M28" i="6"/>
  <c r="F29" i="6"/>
  <c r="G29" i="6"/>
  <c r="H29" i="6"/>
  <c r="I29" i="6"/>
  <c r="J29" i="6"/>
  <c r="K29" i="6"/>
  <c r="M29" i="6"/>
  <c r="F30" i="6"/>
  <c r="G30" i="6"/>
  <c r="H30" i="6"/>
  <c r="I30" i="6"/>
  <c r="J30" i="6"/>
  <c r="K30" i="6"/>
  <c r="M30" i="6"/>
  <c r="T39" i="1"/>
  <c r="P31" i="4" s="1"/>
  <c r="G17" i="6"/>
  <c r="H17" i="6"/>
  <c r="I17" i="6"/>
  <c r="J17" i="6"/>
  <c r="K17" i="6"/>
  <c r="L17" i="6"/>
  <c r="M17" i="6"/>
  <c r="F17" i="6"/>
  <c r="G12" i="6"/>
  <c r="H12" i="6"/>
  <c r="I12" i="6"/>
  <c r="J12" i="6"/>
  <c r="K12" i="6"/>
  <c r="L12" i="6"/>
  <c r="M12" i="6"/>
  <c r="F12" i="6"/>
  <c r="F13" i="6"/>
  <c r="G13" i="6"/>
  <c r="H13" i="6"/>
  <c r="I13" i="6"/>
  <c r="J13" i="6"/>
  <c r="K13" i="6"/>
  <c r="M13" i="6"/>
  <c r="T12" i="1"/>
  <c r="P8" i="4" s="1"/>
  <c r="F6" i="6"/>
  <c r="G6" i="6"/>
  <c r="H6" i="6"/>
  <c r="I6" i="6"/>
  <c r="J6" i="6"/>
  <c r="K6" i="6"/>
  <c r="M6" i="6"/>
  <c r="F5" i="6"/>
  <c r="G5" i="6"/>
  <c r="H5" i="6"/>
  <c r="I5" i="6"/>
  <c r="J5" i="6"/>
  <c r="K5" i="6"/>
  <c r="M5" i="6"/>
  <c r="S120" i="6"/>
  <c r="R120" i="6"/>
  <c r="N120" i="6"/>
  <c r="M120" i="6"/>
  <c r="L120" i="6"/>
  <c r="K120" i="6"/>
  <c r="J120" i="6"/>
  <c r="I120" i="6"/>
  <c r="H120" i="6"/>
  <c r="G120" i="6"/>
  <c r="F120" i="6"/>
  <c r="S119" i="6"/>
  <c r="R119" i="6"/>
  <c r="N119" i="6"/>
  <c r="M119" i="6"/>
  <c r="L119" i="6"/>
  <c r="K119" i="6"/>
  <c r="J119" i="6"/>
  <c r="I119" i="6"/>
  <c r="H119" i="6"/>
  <c r="G119" i="6"/>
  <c r="F119" i="6"/>
  <c r="S118" i="6"/>
  <c r="R118" i="6"/>
  <c r="N118" i="6"/>
  <c r="M118" i="6"/>
  <c r="L118" i="6"/>
  <c r="K118" i="6"/>
  <c r="J118" i="6"/>
  <c r="I118" i="6"/>
  <c r="H118" i="6"/>
  <c r="G118" i="6"/>
  <c r="F118" i="6"/>
  <c r="S117" i="6"/>
  <c r="R117" i="6"/>
  <c r="N117" i="6"/>
  <c r="M117" i="6"/>
  <c r="L117" i="6"/>
  <c r="K117" i="6"/>
  <c r="J117" i="6"/>
  <c r="I117" i="6"/>
  <c r="H117" i="6"/>
  <c r="G117" i="6"/>
  <c r="F117" i="6"/>
  <c r="S116" i="6"/>
  <c r="R116" i="6"/>
  <c r="N116" i="6"/>
  <c r="M116" i="6"/>
  <c r="L116" i="6"/>
  <c r="K116" i="6"/>
  <c r="J116" i="6"/>
  <c r="I116" i="6"/>
  <c r="H116" i="6"/>
  <c r="G116" i="6"/>
  <c r="F116" i="6"/>
  <c r="S115" i="6"/>
  <c r="R115" i="6"/>
  <c r="N115" i="6"/>
  <c r="M115" i="6"/>
  <c r="L115" i="6"/>
  <c r="K115" i="6"/>
  <c r="J115" i="6"/>
  <c r="I115" i="6"/>
  <c r="H115" i="6"/>
  <c r="G115" i="6"/>
  <c r="F115" i="6"/>
  <c r="S114" i="6"/>
  <c r="R114" i="6"/>
  <c r="N114" i="6"/>
  <c r="M114" i="6"/>
  <c r="L114" i="6"/>
  <c r="K114" i="6"/>
  <c r="J114" i="6"/>
  <c r="I114" i="6"/>
  <c r="H114" i="6"/>
  <c r="G114" i="6"/>
  <c r="F114" i="6"/>
  <c r="S113" i="6"/>
  <c r="R113" i="6"/>
  <c r="N113" i="6"/>
  <c r="M113" i="6"/>
  <c r="L113" i="6"/>
  <c r="K113" i="6"/>
  <c r="J113" i="6"/>
  <c r="I113" i="6"/>
  <c r="H113" i="6"/>
  <c r="G113" i="6"/>
  <c r="F113" i="6"/>
  <c r="S112" i="6"/>
  <c r="R112" i="6"/>
  <c r="N112" i="6"/>
  <c r="M112" i="6"/>
  <c r="L112" i="6"/>
  <c r="K112" i="6"/>
  <c r="J112" i="6"/>
  <c r="I112" i="6"/>
  <c r="H112" i="6"/>
  <c r="G112" i="6"/>
  <c r="F112" i="6"/>
  <c r="S111" i="6"/>
  <c r="R111" i="6"/>
  <c r="N111" i="6"/>
  <c r="M111" i="6"/>
  <c r="L111" i="6"/>
  <c r="K111" i="6"/>
  <c r="J111" i="6"/>
  <c r="I111" i="6"/>
  <c r="H111" i="6"/>
  <c r="G111" i="6"/>
  <c r="F111" i="6"/>
  <c r="S110" i="6"/>
  <c r="R110" i="6"/>
  <c r="N110" i="6"/>
  <c r="M110" i="6"/>
  <c r="L110" i="6"/>
  <c r="K110" i="6"/>
  <c r="J110" i="6"/>
  <c r="I110" i="6"/>
  <c r="H110" i="6"/>
  <c r="G110" i="6"/>
  <c r="F110" i="6"/>
  <c r="S109" i="6"/>
  <c r="R109" i="6"/>
  <c r="N109" i="6"/>
  <c r="M109" i="6"/>
  <c r="L109" i="6"/>
  <c r="K109" i="6"/>
  <c r="J109" i="6"/>
  <c r="I109" i="6"/>
  <c r="H109" i="6"/>
  <c r="G109" i="6"/>
  <c r="F109" i="6"/>
  <c r="S108" i="6"/>
  <c r="R108" i="6"/>
  <c r="N108" i="6"/>
  <c r="M108" i="6"/>
  <c r="L108" i="6"/>
  <c r="K108" i="6"/>
  <c r="J108" i="6"/>
  <c r="I108" i="6"/>
  <c r="H108" i="6"/>
  <c r="G108" i="6"/>
  <c r="F108" i="6"/>
  <c r="S107" i="6"/>
  <c r="R107" i="6"/>
  <c r="N107" i="6"/>
  <c r="M107" i="6"/>
  <c r="L107" i="6"/>
  <c r="K107" i="6"/>
  <c r="J107" i="6"/>
  <c r="I107" i="6"/>
  <c r="H107" i="6"/>
  <c r="G107" i="6"/>
  <c r="F107" i="6"/>
  <c r="S106" i="6"/>
  <c r="R106" i="6"/>
  <c r="N106" i="6"/>
  <c r="M106" i="6"/>
  <c r="L106" i="6"/>
  <c r="K106" i="6"/>
  <c r="J106" i="6"/>
  <c r="I106" i="6"/>
  <c r="H106" i="6"/>
  <c r="G106" i="6"/>
  <c r="F106" i="6"/>
  <c r="S105" i="6"/>
  <c r="R105" i="6"/>
  <c r="N105" i="6"/>
  <c r="M105" i="6"/>
  <c r="L105" i="6"/>
  <c r="K105" i="6"/>
  <c r="J105" i="6"/>
  <c r="I105" i="6"/>
  <c r="H105" i="6"/>
  <c r="G105" i="6"/>
  <c r="F105" i="6"/>
  <c r="S104" i="6"/>
  <c r="R104" i="6"/>
  <c r="N104" i="6"/>
  <c r="M104" i="6"/>
  <c r="L104" i="6"/>
  <c r="K104" i="6"/>
  <c r="J104" i="6"/>
  <c r="I104" i="6"/>
  <c r="H104" i="6"/>
  <c r="G104" i="6"/>
  <c r="F104" i="6"/>
  <c r="S91" i="6"/>
  <c r="R91" i="6"/>
  <c r="N91" i="6"/>
  <c r="M91" i="6"/>
  <c r="L91" i="6"/>
  <c r="K91" i="6"/>
  <c r="J91" i="6"/>
  <c r="I91" i="6"/>
  <c r="H91" i="6"/>
  <c r="G91" i="6"/>
  <c r="F91" i="6"/>
  <c r="E86" i="6"/>
  <c r="D86" i="6"/>
  <c r="E81" i="6"/>
  <c r="D81" i="6"/>
  <c r="C81" i="6"/>
  <c r="B81" i="6"/>
  <c r="E75" i="6"/>
  <c r="D75" i="6"/>
  <c r="E71" i="6"/>
  <c r="D71" i="6"/>
  <c r="C71" i="6"/>
  <c r="B71" i="6"/>
  <c r="E66" i="6"/>
  <c r="D66" i="6"/>
  <c r="E60" i="6"/>
  <c r="D60" i="6"/>
  <c r="C60" i="6"/>
  <c r="B60" i="6"/>
  <c r="E56" i="6"/>
  <c r="D56" i="6"/>
  <c r="E52" i="6"/>
  <c r="D52" i="6"/>
  <c r="E48" i="6"/>
  <c r="D48" i="6"/>
  <c r="E39" i="6"/>
  <c r="D39" i="6"/>
  <c r="C39" i="6"/>
  <c r="B39" i="6"/>
  <c r="E34" i="6"/>
  <c r="D34" i="6"/>
  <c r="E26" i="6"/>
  <c r="D26" i="6"/>
  <c r="C26" i="6"/>
  <c r="B26" i="6"/>
  <c r="E22" i="6"/>
  <c r="D22" i="6"/>
  <c r="E18" i="6"/>
  <c r="D18" i="6"/>
  <c r="C18" i="6"/>
  <c r="B18" i="6"/>
  <c r="E13" i="6"/>
  <c r="D13" i="6"/>
  <c r="E5" i="6"/>
  <c r="D5" i="6"/>
  <c r="C5" i="6"/>
  <c r="B5" i="6"/>
  <c r="T218" i="1"/>
  <c r="P169" i="4" s="1"/>
  <c r="T217" i="1"/>
  <c r="P168" i="4" s="1"/>
  <c r="F72" i="7"/>
  <c r="G72" i="7"/>
  <c r="H72" i="7"/>
  <c r="I72" i="7"/>
  <c r="J72" i="7"/>
  <c r="K72" i="7"/>
  <c r="M72" i="7"/>
  <c r="F73" i="7"/>
  <c r="G73" i="7"/>
  <c r="H73" i="7"/>
  <c r="I73" i="7"/>
  <c r="J73" i="7"/>
  <c r="K73" i="7"/>
  <c r="M73" i="7"/>
  <c r="P82" i="4"/>
  <c r="P83" i="4"/>
  <c r="P134" i="4" s="1"/>
  <c r="P84" i="4"/>
  <c r="P81" i="4"/>
  <c r="G37" i="7"/>
  <c r="H37" i="7"/>
  <c r="I37" i="7"/>
  <c r="J37" i="7"/>
  <c r="K37" i="7"/>
  <c r="L37" i="7"/>
  <c r="M37" i="7"/>
  <c r="F37" i="7"/>
  <c r="G32" i="7"/>
  <c r="H32" i="7"/>
  <c r="I32" i="7"/>
  <c r="J32" i="7"/>
  <c r="K32" i="7"/>
  <c r="L32" i="7"/>
  <c r="M32" i="7"/>
  <c r="F32" i="7"/>
  <c r="G25" i="7"/>
  <c r="H25" i="7"/>
  <c r="I25" i="7"/>
  <c r="J25" i="7"/>
  <c r="K25" i="7"/>
  <c r="L25" i="7"/>
  <c r="M25" i="7"/>
  <c r="F25" i="7"/>
  <c r="G21" i="7"/>
  <c r="H21" i="7"/>
  <c r="I21" i="7"/>
  <c r="J21" i="7"/>
  <c r="K21" i="7"/>
  <c r="L21" i="7"/>
  <c r="M21" i="7"/>
  <c r="F21" i="7"/>
  <c r="T73" i="1"/>
  <c r="P55" i="4" s="1"/>
  <c r="T72" i="1"/>
  <c r="P54" i="4" s="1"/>
  <c r="T70" i="1"/>
  <c r="P52" i="4" s="1"/>
  <c r="T68" i="1"/>
  <c r="P50" i="4" s="1"/>
  <c r="T67" i="1"/>
  <c r="P49" i="4" s="1"/>
  <c r="F29" i="7"/>
  <c r="G29" i="7"/>
  <c r="H29" i="7"/>
  <c r="I29" i="7"/>
  <c r="J29" i="7"/>
  <c r="K29" i="7"/>
  <c r="M29" i="7"/>
  <c r="F30" i="7"/>
  <c r="G30" i="7"/>
  <c r="H30" i="7"/>
  <c r="I30" i="7"/>
  <c r="J30" i="7"/>
  <c r="K30" i="7"/>
  <c r="M30" i="7"/>
  <c r="F28" i="7"/>
  <c r="G28" i="7"/>
  <c r="H28" i="7"/>
  <c r="I28" i="7"/>
  <c r="J28" i="7"/>
  <c r="K28" i="7"/>
  <c r="M28" i="7"/>
  <c r="F26" i="7"/>
  <c r="G26" i="7"/>
  <c r="H26" i="7"/>
  <c r="I26" i="7"/>
  <c r="J26" i="7"/>
  <c r="K26" i="7"/>
  <c r="M26" i="7"/>
  <c r="F27" i="7"/>
  <c r="G27" i="7"/>
  <c r="H27" i="7"/>
  <c r="I27" i="7"/>
  <c r="J27" i="7"/>
  <c r="K27" i="7"/>
  <c r="M27" i="7"/>
  <c r="L50" i="4"/>
  <c r="G17" i="7"/>
  <c r="H17" i="7"/>
  <c r="I17" i="7"/>
  <c r="J17" i="7"/>
  <c r="K17" i="7"/>
  <c r="L17" i="7"/>
  <c r="M17" i="7"/>
  <c r="F17" i="7"/>
  <c r="T38" i="1"/>
  <c r="P30" i="4" s="1"/>
  <c r="G13" i="7"/>
  <c r="H13" i="7"/>
  <c r="I13" i="7"/>
  <c r="J13" i="7"/>
  <c r="K13" i="7"/>
  <c r="M13" i="7"/>
  <c r="F13" i="7"/>
  <c r="T14" i="1"/>
  <c r="P10" i="4" s="1"/>
  <c r="T11" i="1"/>
  <c r="P7" i="4" s="1"/>
  <c r="G12" i="7"/>
  <c r="H12" i="7"/>
  <c r="I12" i="7"/>
  <c r="J12" i="7"/>
  <c r="K12" i="7"/>
  <c r="L12" i="7"/>
  <c r="M12" i="7"/>
  <c r="F12" i="7"/>
  <c r="G6" i="7"/>
  <c r="H6" i="7"/>
  <c r="I6" i="7"/>
  <c r="J6" i="7"/>
  <c r="K6" i="7"/>
  <c r="M6" i="7"/>
  <c r="F6" i="7"/>
  <c r="G5" i="7"/>
  <c r="H5" i="7"/>
  <c r="I5" i="7"/>
  <c r="J5" i="7"/>
  <c r="K5" i="7"/>
  <c r="M5" i="7"/>
  <c r="F5" i="7"/>
  <c r="S115" i="7"/>
  <c r="R115" i="7"/>
  <c r="N115" i="7"/>
  <c r="M115" i="7"/>
  <c r="L115" i="7"/>
  <c r="K115" i="7"/>
  <c r="J115" i="7"/>
  <c r="I115" i="7"/>
  <c r="H115" i="7"/>
  <c r="G115" i="7"/>
  <c r="F115" i="7"/>
  <c r="S114" i="7"/>
  <c r="R114" i="7"/>
  <c r="N114" i="7"/>
  <c r="M114" i="7"/>
  <c r="L114" i="7"/>
  <c r="K114" i="7"/>
  <c r="J114" i="7"/>
  <c r="I114" i="7"/>
  <c r="H114" i="7"/>
  <c r="G114" i="7"/>
  <c r="F114" i="7"/>
  <c r="S113" i="7"/>
  <c r="R113" i="7"/>
  <c r="N113" i="7"/>
  <c r="M113" i="7"/>
  <c r="L113" i="7"/>
  <c r="K113" i="7"/>
  <c r="J113" i="7"/>
  <c r="I113" i="7"/>
  <c r="H113" i="7"/>
  <c r="G113" i="7"/>
  <c r="F113" i="7"/>
  <c r="S112" i="7"/>
  <c r="R112" i="7"/>
  <c r="N112" i="7"/>
  <c r="M112" i="7"/>
  <c r="L112" i="7"/>
  <c r="K112" i="7"/>
  <c r="J112" i="7"/>
  <c r="I112" i="7"/>
  <c r="H112" i="7"/>
  <c r="G112" i="7"/>
  <c r="F112" i="7"/>
  <c r="S111" i="7"/>
  <c r="R111" i="7"/>
  <c r="N111" i="7"/>
  <c r="M111" i="7"/>
  <c r="L111" i="7"/>
  <c r="K111" i="7"/>
  <c r="J111" i="7"/>
  <c r="I111" i="7"/>
  <c r="H111" i="7"/>
  <c r="G111" i="7"/>
  <c r="F111" i="7"/>
  <c r="S110" i="7"/>
  <c r="R110" i="7"/>
  <c r="N110" i="7"/>
  <c r="M110" i="7"/>
  <c r="L110" i="7"/>
  <c r="K110" i="7"/>
  <c r="J110" i="7"/>
  <c r="I110" i="7"/>
  <c r="H110" i="7"/>
  <c r="G110" i="7"/>
  <c r="F110" i="7"/>
  <c r="S109" i="7"/>
  <c r="R109" i="7"/>
  <c r="N109" i="7"/>
  <c r="M109" i="7"/>
  <c r="L109" i="7"/>
  <c r="K109" i="7"/>
  <c r="J109" i="7"/>
  <c r="I109" i="7"/>
  <c r="H109" i="7"/>
  <c r="G109" i="7"/>
  <c r="F109" i="7"/>
  <c r="S108" i="7"/>
  <c r="R108" i="7"/>
  <c r="N108" i="7"/>
  <c r="M108" i="7"/>
  <c r="L108" i="7"/>
  <c r="K108" i="7"/>
  <c r="J108" i="7"/>
  <c r="I108" i="7"/>
  <c r="H108" i="7"/>
  <c r="G108" i="7"/>
  <c r="F108" i="7"/>
  <c r="S107" i="7"/>
  <c r="R107" i="7"/>
  <c r="N107" i="7"/>
  <c r="M107" i="7"/>
  <c r="L107" i="7"/>
  <c r="K107" i="7"/>
  <c r="J107" i="7"/>
  <c r="I107" i="7"/>
  <c r="H107" i="7"/>
  <c r="G107" i="7"/>
  <c r="F107" i="7"/>
  <c r="S106" i="7"/>
  <c r="R106" i="7"/>
  <c r="N106" i="7"/>
  <c r="M106" i="7"/>
  <c r="L106" i="7"/>
  <c r="K106" i="7"/>
  <c r="J106" i="7"/>
  <c r="I106" i="7"/>
  <c r="H106" i="7"/>
  <c r="G106" i="7"/>
  <c r="F106" i="7"/>
  <c r="S105" i="7"/>
  <c r="R105" i="7"/>
  <c r="N105" i="7"/>
  <c r="M105" i="7"/>
  <c r="L105" i="7"/>
  <c r="K105" i="7"/>
  <c r="J105" i="7"/>
  <c r="I105" i="7"/>
  <c r="H105" i="7"/>
  <c r="G105" i="7"/>
  <c r="F105" i="7"/>
  <c r="S104" i="7"/>
  <c r="R104" i="7"/>
  <c r="N104" i="7"/>
  <c r="M104" i="7"/>
  <c r="L104" i="7"/>
  <c r="K104" i="7"/>
  <c r="J104" i="7"/>
  <c r="I104" i="7"/>
  <c r="H104" i="7"/>
  <c r="G104" i="7"/>
  <c r="F104" i="7"/>
  <c r="S103" i="7"/>
  <c r="R103" i="7"/>
  <c r="N103" i="7"/>
  <c r="M103" i="7"/>
  <c r="L103" i="7"/>
  <c r="K103" i="7"/>
  <c r="J103" i="7"/>
  <c r="I103" i="7"/>
  <c r="H103" i="7"/>
  <c r="G103" i="7"/>
  <c r="F103" i="7"/>
  <c r="S102" i="7"/>
  <c r="R102" i="7"/>
  <c r="N102" i="7"/>
  <c r="M102" i="7"/>
  <c r="L102" i="7"/>
  <c r="K102" i="7"/>
  <c r="J102" i="7"/>
  <c r="I102" i="7"/>
  <c r="H102" i="7"/>
  <c r="G102" i="7"/>
  <c r="F102" i="7"/>
  <c r="S101" i="7"/>
  <c r="R101" i="7"/>
  <c r="N101" i="7"/>
  <c r="M101" i="7"/>
  <c r="L101" i="7"/>
  <c r="K101" i="7"/>
  <c r="J101" i="7"/>
  <c r="I101" i="7"/>
  <c r="H101" i="7"/>
  <c r="G101" i="7"/>
  <c r="F101" i="7"/>
  <c r="S88" i="7"/>
  <c r="R88" i="7"/>
  <c r="N88" i="7"/>
  <c r="M88" i="7"/>
  <c r="L88" i="7"/>
  <c r="K88" i="7"/>
  <c r="J88" i="7"/>
  <c r="I88" i="7"/>
  <c r="H88" i="7"/>
  <c r="G88" i="7"/>
  <c r="F88" i="7"/>
  <c r="E83" i="7"/>
  <c r="D83" i="7"/>
  <c r="E78" i="7"/>
  <c r="D78" i="7"/>
  <c r="C78" i="7"/>
  <c r="B78" i="7"/>
  <c r="E72" i="7"/>
  <c r="D72" i="7"/>
  <c r="E68" i="7"/>
  <c r="D68" i="7"/>
  <c r="C68" i="7"/>
  <c r="B68" i="7"/>
  <c r="E63" i="7"/>
  <c r="D63" i="7"/>
  <c r="E57" i="7"/>
  <c r="D57" i="7"/>
  <c r="C57" i="7"/>
  <c r="B57" i="7"/>
  <c r="E53" i="7"/>
  <c r="D53" i="7"/>
  <c r="E49" i="7"/>
  <c r="D49" i="7"/>
  <c r="E45" i="7"/>
  <c r="D45" i="7"/>
  <c r="E38" i="7"/>
  <c r="D38" i="7"/>
  <c r="C38" i="7"/>
  <c r="B38" i="7"/>
  <c r="E33" i="7"/>
  <c r="D33" i="7"/>
  <c r="E26" i="7"/>
  <c r="D26" i="7"/>
  <c r="C26" i="7"/>
  <c r="B26" i="7"/>
  <c r="E22" i="7"/>
  <c r="D22" i="7"/>
  <c r="E18" i="7"/>
  <c r="D18" i="7"/>
  <c r="C18" i="7"/>
  <c r="B18" i="7"/>
  <c r="E13" i="7"/>
  <c r="D13" i="7"/>
  <c r="E5" i="7"/>
  <c r="D5" i="7"/>
  <c r="C5" i="7"/>
  <c r="B5" i="7"/>
  <c r="E84" i="2"/>
  <c r="D84" i="2"/>
  <c r="E79" i="2"/>
  <c r="D79" i="2"/>
  <c r="C79" i="2"/>
  <c r="B79" i="2"/>
  <c r="E73" i="2"/>
  <c r="D73" i="2"/>
  <c r="E69" i="2"/>
  <c r="D69" i="2"/>
  <c r="C69" i="2"/>
  <c r="B69" i="2"/>
  <c r="C18" i="2"/>
  <c r="B18" i="2"/>
  <c r="D23" i="2"/>
  <c r="D18" i="2"/>
  <c r="E13" i="2"/>
  <c r="D13" i="2"/>
  <c r="E5" i="2"/>
  <c r="D5" i="2"/>
  <c r="C5" i="2"/>
  <c r="B5" i="2"/>
  <c r="E64" i="2"/>
  <c r="D64" i="2"/>
  <c r="E58" i="2"/>
  <c r="D58" i="2"/>
  <c r="C58" i="2"/>
  <c r="B58" i="2"/>
  <c r="G68" i="2"/>
  <c r="H68" i="2"/>
  <c r="I68" i="2"/>
  <c r="J68" i="2"/>
  <c r="K68" i="2"/>
  <c r="L68" i="2"/>
  <c r="M68" i="2"/>
  <c r="F68" i="2"/>
  <c r="G63" i="2"/>
  <c r="H63" i="2"/>
  <c r="I63" i="2"/>
  <c r="J63" i="2"/>
  <c r="K63" i="2"/>
  <c r="L63" i="2"/>
  <c r="M63" i="2"/>
  <c r="F63" i="2"/>
  <c r="E54" i="2"/>
  <c r="D54" i="2"/>
  <c r="E50" i="2"/>
  <c r="D50" i="2"/>
  <c r="E46" i="2"/>
  <c r="D46" i="2"/>
  <c r="G57" i="2"/>
  <c r="H57" i="2"/>
  <c r="I57" i="2"/>
  <c r="J57" i="2"/>
  <c r="K57" i="2"/>
  <c r="L57" i="2"/>
  <c r="M57" i="2"/>
  <c r="F57" i="2"/>
  <c r="G53" i="2"/>
  <c r="H53" i="2"/>
  <c r="I53" i="2"/>
  <c r="J53" i="2"/>
  <c r="K53" i="2"/>
  <c r="L53" i="2"/>
  <c r="M53" i="2"/>
  <c r="F53" i="2"/>
  <c r="E40" i="2"/>
  <c r="D40" i="2"/>
  <c r="C40" i="2"/>
  <c r="B40" i="2"/>
  <c r="E35" i="2"/>
  <c r="D35" i="2"/>
  <c r="E27" i="2"/>
  <c r="D27" i="2"/>
  <c r="C27" i="2"/>
  <c r="B27" i="2"/>
  <c r="E23" i="2"/>
  <c r="E18" i="2"/>
  <c r="F12" i="2"/>
  <c r="G12" i="2"/>
  <c r="H12" i="2"/>
  <c r="I12" i="2"/>
  <c r="J12" i="2"/>
  <c r="K12" i="2"/>
  <c r="L12" i="2"/>
  <c r="M12" i="2"/>
  <c r="F73" i="2"/>
  <c r="G73" i="2"/>
  <c r="H73" i="2"/>
  <c r="I73" i="2"/>
  <c r="J73" i="2"/>
  <c r="K73" i="2"/>
  <c r="M73" i="2"/>
  <c r="F74" i="2"/>
  <c r="G74" i="2"/>
  <c r="H74" i="2"/>
  <c r="I74" i="2"/>
  <c r="J74" i="2"/>
  <c r="K74" i="2"/>
  <c r="M74" i="2"/>
  <c r="T215" i="1"/>
  <c r="P166" i="4" s="1"/>
  <c r="T216" i="1"/>
  <c r="P167" i="4" s="1"/>
  <c r="P79" i="4"/>
  <c r="P133" i="4" s="1"/>
  <c r="P78" i="4"/>
  <c r="T94" i="1"/>
  <c r="P72" i="4" s="1"/>
  <c r="T71" i="1"/>
  <c r="P53" i="4" s="1"/>
  <c r="T69" i="1"/>
  <c r="P51" i="4" s="1"/>
  <c r="T65" i="1"/>
  <c r="P47" i="4" s="1"/>
  <c r="T64" i="1"/>
  <c r="P46" i="4" s="1"/>
  <c r="T37" i="1"/>
  <c r="P29" i="4" s="1"/>
  <c r="T16" i="1"/>
  <c r="P12" i="4" s="1"/>
  <c r="T13" i="1"/>
  <c r="P9" i="4" s="1"/>
  <c r="T10" i="1"/>
  <c r="P6" i="4" s="1"/>
  <c r="T9" i="1"/>
  <c r="P5" i="4" s="1"/>
  <c r="F6" i="2"/>
  <c r="G6" i="2"/>
  <c r="H6" i="2"/>
  <c r="I6" i="2"/>
  <c r="J6" i="2"/>
  <c r="K6" i="2"/>
  <c r="M6" i="2"/>
  <c r="F7" i="2"/>
  <c r="G7" i="2"/>
  <c r="H7" i="2"/>
  <c r="I7" i="2"/>
  <c r="J7" i="2"/>
  <c r="K7" i="2"/>
  <c r="M7" i="2"/>
  <c r="F8" i="2"/>
  <c r="G8" i="2"/>
  <c r="H8" i="2"/>
  <c r="I8" i="2"/>
  <c r="J8" i="2"/>
  <c r="K8" i="2"/>
  <c r="M8" i="2"/>
  <c r="F13" i="2"/>
  <c r="G13" i="2"/>
  <c r="H13" i="2"/>
  <c r="I13" i="2"/>
  <c r="J13" i="2"/>
  <c r="K13" i="2"/>
  <c r="M13" i="2"/>
  <c r="F17" i="2"/>
  <c r="G17" i="2"/>
  <c r="H17" i="2"/>
  <c r="I17" i="2"/>
  <c r="J17" i="2"/>
  <c r="K17" i="2"/>
  <c r="L17" i="2"/>
  <c r="M17" i="2"/>
  <c r="F21" i="2"/>
  <c r="G21" i="2"/>
  <c r="H21" i="2"/>
  <c r="I21" i="2"/>
  <c r="J21" i="2"/>
  <c r="K21" i="2"/>
  <c r="L21" i="2"/>
  <c r="M21" i="2"/>
  <c r="F22" i="2"/>
  <c r="G22" i="2"/>
  <c r="H22" i="2"/>
  <c r="I22" i="2"/>
  <c r="K22" i="2"/>
  <c r="M22" i="2"/>
  <c r="F26" i="2"/>
  <c r="G26" i="2"/>
  <c r="H26" i="2"/>
  <c r="I26" i="2"/>
  <c r="J26" i="2"/>
  <c r="K26" i="2"/>
  <c r="L26" i="2"/>
  <c r="M26" i="2"/>
  <c r="F27" i="2"/>
  <c r="G27" i="2"/>
  <c r="H27" i="2"/>
  <c r="I27" i="2"/>
  <c r="J27" i="2"/>
  <c r="K27" i="2"/>
  <c r="M27" i="2"/>
  <c r="F28" i="2"/>
  <c r="G28" i="2"/>
  <c r="H28" i="2"/>
  <c r="I28" i="2"/>
  <c r="J28" i="2"/>
  <c r="K28" i="2"/>
  <c r="M28" i="2"/>
  <c r="F30" i="2"/>
  <c r="G30" i="2"/>
  <c r="H30" i="2"/>
  <c r="I30" i="2"/>
  <c r="J30" i="2"/>
  <c r="K30" i="2"/>
  <c r="M30" i="2"/>
  <c r="F31" i="2"/>
  <c r="G31" i="2"/>
  <c r="H31" i="2"/>
  <c r="I31" i="2"/>
  <c r="J31" i="2"/>
  <c r="K31" i="2"/>
  <c r="M31" i="2"/>
  <c r="F34" i="2"/>
  <c r="G34" i="2"/>
  <c r="H34" i="2"/>
  <c r="I34" i="2"/>
  <c r="J34" i="2"/>
  <c r="K34" i="2"/>
  <c r="L34" i="2"/>
  <c r="M34" i="2"/>
  <c r="F35" i="2"/>
  <c r="G35" i="2"/>
  <c r="H35" i="2"/>
  <c r="I35" i="2"/>
  <c r="J35" i="2"/>
  <c r="K35" i="2"/>
  <c r="M35" i="2"/>
  <c r="F39" i="2"/>
  <c r="G39" i="2"/>
  <c r="H39" i="2"/>
  <c r="I39" i="2"/>
  <c r="J39" i="2"/>
  <c r="K39" i="2"/>
  <c r="L39" i="2"/>
  <c r="M39" i="2"/>
  <c r="F45" i="2"/>
  <c r="G45" i="2"/>
  <c r="H45" i="2"/>
  <c r="I45" i="2"/>
  <c r="J45" i="2"/>
  <c r="K45" i="2"/>
  <c r="L45" i="2"/>
  <c r="M45" i="2"/>
  <c r="F49" i="2"/>
  <c r="G49" i="2"/>
  <c r="H49" i="2"/>
  <c r="I49" i="2"/>
  <c r="J49" i="2"/>
  <c r="K49" i="2"/>
  <c r="L49" i="2"/>
  <c r="M49" i="2"/>
  <c r="F72" i="2"/>
  <c r="G72" i="2"/>
  <c r="H72" i="2"/>
  <c r="I72" i="2"/>
  <c r="J72" i="2"/>
  <c r="K72" i="2"/>
  <c r="L72" i="2"/>
  <c r="M72" i="2"/>
  <c r="F78" i="2"/>
  <c r="G78" i="2"/>
  <c r="H78" i="2"/>
  <c r="I78" i="2"/>
  <c r="J78" i="2"/>
  <c r="K78" i="2"/>
  <c r="L78" i="2"/>
  <c r="M78" i="2"/>
  <c r="F83" i="2"/>
  <c r="G83" i="2"/>
  <c r="H83" i="2"/>
  <c r="I83" i="2"/>
  <c r="J83" i="2"/>
  <c r="K83" i="2"/>
  <c r="L83" i="2"/>
  <c r="M83" i="2"/>
  <c r="F88" i="2"/>
  <c r="G88" i="2"/>
  <c r="H88" i="2"/>
  <c r="I88" i="2"/>
  <c r="J88" i="2"/>
  <c r="K88" i="2"/>
  <c r="L88" i="2"/>
  <c r="M88" i="2"/>
  <c r="F102" i="2"/>
  <c r="G102" i="2"/>
  <c r="H102" i="2"/>
  <c r="I102" i="2"/>
  <c r="J102" i="2"/>
  <c r="K102" i="2"/>
  <c r="L102" i="2"/>
  <c r="M102" i="2"/>
  <c r="N102" i="2"/>
  <c r="R102" i="2"/>
  <c r="S102" i="2"/>
  <c r="F103" i="2"/>
  <c r="G103" i="2"/>
  <c r="H103" i="2"/>
  <c r="I103" i="2"/>
  <c r="J103" i="2"/>
  <c r="K103" i="2"/>
  <c r="L103" i="2"/>
  <c r="M103" i="2"/>
  <c r="N103" i="2"/>
  <c r="R103" i="2"/>
  <c r="S103" i="2"/>
  <c r="F104" i="2"/>
  <c r="G104" i="2"/>
  <c r="H104" i="2"/>
  <c r="I104" i="2"/>
  <c r="J104" i="2"/>
  <c r="K104" i="2"/>
  <c r="L104" i="2"/>
  <c r="M104" i="2"/>
  <c r="N104" i="2"/>
  <c r="R104" i="2"/>
  <c r="S104" i="2"/>
  <c r="F105" i="2"/>
  <c r="G105" i="2"/>
  <c r="H105" i="2"/>
  <c r="I105" i="2"/>
  <c r="J105" i="2"/>
  <c r="K105" i="2"/>
  <c r="L105" i="2"/>
  <c r="M105" i="2"/>
  <c r="N105" i="2"/>
  <c r="R105" i="2"/>
  <c r="S105" i="2"/>
  <c r="F106" i="2"/>
  <c r="G106" i="2"/>
  <c r="H106" i="2"/>
  <c r="I106" i="2"/>
  <c r="J106" i="2"/>
  <c r="K106" i="2"/>
  <c r="L106" i="2"/>
  <c r="M106" i="2"/>
  <c r="N106" i="2"/>
  <c r="R106" i="2"/>
  <c r="S106" i="2"/>
  <c r="F107" i="2"/>
  <c r="G107" i="2"/>
  <c r="H107" i="2"/>
  <c r="I107" i="2"/>
  <c r="J107" i="2"/>
  <c r="K107" i="2"/>
  <c r="L107" i="2"/>
  <c r="M107" i="2"/>
  <c r="N107" i="2"/>
  <c r="R107" i="2"/>
  <c r="S107" i="2"/>
  <c r="F108" i="2"/>
  <c r="G108" i="2"/>
  <c r="H108" i="2"/>
  <c r="I108" i="2"/>
  <c r="J108" i="2"/>
  <c r="K108" i="2"/>
  <c r="L108" i="2"/>
  <c r="M108" i="2"/>
  <c r="N108" i="2"/>
  <c r="R108" i="2"/>
  <c r="S108" i="2"/>
  <c r="F109" i="2"/>
  <c r="G109" i="2"/>
  <c r="H109" i="2"/>
  <c r="I109" i="2"/>
  <c r="J109" i="2"/>
  <c r="K109" i="2"/>
  <c r="L109" i="2"/>
  <c r="M109" i="2"/>
  <c r="N109" i="2"/>
  <c r="R109" i="2"/>
  <c r="S109" i="2"/>
  <c r="F110" i="2"/>
  <c r="G110" i="2"/>
  <c r="H110" i="2"/>
  <c r="I110" i="2"/>
  <c r="J110" i="2"/>
  <c r="K110" i="2"/>
  <c r="L110" i="2"/>
  <c r="M110" i="2"/>
  <c r="N110" i="2"/>
  <c r="R110" i="2"/>
  <c r="S110" i="2"/>
  <c r="F111" i="2"/>
  <c r="G111" i="2"/>
  <c r="H111" i="2"/>
  <c r="I111" i="2"/>
  <c r="J111" i="2"/>
  <c r="K111" i="2"/>
  <c r="L111" i="2"/>
  <c r="M111" i="2"/>
  <c r="N111" i="2"/>
  <c r="R111" i="2"/>
  <c r="S111" i="2"/>
  <c r="F112" i="2"/>
  <c r="G112" i="2"/>
  <c r="H112" i="2"/>
  <c r="I112" i="2"/>
  <c r="J112" i="2"/>
  <c r="K112" i="2"/>
  <c r="L112" i="2"/>
  <c r="M112" i="2"/>
  <c r="N112" i="2"/>
  <c r="R112" i="2"/>
  <c r="S112" i="2"/>
  <c r="F113" i="2"/>
  <c r="G113" i="2"/>
  <c r="H113" i="2"/>
  <c r="I113" i="2"/>
  <c r="J113" i="2"/>
  <c r="K113" i="2"/>
  <c r="L113" i="2"/>
  <c r="M113" i="2"/>
  <c r="N113" i="2"/>
  <c r="R113" i="2"/>
  <c r="S113" i="2"/>
  <c r="F114" i="2"/>
  <c r="G114" i="2"/>
  <c r="H114" i="2"/>
  <c r="I114" i="2"/>
  <c r="J114" i="2"/>
  <c r="K114" i="2"/>
  <c r="L114" i="2"/>
  <c r="M114" i="2"/>
  <c r="N114" i="2"/>
  <c r="R114" i="2"/>
  <c r="S114" i="2"/>
  <c r="F115" i="2"/>
  <c r="G115" i="2"/>
  <c r="H115" i="2"/>
  <c r="I115" i="2"/>
  <c r="J115" i="2"/>
  <c r="K115" i="2"/>
  <c r="L115" i="2"/>
  <c r="M115" i="2"/>
  <c r="N115" i="2"/>
  <c r="R115" i="2"/>
  <c r="S115" i="2"/>
  <c r="F116" i="2"/>
  <c r="G116" i="2"/>
  <c r="H116" i="2"/>
  <c r="I116" i="2"/>
  <c r="J116" i="2"/>
  <c r="K116" i="2"/>
  <c r="L116" i="2"/>
  <c r="M116" i="2"/>
  <c r="N116" i="2"/>
  <c r="R116" i="2"/>
  <c r="S116" i="2"/>
  <c r="F117" i="2"/>
  <c r="G117" i="2"/>
  <c r="H117" i="2"/>
  <c r="I117" i="2"/>
  <c r="J117" i="2"/>
  <c r="K117" i="2"/>
  <c r="L117" i="2"/>
  <c r="M117" i="2"/>
  <c r="N117" i="2"/>
  <c r="R117" i="2"/>
  <c r="S117" i="2"/>
  <c r="F118" i="2"/>
  <c r="G118" i="2"/>
  <c r="H118" i="2"/>
  <c r="I118" i="2"/>
  <c r="J118" i="2"/>
  <c r="K118" i="2"/>
  <c r="L118" i="2"/>
  <c r="M118" i="2"/>
  <c r="N118" i="2"/>
  <c r="R118" i="2"/>
  <c r="S118" i="2"/>
  <c r="G5" i="2"/>
  <c r="H5" i="2"/>
  <c r="I5" i="2"/>
  <c r="J5" i="2"/>
  <c r="K5" i="2"/>
  <c r="M5" i="2"/>
  <c r="F5" i="2"/>
  <c r="L131" i="4"/>
  <c r="AD239" i="1"/>
  <c r="AB239" i="1"/>
  <c r="AA239" i="1"/>
  <c r="AC238" i="1"/>
  <c r="AB238" i="1"/>
  <c r="AA238" i="1"/>
  <c r="N238" i="1"/>
  <c r="AC231" i="1"/>
  <c r="AC235" i="1" s="1"/>
  <c r="AB231" i="1"/>
  <c r="AB234" i="1" s="1"/>
  <c r="AA231" i="1"/>
  <c r="AA233" i="1" s="1"/>
  <c r="Z231" i="1"/>
  <c r="Z232" i="1" s="1"/>
  <c r="AE232" i="1" s="1"/>
  <c r="AC221" i="1"/>
  <c r="AB221" i="1"/>
  <c r="AA221" i="1"/>
  <c r="N221" i="1"/>
  <c r="N172" i="4" s="1"/>
  <c r="AD220" i="1"/>
  <c r="AB220" i="1"/>
  <c r="AA220" i="1"/>
  <c r="AD219" i="1"/>
  <c r="AA219" i="1"/>
  <c r="Z219" i="1"/>
  <c r="AD218" i="1"/>
  <c r="AB218" i="1"/>
  <c r="Z218" i="1"/>
  <c r="AD217" i="1"/>
  <c r="AB217" i="1"/>
  <c r="Z217" i="1"/>
  <c r="AD216" i="1"/>
  <c r="AC216" i="1"/>
  <c r="AA216" i="1"/>
  <c r="AD215" i="1"/>
  <c r="AC215" i="1"/>
  <c r="AB215" i="1"/>
  <c r="AA215" i="1"/>
  <c r="AB187" i="1"/>
  <c r="AA187" i="1"/>
  <c r="N187" i="1"/>
  <c r="AD180" i="1"/>
  <c r="AB180" i="1"/>
  <c r="AA180" i="1"/>
  <c r="AD172" i="1"/>
  <c r="AB172" i="1"/>
  <c r="AA172" i="1"/>
  <c r="N172" i="1"/>
  <c r="AB129" i="1"/>
  <c r="AA129" i="1"/>
  <c r="Z129" i="1"/>
  <c r="AB139" i="1"/>
  <c r="AA139" i="1"/>
  <c r="Z139" i="1"/>
  <c r="AD137" i="1"/>
  <c r="AA137" i="1"/>
  <c r="Z137" i="1"/>
  <c r="AD136" i="1"/>
  <c r="AC136" i="1"/>
  <c r="AA136" i="1"/>
  <c r="AB127" i="1"/>
  <c r="AA127" i="1"/>
  <c r="Z127" i="1"/>
  <c r="AA126" i="1"/>
  <c r="Z126" i="1"/>
  <c r="N126" i="1"/>
  <c r="AB119" i="1"/>
  <c r="AA119" i="1"/>
  <c r="Z119" i="1"/>
  <c r="AD117" i="1"/>
  <c r="AA117" i="1"/>
  <c r="Z117" i="1"/>
  <c r="AD116" i="1"/>
  <c r="AA116" i="1"/>
  <c r="Z116" i="1"/>
  <c r="AD115" i="1"/>
  <c r="AC115" i="1"/>
  <c r="AA115" i="1"/>
  <c r="Z115" i="1"/>
  <c r="AD114" i="1"/>
  <c r="AC114" i="1"/>
  <c r="AA114" i="1"/>
  <c r="Z114" i="1"/>
  <c r="AD113" i="1"/>
  <c r="AC113" i="1"/>
  <c r="Z113" i="1"/>
  <c r="AD112" i="1"/>
  <c r="AC112" i="1"/>
  <c r="Z112" i="1"/>
  <c r="AD111" i="1"/>
  <c r="AC111" i="1"/>
  <c r="AA111" i="1"/>
  <c r="AD110" i="1"/>
  <c r="AC110" i="1"/>
  <c r="AB110" i="1"/>
  <c r="Z110" i="1"/>
  <c r="AD109" i="1"/>
  <c r="AC109" i="1"/>
  <c r="AB109" i="1"/>
  <c r="AD108" i="1"/>
  <c r="AC108" i="1"/>
  <c r="AB108" i="1"/>
  <c r="Z108" i="1"/>
  <c r="AD107" i="1"/>
  <c r="AC107" i="1"/>
  <c r="AB107" i="1"/>
  <c r="Z107" i="1"/>
  <c r="AD105" i="1"/>
  <c r="AC105" i="1"/>
  <c r="AB105" i="1"/>
  <c r="AA105" i="1"/>
  <c r="AD104" i="1"/>
  <c r="AC104" i="1"/>
  <c r="AB104" i="1"/>
  <c r="AA104" i="1"/>
  <c r="AB87" i="1"/>
  <c r="AA87" i="1"/>
  <c r="Z87" i="1"/>
  <c r="AB83" i="1"/>
  <c r="AA83" i="1"/>
  <c r="Z83" i="1"/>
  <c r="L65" i="4"/>
  <c r="AB82" i="1"/>
  <c r="AA82" i="1"/>
  <c r="Z82" i="1"/>
  <c r="L64" i="4"/>
  <c r="AD81" i="1"/>
  <c r="AB81" i="1"/>
  <c r="AA81" i="1"/>
  <c r="Z81" i="1"/>
  <c r="AD80" i="1"/>
  <c r="AB80" i="1"/>
  <c r="AA80" i="1"/>
  <c r="Z80" i="1"/>
  <c r="AD79" i="1"/>
  <c r="AB79" i="1"/>
  <c r="AA79" i="1"/>
  <c r="Z79" i="1"/>
  <c r="AD78" i="1"/>
  <c r="AC78" i="1"/>
  <c r="AA78" i="1"/>
  <c r="Z78" i="1"/>
  <c r="L60" i="4"/>
  <c r="AD77" i="1"/>
  <c r="AC77" i="1"/>
  <c r="AA77" i="1"/>
  <c r="Z77" i="1"/>
  <c r="L59" i="4"/>
  <c r="AD76" i="1"/>
  <c r="AC76" i="1"/>
  <c r="AA76" i="1"/>
  <c r="Z76" i="1"/>
  <c r="L58" i="4"/>
  <c r="AD75" i="1"/>
  <c r="AC75" i="1"/>
  <c r="AA75" i="1"/>
  <c r="Z75" i="1"/>
  <c r="L57" i="4"/>
  <c r="AD74" i="1"/>
  <c r="AC74" i="1"/>
  <c r="AA74" i="1"/>
  <c r="Z74" i="1"/>
  <c r="L56" i="4"/>
  <c r="AB96" i="1"/>
  <c r="AA96" i="1"/>
  <c r="Z96" i="1"/>
  <c r="L74" i="4"/>
  <c r="AD95" i="1"/>
  <c r="AC95" i="1"/>
  <c r="Z95" i="1"/>
  <c r="AD94" i="1"/>
  <c r="AC94" i="1"/>
  <c r="AB94" i="1"/>
  <c r="AA94" i="1"/>
  <c r="AD73" i="1"/>
  <c r="AB73" i="1"/>
  <c r="Z73" i="1"/>
  <c r="L55" i="4"/>
  <c r="AD72" i="1"/>
  <c r="AC72" i="1"/>
  <c r="AB72" i="1"/>
  <c r="L54" i="4"/>
  <c r="AD71" i="1"/>
  <c r="AC71" i="1"/>
  <c r="AA71" i="1"/>
  <c r="L53" i="4"/>
  <c r="AD70" i="1"/>
  <c r="AC70" i="1"/>
  <c r="AB70" i="1"/>
  <c r="Z70" i="1"/>
  <c r="L52" i="4"/>
  <c r="AD69" i="1"/>
  <c r="AC69" i="1"/>
  <c r="AB69" i="1"/>
  <c r="AA69" i="1"/>
  <c r="L51" i="4"/>
  <c r="AD68" i="1"/>
  <c r="AC68" i="1"/>
  <c r="Z68" i="1"/>
  <c r="AD67" i="1"/>
  <c r="AC67" i="1"/>
  <c r="AB67" i="1"/>
  <c r="Z67" i="1"/>
  <c r="L49" i="4"/>
  <c r="AD65" i="1"/>
  <c r="AC65" i="1"/>
  <c r="AB65" i="1"/>
  <c r="AA65" i="1"/>
  <c r="L47" i="4"/>
  <c r="AD64" i="1"/>
  <c r="AC64" i="1"/>
  <c r="AB64" i="1"/>
  <c r="AA64" i="1"/>
  <c r="L46" i="4"/>
  <c r="Z49" i="1"/>
  <c r="AA49" i="1"/>
  <c r="AB49" i="1"/>
  <c r="AD49" i="1"/>
  <c r="AA56" i="1"/>
  <c r="AB56" i="1"/>
  <c r="AD56" i="1"/>
  <c r="AD61" i="1" s="1"/>
  <c r="AA13" i="1"/>
  <c r="AD38" i="1"/>
  <c r="AD39" i="1"/>
  <c r="AD40" i="1"/>
  <c r="AD37" i="1"/>
  <c r="AC38" i="1"/>
  <c r="AC39" i="1"/>
  <c r="AC37" i="1"/>
  <c r="AB38" i="1"/>
  <c r="AB40" i="1"/>
  <c r="AB41" i="1"/>
  <c r="AB37" i="1"/>
  <c r="AA39" i="1"/>
  <c r="AA40" i="1"/>
  <c r="AA41" i="1"/>
  <c r="AA37" i="1"/>
  <c r="Z38" i="1"/>
  <c r="Z39" i="1"/>
  <c r="Z40" i="1"/>
  <c r="Z41" i="1"/>
  <c r="AD10" i="1"/>
  <c r="AD11" i="1"/>
  <c r="AD12" i="1"/>
  <c r="AD13" i="1"/>
  <c r="AD14" i="1"/>
  <c r="AD15" i="1"/>
  <c r="AD16" i="1"/>
  <c r="AD17" i="1"/>
  <c r="AD9" i="1"/>
  <c r="AC10" i="1"/>
  <c r="AC11" i="1"/>
  <c r="AC12" i="1"/>
  <c r="AC13" i="1"/>
  <c r="AC14" i="1"/>
  <c r="AC15" i="1"/>
  <c r="AC16" i="1"/>
  <c r="AC9" i="1"/>
  <c r="AB10" i="1"/>
  <c r="AB11" i="1"/>
  <c r="AB13" i="1"/>
  <c r="AB14" i="1"/>
  <c r="AB16" i="1"/>
  <c r="AB17" i="1"/>
  <c r="AB9" i="1"/>
  <c r="AA10" i="1"/>
  <c r="AA12" i="1"/>
  <c r="AA15" i="1"/>
  <c r="AA16" i="1"/>
  <c r="AA17" i="1"/>
  <c r="AA9" i="1"/>
  <c r="Z11" i="1"/>
  <c r="Z12" i="1"/>
  <c r="Z14" i="1"/>
  <c r="Z15" i="1"/>
  <c r="Z17" i="1"/>
  <c r="L13" i="4"/>
  <c r="P157" i="4" l="1"/>
  <c r="P145" i="4"/>
  <c r="P158" i="4"/>
  <c r="P146" i="4"/>
  <c r="P159" i="4"/>
  <c r="P147" i="4"/>
  <c r="N133" i="4"/>
  <c r="N182" i="4"/>
  <c r="AA159" i="1"/>
  <c r="AE159" i="1" s="1"/>
  <c r="P22" i="4"/>
  <c r="P20" i="4"/>
  <c r="N20" i="4"/>
  <c r="P18" i="4"/>
  <c r="P23" i="4"/>
  <c r="P19" i="4"/>
  <c r="P21" i="4"/>
  <c r="P141" i="4"/>
  <c r="P17" i="4"/>
  <c r="P15" i="4"/>
  <c r="P127" i="4"/>
  <c r="P13" i="4"/>
  <c r="P16" i="4"/>
  <c r="P14" i="4"/>
  <c r="P73" i="4"/>
  <c r="P91" i="4" s="1"/>
  <c r="T117" i="1"/>
  <c r="N64" i="2"/>
  <c r="N145" i="4"/>
  <c r="N58" i="2"/>
  <c r="P103" i="4"/>
  <c r="N96" i="4"/>
  <c r="N23" i="4"/>
  <c r="N21" i="4"/>
  <c r="N19" i="4"/>
  <c r="N17" i="4"/>
  <c r="N15" i="4"/>
  <c r="N22" i="4"/>
  <c r="N18" i="4"/>
  <c r="N16" i="4"/>
  <c r="N14" i="4"/>
  <c r="T56" i="1"/>
  <c r="AE233" i="1"/>
  <c r="T233" i="1" s="1"/>
  <c r="P82" i="7" s="1"/>
  <c r="AE235" i="1"/>
  <c r="T235" i="1" s="1"/>
  <c r="P98" i="5" s="1"/>
  <c r="AE234" i="1"/>
  <c r="T234" i="1" s="1"/>
  <c r="P85" i="6" s="1"/>
  <c r="N8" i="4"/>
  <c r="L8" i="4"/>
  <c r="N6" i="4"/>
  <c r="L6" i="4"/>
  <c r="N12" i="4"/>
  <c r="L12" i="4"/>
  <c r="N10" i="4"/>
  <c r="L10" i="4"/>
  <c r="L34" i="5"/>
  <c r="L61" i="4"/>
  <c r="L36" i="5"/>
  <c r="L63" i="4"/>
  <c r="N7" i="4"/>
  <c r="L7" i="4"/>
  <c r="N11" i="4"/>
  <c r="L11" i="4"/>
  <c r="N9" i="4"/>
  <c r="L9" i="4"/>
  <c r="L35" i="5"/>
  <c r="L62" i="4"/>
  <c r="N5" i="6"/>
  <c r="N42" i="5"/>
  <c r="N68" i="5"/>
  <c r="N180" i="1"/>
  <c r="N186" i="1" s="1"/>
  <c r="N13" i="4"/>
  <c r="L5" i="5"/>
  <c r="L32" i="4"/>
  <c r="L30" i="4"/>
  <c r="N30" i="4"/>
  <c r="L37" i="4"/>
  <c r="N26" i="5"/>
  <c r="N65" i="1"/>
  <c r="V70" i="1"/>
  <c r="N70" i="1"/>
  <c r="L73" i="4"/>
  <c r="N95" i="1"/>
  <c r="N74" i="1"/>
  <c r="L28" i="6"/>
  <c r="N76" i="1"/>
  <c r="L30" i="6"/>
  <c r="N78" i="1"/>
  <c r="N80" i="1"/>
  <c r="N82" i="1"/>
  <c r="N64" i="4" s="1"/>
  <c r="N83" i="1"/>
  <c r="N65" i="4" s="1"/>
  <c r="L78" i="4"/>
  <c r="N104" i="1"/>
  <c r="L81" i="4"/>
  <c r="N107" i="1"/>
  <c r="N38" i="7" s="1"/>
  <c r="L83" i="4"/>
  <c r="N109" i="1"/>
  <c r="N40" i="7" s="1"/>
  <c r="L84" i="4"/>
  <c r="N110" i="1"/>
  <c r="N41" i="7" s="1"/>
  <c r="L89" i="4"/>
  <c r="N115" i="1"/>
  <c r="N43" i="6" s="1"/>
  <c r="L97" i="4"/>
  <c r="N127" i="1"/>
  <c r="N97" i="4" s="1"/>
  <c r="L102" i="4"/>
  <c r="N136" i="1"/>
  <c r="L103" i="4"/>
  <c r="N137" i="1"/>
  <c r="N56" i="5" s="1"/>
  <c r="N139" i="1"/>
  <c r="N105" i="4" s="1"/>
  <c r="L99" i="4"/>
  <c r="N129" i="1"/>
  <c r="N99" i="4" s="1"/>
  <c r="L167" i="4"/>
  <c r="N216" i="1"/>
  <c r="L168" i="4"/>
  <c r="N217" i="1"/>
  <c r="L169" i="4"/>
  <c r="N218" i="1"/>
  <c r="L170" i="4"/>
  <c r="N219" i="1"/>
  <c r="L171" i="4"/>
  <c r="N220" i="1"/>
  <c r="L178" i="4"/>
  <c r="N231" i="1"/>
  <c r="N237" i="1" s="1"/>
  <c r="L29" i="4"/>
  <c r="N29" i="4"/>
  <c r="L33" i="4"/>
  <c r="N33" i="4"/>
  <c r="L31" i="4"/>
  <c r="N31" i="4"/>
  <c r="L41" i="4"/>
  <c r="N30" i="5"/>
  <c r="N64" i="1"/>
  <c r="V67" i="1"/>
  <c r="N67" i="1"/>
  <c r="N69" i="1"/>
  <c r="N71" i="1"/>
  <c r="N72" i="1"/>
  <c r="N73" i="1"/>
  <c r="L72" i="4"/>
  <c r="N94" i="1"/>
  <c r="L27" i="6"/>
  <c r="N75" i="1"/>
  <c r="L29" i="6"/>
  <c r="N77" i="1"/>
  <c r="N79" i="1"/>
  <c r="N81" i="1"/>
  <c r="L79" i="4"/>
  <c r="N105" i="1"/>
  <c r="N41" i="2" s="1"/>
  <c r="L82" i="4"/>
  <c r="N108" i="1"/>
  <c r="N39" i="7" s="1"/>
  <c r="L85" i="4"/>
  <c r="N111" i="1"/>
  <c r="N39" i="6" s="1"/>
  <c r="L86" i="4"/>
  <c r="N112" i="1"/>
  <c r="N40" i="6" s="1"/>
  <c r="L87" i="4"/>
  <c r="N113" i="1"/>
  <c r="N41" i="6" s="1"/>
  <c r="L88" i="4"/>
  <c r="N114" i="1"/>
  <c r="N42" i="6" s="1"/>
  <c r="L90" i="4"/>
  <c r="N116" i="1"/>
  <c r="L91" i="4"/>
  <c r="N117" i="1"/>
  <c r="L93" i="4"/>
  <c r="N119" i="1"/>
  <c r="L166" i="4"/>
  <c r="N215" i="1"/>
  <c r="L183" i="4"/>
  <c r="N239" i="1"/>
  <c r="N99" i="5" s="1"/>
  <c r="N68" i="1"/>
  <c r="L182" i="4"/>
  <c r="V221" i="1"/>
  <c r="L172" i="4"/>
  <c r="L13" i="6"/>
  <c r="V180" i="1"/>
  <c r="V239" i="1"/>
  <c r="L44" i="4"/>
  <c r="L96" i="4"/>
  <c r="L68" i="5"/>
  <c r="L127" i="4"/>
  <c r="L87" i="5"/>
  <c r="L21" i="5"/>
  <c r="L26" i="5"/>
  <c r="L30" i="5"/>
  <c r="V95" i="1"/>
  <c r="L34" i="6"/>
  <c r="L26" i="6"/>
  <c r="V219" i="1"/>
  <c r="L75" i="6"/>
  <c r="L5" i="6"/>
  <c r="L6" i="6"/>
  <c r="L6" i="7"/>
  <c r="V68" i="1"/>
  <c r="L27" i="7"/>
  <c r="L26" i="7"/>
  <c r="L28" i="7"/>
  <c r="L30" i="7"/>
  <c r="L29" i="7"/>
  <c r="V217" i="1"/>
  <c r="L72" i="7"/>
  <c r="V218" i="1"/>
  <c r="L73" i="7"/>
  <c r="L5" i="7"/>
  <c r="L13" i="7"/>
  <c r="L5" i="2"/>
  <c r="L6" i="2"/>
  <c r="L7" i="2"/>
  <c r="L28" i="2"/>
  <c r="L30" i="2"/>
  <c r="L31" i="2"/>
  <c r="L35" i="2"/>
  <c r="L73" i="2"/>
  <c r="L8" i="2"/>
  <c r="L13" i="2"/>
  <c r="V216" i="1"/>
  <c r="L74" i="2"/>
  <c r="T232" i="1"/>
  <c r="P83" i="2" s="1"/>
  <c r="V56" i="1"/>
  <c r="V64" i="1"/>
  <c r="L27" i="2"/>
  <c r="V74" i="1"/>
  <c r="V76" i="1"/>
  <c r="V78" i="1"/>
  <c r="V80" i="1"/>
  <c r="V82" i="1"/>
  <c r="X82" i="1" s="1"/>
  <c r="V108" i="1"/>
  <c r="V111" i="1"/>
  <c r="V112" i="1"/>
  <c r="V113" i="1"/>
  <c r="V114" i="1"/>
  <c r="V116" i="1"/>
  <c r="V117" i="1"/>
  <c r="V119" i="1"/>
  <c r="AD54" i="1"/>
  <c r="V105" i="1"/>
  <c r="V238" i="1"/>
  <c r="V16" i="1"/>
  <c r="V14" i="1"/>
  <c r="V37" i="1"/>
  <c r="V41" i="1"/>
  <c r="V39" i="1"/>
  <c r="V49" i="1"/>
  <c r="V65" i="1"/>
  <c r="X65" i="1" s="1"/>
  <c r="V69" i="1"/>
  <c r="V71" i="1"/>
  <c r="V72" i="1"/>
  <c r="X72" i="1" s="1"/>
  <c r="V73" i="1"/>
  <c r="V96" i="1"/>
  <c r="V75" i="1"/>
  <c r="V77" i="1"/>
  <c r="V79" i="1"/>
  <c r="V81" i="1"/>
  <c r="V83" i="1"/>
  <c r="V107" i="1"/>
  <c r="V109" i="1"/>
  <c r="V110" i="1"/>
  <c r="V115" i="1"/>
  <c r="V126" i="1"/>
  <c r="V127" i="1"/>
  <c r="V137" i="1"/>
  <c r="V139" i="1"/>
  <c r="V129" i="1"/>
  <c r="V215" i="1"/>
  <c r="V220" i="1"/>
  <c r="V17" i="1"/>
  <c r="V15" i="1"/>
  <c r="V13" i="1"/>
  <c r="V40" i="1"/>
  <c r="V38" i="1"/>
  <c r="V231" i="1"/>
  <c r="AA241" i="1"/>
  <c r="AB242" i="1"/>
  <c r="V187" i="1"/>
  <c r="V200" i="1" s="1"/>
  <c r="V172" i="1"/>
  <c r="V12" i="1"/>
  <c r="V10" i="1"/>
  <c r="AA131" i="1"/>
  <c r="AE131" i="1" s="1"/>
  <c r="AE169" i="1"/>
  <c r="AE166" i="1"/>
  <c r="V104" i="1"/>
  <c r="V136" i="1"/>
  <c r="V94" i="1"/>
  <c r="AB52" i="1"/>
  <c r="AE52" i="1" s="1"/>
  <c r="Z50" i="1"/>
  <c r="AE50" i="1" s="1"/>
  <c r="AA51" i="1"/>
  <c r="AE51" i="1" s="1"/>
  <c r="V9" i="1"/>
  <c r="V11" i="1"/>
  <c r="V186" i="1" l="1"/>
  <c r="V102" i="1"/>
  <c r="V163" i="1"/>
  <c r="N36" i="1"/>
  <c r="V36" i="1"/>
  <c r="V125" i="1"/>
  <c r="V229" i="1"/>
  <c r="V245" i="1"/>
  <c r="N229" i="1"/>
  <c r="W222" i="1" s="1"/>
  <c r="V135" i="1"/>
  <c r="V47" i="1"/>
  <c r="N72" i="4"/>
  <c r="N102" i="1"/>
  <c r="N76" i="4" s="1"/>
  <c r="N93" i="1"/>
  <c r="W66" i="1" s="1"/>
  <c r="N52" i="6"/>
  <c r="V93" i="1"/>
  <c r="N40" i="2"/>
  <c r="N125" i="1"/>
  <c r="N245" i="1"/>
  <c r="N185" i="4" s="1"/>
  <c r="N135" i="1"/>
  <c r="N74" i="5"/>
  <c r="N141" i="4"/>
  <c r="N58" i="5"/>
  <c r="N45" i="6"/>
  <c r="N44" i="6"/>
  <c r="N93" i="4"/>
  <c r="N171" i="4"/>
  <c r="N87" i="5"/>
  <c r="N103" i="4"/>
  <c r="N91" i="4"/>
  <c r="N90" i="4"/>
  <c r="N63" i="4"/>
  <c r="N36" i="5"/>
  <c r="N32" i="4"/>
  <c r="N21" i="5"/>
  <c r="N61" i="4"/>
  <c r="N34" i="5"/>
  <c r="N62" i="4"/>
  <c r="N35" i="5"/>
  <c r="N74" i="4"/>
  <c r="N13" i="5"/>
  <c r="N9" i="5"/>
  <c r="N8" i="5"/>
  <c r="N12" i="5"/>
  <c r="N6" i="5"/>
  <c r="N10" i="5"/>
  <c r="N14" i="5"/>
  <c r="N7" i="5"/>
  <c r="N11" i="5"/>
  <c r="N15" i="5"/>
  <c r="AA246" i="1"/>
  <c r="Y258" i="1" s="1"/>
  <c r="AE241" i="1"/>
  <c r="T241" i="1" s="1"/>
  <c r="P87" i="7" s="1"/>
  <c r="AB246" i="1"/>
  <c r="Z258" i="1" s="1"/>
  <c r="AE242" i="1"/>
  <c r="T242" i="1" s="1"/>
  <c r="P90" i="6" s="1"/>
  <c r="N5" i="7"/>
  <c r="N7" i="2"/>
  <c r="N8" i="2"/>
  <c r="N6" i="6"/>
  <c r="N6" i="7"/>
  <c r="N6" i="2"/>
  <c r="N27" i="7"/>
  <c r="N50" i="4"/>
  <c r="N29" i="7"/>
  <c r="N54" i="4"/>
  <c r="N30" i="2"/>
  <c r="N51" i="4"/>
  <c r="N44" i="4"/>
  <c r="N41" i="4"/>
  <c r="N13" i="6"/>
  <c r="N13" i="2"/>
  <c r="N181" i="4"/>
  <c r="N178" i="4"/>
  <c r="N75" i="6"/>
  <c r="N170" i="4"/>
  <c r="N73" i="7"/>
  <c r="N169" i="4"/>
  <c r="N72" i="7"/>
  <c r="N168" i="4"/>
  <c r="N74" i="2"/>
  <c r="N167" i="4"/>
  <c r="N30" i="6"/>
  <c r="N60" i="4"/>
  <c r="N28" i="6"/>
  <c r="N58" i="4"/>
  <c r="N26" i="6"/>
  <c r="N56" i="4"/>
  <c r="N40" i="4"/>
  <c r="N37" i="4"/>
  <c r="N13" i="7"/>
  <c r="N131" i="4"/>
  <c r="N127" i="4"/>
  <c r="N183" i="4"/>
  <c r="N73" i="2"/>
  <c r="N166" i="4"/>
  <c r="N88" i="4"/>
  <c r="N87" i="4"/>
  <c r="N86" i="4"/>
  <c r="N85" i="4"/>
  <c r="N82" i="4"/>
  <c r="N79" i="4"/>
  <c r="N29" i="6"/>
  <c r="N59" i="4"/>
  <c r="N27" i="6"/>
  <c r="N57" i="4"/>
  <c r="N30" i="7"/>
  <c r="N55" i="4"/>
  <c r="N31" i="2"/>
  <c r="N53" i="4"/>
  <c r="N26" i="7"/>
  <c r="N49" i="4"/>
  <c r="N27" i="2"/>
  <c r="N46" i="4"/>
  <c r="N102" i="4"/>
  <c r="N89" i="4"/>
  <c r="N84" i="4"/>
  <c r="N83" i="4"/>
  <c r="N81" i="4"/>
  <c r="N78" i="4"/>
  <c r="N34" i="6"/>
  <c r="N73" i="4"/>
  <c r="N28" i="7"/>
  <c r="N52" i="4"/>
  <c r="N28" i="2"/>
  <c r="N47" i="4"/>
  <c r="N5" i="5"/>
  <c r="X81" i="1"/>
  <c r="X49" i="1"/>
  <c r="X80" i="1"/>
  <c r="N35" i="2"/>
  <c r="X136" i="1"/>
  <c r="X38" i="1"/>
  <c r="X139" i="1"/>
  <c r="X126" i="1"/>
  <c r="X110" i="1"/>
  <c r="X107" i="1"/>
  <c r="X77" i="1"/>
  <c r="X69" i="1"/>
  <c r="X41" i="1"/>
  <c r="X105" i="1"/>
  <c r="X117" i="1"/>
  <c r="X114" i="1"/>
  <c r="X112" i="1"/>
  <c r="X108" i="1"/>
  <c r="X78" i="1"/>
  <c r="X74" i="1"/>
  <c r="X216" i="1"/>
  <c r="X218" i="1"/>
  <c r="X217" i="1"/>
  <c r="X221" i="1"/>
  <c r="X187" i="1"/>
  <c r="X40" i="1"/>
  <c r="X220" i="1"/>
  <c r="X129" i="1"/>
  <c r="X137" i="1"/>
  <c r="X127" i="1"/>
  <c r="X115" i="1"/>
  <c r="X109" i="1"/>
  <c r="X83" i="1"/>
  <c r="X79" i="1"/>
  <c r="X75" i="1"/>
  <c r="X96" i="1"/>
  <c r="X73" i="1"/>
  <c r="X71" i="1"/>
  <c r="X39" i="1"/>
  <c r="X119" i="1"/>
  <c r="X116" i="1"/>
  <c r="X113" i="1"/>
  <c r="X111" i="1"/>
  <c r="X76" i="1"/>
  <c r="X68" i="1"/>
  <c r="X219" i="1"/>
  <c r="X95" i="1"/>
  <c r="X239" i="1"/>
  <c r="X180" i="1"/>
  <c r="X67" i="1"/>
  <c r="X70" i="1"/>
  <c r="X215" i="1"/>
  <c r="X12" i="1"/>
  <c r="X17" i="1"/>
  <c r="V55" i="1"/>
  <c r="X56" i="1"/>
  <c r="X15" i="1"/>
  <c r="X13" i="1"/>
  <c r="X16" i="1"/>
  <c r="X64" i="1"/>
  <c r="T51" i="1"/>
  <c r="T169" i="1"/>
  <c r="T131" i="1"/>
  <c r="P48" i="7" s="1"/>
  <c r="X238" i="1"/>
  <c r="T52" i="1"/>
  <c r="P21" i="6" s="1"/>
  <c r="T166" i="1"/>
  <c r="P56" i="7" s="1"/>
  <c r="T159" i="1"/>
  <c r="AE54" i="1"/>
  <c r="T54" i="1" s="1"/>
  <c r="V62" i="1"/>
  <c r="X10" i="1"/>
  <c r="Z220" i="1"/>
  <c r="Z221" i="1"/>
  <c r="X37" i="1"/>
  <c r="X14" i="1"/>
  <c r="V237" i="1"/>
  <c r="X231" i="1"/>
  <c r="X172" i="1"/>
  <c r="X104" i="1"/>
  <c r="X94" i="1"/>
  <c r="X11" i="1"/>
  <c r="X9" i="1"/>
  <c r="N101" i="4" l="1"/>
  <c r="W128" i="1"/>
  <c r="W106" i="1"/>
  <c r="W118" i="1"/>
  <c r="W223" i="1"/>
  <c r="V171" i="1"/>
  <c r="W28" i="1"/>
  <c r="W30" i="1"/>
  <c r="W29" i="1"/>
  <c r="N200" i="1"/>
  <c r="N144" i="4"/>
  <c r="W164" i="1"/>
  <c r="P52" i="7"/>
  <c r="W175" i="1"/>
  <c r="W173" i="1"/>
  <c r="W178" i="1"/>
  <c r="W176" i="1"/>
  <c r="W174" i="1"/>
  <c r="W177" i="1"/>
  <c r="W179" i="1"/>
  <c r="AC252" i="1"/>
  <c r="W49" i="1"/>
  <c r="N246" i="1"/>
  <c r="N186" i="4" s="1"/>
  <c r="W129" i="1"/>
  <c r="AC254" i="1"/>
  <c r="N63" i="1"/>
  <c r="N45" i="4" s="1"/>
  <c r="W56" i="1"/>
  <c r="W231" i="1"/>
  <c r="N28" i="4"/>
  <c r="W215" i="1"/>
  <c r="N176" i="4"/>
  <c r="W104" i="1"/>
  <c r="N95" i="4"/>
  <c r="W40" i="1"/>
  <c r="N35" i="4"/>
  <c r="W180" i="1"/>
  <c r="W95" i="1"/>
  <c r="W116" i="1"/>
  <c r="W96" i="1"/>
  <c r="W127" i="1"/>
  <c r="W126" i="1"/>
  <c r="W94" i="1"/>
  <c r="W172" i="1"/>
  <c r="W216" i="1"/>
  <c r="W218" i="1"/>
  <c r="W220" i="1"/>
  <c r="W221" i="1"/>
  <c r="W217" i="1"/>
  <c r="W219" i="1"/>
  <c r="W239" i="1"/>
  <c r="W112" i="1"/>
  <c r="W114" i="1"/>
  <c r="W117" i="1"/>
  <c r="W105" i="1"/>
  <c r="W41" i="1"/>
  <c r="W110" i="1"/>
  <c r="W38" i="1"/>
  <c r="W111" i="1"/>
  <c r="W113" i="1"/>
  <c r="W119" i="1"/>
  <c r="W37" i="1"/>
  <c r="W39" i="1"/>
  <c r="W109" i="1"/>
  <c r="W115" i="1"/>
  <c r="W108" i="1"/>
  <c r="W238" i="1"/>
  <c r="W107" i="1"/>
  <c r="N48" i="1"/>
  <c r="W10" i="1"/>
  <c r="W12" i="1"/>
  <c r="W14" i="1"/>
  <c r="W16" i="1"/>
  <c r="W20" i="1"/>
  <c r="W22" i="1"/>
  <c r="W25" i="1"/>
  <c r="W26" i="1"/>
  <c r="W9" i="1"/>
  <c r="W11" i="1"/>
  <c r="W13" i="1"/>
  <c r="W15" i="1"/>
  <c r="W17" i="1"/>
  <c r="W19" i="1"/>
  <c r="W21" i="1"/>
  <c r="W23" i="1"/>
  <c r="W24" i="1"/>
  <c r="W27" i="1"/>
  <c r="W18" i="1"/>
  <c r="AC253" i="1"/>
  <c r="AC257" i="1"/>
  <c r="AC258" i="1"/>
  <c r="AC256" i="1"/>
  <c r="AC255" i="1"/>
  <c r="P21" i="7"/>
  <c r="V63" i="1"/>
  <c r="T50" i="1"/>
  <c r="V246" i="1"/>
  <c r="V103" i="1"/>
  <c r="V230" i="1"/>
  <c r="AB216" i="1"/>
  <c r="AC219" i="1"/>
  <c r="AC217" i="1"/>
  <c r="AC218" i="1"/>
  <c r="V201" i="1"/>
  <c r="AC187" i="1"/>
  <c r="AE167" i="1"/>
  <c r="AA113" i="1"/>
  <c r="Z111" i="1"/>
  <c r="AB137" i="1"/>
  <c r="AA112" i="1"/>
  <c r="AC127" i="1"/>
  <c r="AB126" i="1"/>
  <c r="Z109" i="1"/>
  <c r="V48" i="1"/>
  <c r="N36" i="4" l="1"/>
  <c r="Y30" i="1"/>
  <c r="AC30" i="1" s="1"/>
  <c r="Y28" i="1"/>
  <c r="AC28" i="1" s="1"/>
  <c r="Y29" i="1"/>
  <c r="AC29" i="1" s="1"/>
  <c r="W190" i="1"/>
  <c r="W191" i="1"/>
  <c r="N155" i="4"/>
  <c r="W187" i="1"/>
  <c r="W194" i="1"/>
  <c r="N201" i="1"/>
  <c r="W193" i="1"/>
  <c r="W189" i="1"/>
  <c r="W192" i="1"/>
  <c r="W188" i="1"/>
  <c r="Y56" i="1"/>
  <c r="AC56" i="1" s="1"/>
  <c r="AC60" i="1" s="1"/>
  <c r="AE60" i="1" s="1"/>
  <c r="Y238" i="1"/>
  <c r="Y239" i="1"/>
  <c r="Y231" i="1"/>
  <c r="AC259" i="1"/>
  <c r="Y49" i="1"/>
  <c r="AC49" i="1" s="1"/>
  <c r="Y38" i="1"/>
  <c r="Y40" i="1"/>
  <c r="Y37" i="1"/>
  <c r="Y9" i="1"/>
  <c r="Y10" i="1"/>
  <c r="Y12" i="1"/>
  <c r="Y14" i="1"/>
  <c r="Y16" i="1"/>
  <c r="Y39" i="1"/>
  <c r="Y41" i="1"/>
  <c r="Y19" i="1"/>
  <c r="AC19" i="1" s="1"/>
  <c r="Y20" i="1"/>
  <c r="AC20" i="1" s="1"/>
  <c r="Y21" i="1"/>
  <c r="AC21" i="1" s="1"/>
  <c r="Y22" i="1"/>
  <c r="AC22" i="1" s="1"/>
  <c r="Y23" i="1"/>
  <c r="AC23" i="1" s="1"/>
  <c r="Y24" i="1"/>
  <c r="AC24" i="1" s="1"/>
  <c r="Y25" i="1"/>
  <c r="AC25" i="1" s="1"/>
  <c r="Y26" i="1"/>
  <c r="AC26" i="1" s="1"/>
  <c r="Y27" i="1"/>
  <c r="AC27" i="1" s="1"/>
  <c r="Y11" i="1"/>
  <c r="Y13" i="1"/>
  <c r="Y15" i="1"/>
  <c r="Y17" i="1"/>
  <c r="Y18" i="1"/>
  <c r="AC18" i="1" s="1"/>
  <c r="AB132" i="1"/>
  <c r="AE132" i="1" s="1"/>
  <c r="Z130" i="1"/>
  <c r="AE130" i="1" s="1"/>
  <c r="T167" i="1"/>
  <c r="P59" i="6" s="1"/>
  <c r="AE165" i="1"/>
  <c r="Z238" i="1"/>
  <c r="Z239" i="1"/>
  <c r="Z180" i="1"/>
  <c r="Z136" i="1"/>
  <c r="Z158" i="1" s="1"/>
  <c r="AC129" i="1"/>
  <c r="AD96" i="1"/>
  <c r="AD101" i="1" s="1"/>
  <c r="AC73" i="1"/>
  <c r="AB71" i="1"/>
  <c r="AB68" i="1"/>
  <c r="Z72" i="1"/>
  <c r="AA95" i="1"/>
  <c r="Z56" i="1"/>
  <c r="AA58" i="1"/>
  <c r="AB59" i="1"/>
  <c r="AD35" i="1" l="1"/>
  <c r="Y164" i="1"/>
  <c r="AC164" i="1" s="1"/>
  <c r="AC168" i="1" s="1"/>
  <c r="AE168" i="1" s="1"/>
  <c r="Y174" i="1"/>
  <c r="Y187" i="1"/>
  <c r="Z187" i="1" s="1"/>
  <c r="Z195" i="1" s="1"/>
  <c r="AE195" i="1" s="1"/>
  <c r="T195" i="1" s="1"/>
  <c r="P68" i="2" s="1"/>
  <c r="Y180" i="1"/>
  <c r="AC180" i="1" s="1"/>
  <c r="Y194" i="1"/>
  <c r="AD194" i="1" s="1"/>
  <c r="Y179" i="1"/>
  <c r="AD179" i="1" s="1"/>
  <c r="Y192" i="1"/>
  <c r="AD192" i="1" s="1"/>
  <c r="Y176" i="1"/>
  <c r="AC176" i="1" s="1"/>
  <c r="N156" i="4"/>
  <c r="Y193" i="1"/>
  <c r="Y172" i="1"/>
  <c r="Z172" i="1" s="1"/>
  <c r="Z181" i="1" s="1"/>
  <c r="Y177" i="1"/>
  <c r="AD177" i="1" s="1"/>
  <c r="Y175" i="1"/>
  <c r="AC175" i="1" s="1"/>
  <c r="Y173" i="1"/>
  <c r="AA173" i="1" s="1"/>
  <c r="AA182" i="1" s="1"/>
  <c r="Y178" i="1"/>
  <c r="Y188" i="1"/>
  <c r="AA188" i="1" s="1"/>
  <c r="AA196" i="1" s="1"/>
  <c r="AE196" i="1" s="1"/>
  <c r="T196" i="1" s="1"/>
  <c r="P67" i="7" s="1"/>
  <c r="Y189" i="1"/>
  <c r="AB189" i="1" s="1"/>
  <c r="AB197" i="1" s="1"/>
  <c r="AE197" i="1" s="1"/>
  <c r="T197" i="1" s="1"/>
  <c r="P70" i="6" s="1"/>
  <c r="Y190" i="1"/>
  <c r="AC190" i="1" s="1"/>
  <c r="Y191" i="1"/>
  <c r="AC191" i="1" s="1"/>
  <c r="AD202" i="1"/>
  <c r="AB63" i="1"/>
  <c r="Z253" i="1" s="1"/>
  <c r="AE59" i="1"/>
  <c r="T59" i="1" s="1"/>
  <c r="P25" i="6" s="1"/>
  <c r="AA63" i="1"/>
  <c r="Y253" i="1" s="1"/>
  <c r="AE58" i="1"/>
  <c r="T58" i="1" s="1"/>
  <c r="AD63" i="1"/>
  <c r="AB253" i="1" s="1"/>
  <c r="AE61" i="1"/>
  <c r="T61" i="1" s="1"/>
  <c r="AD231" i="1"/>
  <c r="AD236" i="1" s="1"/>
  <c r="AC117" i="1"/>
  <c r="T165" i="1"/>
  <c r="P57" i="2" s="1"/>
  <c r="AC53" i="1"/>
  <c r="T60" i="1"/>
  <c r="AE101" i="1"/>
  <c r="Z57" i="1"/>
  <c r="T132" i="1"/>
  <c r="P51" i="6" s="1"/>
  <c r="AA11" i="1"/>
  <c r="AC40" i="1"/>
  <c r="AC45" i="1" s="1"/>
  <c r="AE45" i="1" s="1"/>
  <c r="AB39" i="1"/>
  <c r="Z16" i="1"/>
  <c r="AB12" i="1"/>
  <c r="AB15" i="1"/>
  <c r="Z13" i="1"/>
  <c r="AA14" i="1"/>
  <c r="AD41" i="1"/>
  <c r="AD46" i="1" s="1"/>
  <c r="AA38" i="1"/>
  <c r="Z37" i="1"/>
  <c r="AC116" i="1"/>
  <c r="AC119" i="1"/>
  <c r="AC126" i="1"/>
  <c r="AC239" i="1"/>
  <c r="AC17" i="1"/>
  <c r="AD139" i="1"/>
  <c r="AC172" i="1"/>
  <c r="AD238" i="1"/>
  <c r="AD244" i="1" s="1"/>
  <c r="Z240" i="1"/>
  <c r="AA98" i="1"/>
  <c r="AE98" i="1" s="1"/>
  <c r="AC198" i="1" l="1"/>
  <c r="AE198" i="1" s="1"/>
  <c r="T198" i="1" s="1"/>
  <c r="AC34" i="1"/>
  <c r="AE34" i="1" s="1"/>
  <c r="AA201" i="1"/>
  <c r="Y256" i="1" s="1"/>
  <c r="AE182" i="1"/>
  <c r="T182" i="1" s="1"/>
  <c r="Z246" i="1"/>
  <c r="X258" i="1" s="1"/>
  <c r="AE240" i="1"/>
  <c r="Z63" i="1"/>
  <c r="X253" i="1" s="1"/>
  <c r="AE57" i="1"/>
  <c r="AC63" i="1"/>
  <c r="AA253" i="1" s="1"/>
  <c r="AE53" i="1"/>
  <c r="T53" i="1" s="1"/>
  <c r="AE236" i="1"/>
  <c r="T236" i="1" s="1"/>
  <c r="Z201" i="1"/>
  <c r="X256" i="1" s="1"/>
  <c r="AE181" i="1"/>
  <c r="T181" i="1" s="1"/>
  <c r="AE158" i="1"/>
  <c r="T158" i="1" s="1"/>
  <c r="AE35" i="1"/>
  <c r="T35" i="1" s="1"/>
  <c r="AB33" i="1"/>
  <c r="AE33" i="1" s="1"/>
  <c r="AA32" i="1"/>
  <c r="AE32" i="1" s="1"/>
  <c r="P33" i="5"/>
  <c r="P25" i="7"/>
  <c r="T130" i="1"/>
  <c r="P49" i="2" s="1"/>
  <c r="T101" i="1"/>
  <c r="AC184" i="1"/>
  <c r="AC243" i="1"/>
  <c r="AA43" i="1"/>
  <c r="AB44" i="1"/>
  <c r="AE44" i="1" s="1"/>
  <c r="T168" i="1"/>
  <c r="T98" i="1"/>
  <c r="Z42" i="1"/>
  <c r="AE42" i="1" s="1"/>
  <c r="T45" i="1"/>
  <c r="P62" i="7" l="1"/>
  <c r="P63" i="2"/>
  <c r="P53" i="2"/>
  <c r="AE237" i="1"/>
  <c r="AD246" i="1"/>
  <c r="AB258" i="1" s="1"/>
  <c r="AE244" i="1"/>
  <c r="T244" i="1" s="1"/>
  <c r="AC246" i="1"/>
  <c r="AA258" i="1" s="1"/>
  <c r="AE243" i="1"/>
  <c r="T243" i="1" s="1"/>
  <c r="AC201" i="1"/>
  <c r="AA256" i="1" s="1"/>
  <c r="AE184" i="1"/>
  <c r="T184" i="1" s="1"/>
  <c r="AD253" i="1"/>
  <c r="AE253" i="1" s="1"/>
  <c r="AE43" i="1"/>
  <c r="T43" i="1" s="1"/>
  <c r="P17" i="7" s="1"/>
  <c r="AD48" i="1"/>
  <c r="AB252" i="1" s="1"/>
  <c r="AE46" i="1"/>
  <c r="T46" i="1" s="1"/>
  <c r="T34" i="1"/>
  <c r="P20" i="5" s="1"/>
  <c r="AC48" i="1"/>
  <c r="AA252" i="1" s="1"/>
  <c r="AB48" i="1"/>
  <c r="Z252" i="1" s="1"/>
  <c r="T32" i="1"/>
  <c r="P12" i="7" s="1"/>
  <c r="AA48" i="1"/>
  <c r="Y252" i="1" s="1"/>
  <c r="P25" i="5"/>
  <c r="P71" i="5"/>
  <c r="AD178" i="1" s="1"/>
  <c r="P81" i="5"/>
  <c r="P29" i="5"/>
  <c r="P37" i="7"/>
  <c r="T240" i="1"/>
  <c r="P88" i="2" s="1"/>
  <c r="T57" i="1"/>
  <c r="AE62" i="1"/>
  <c r="F4" i="3" s="1"/>
  <c r="T44" i="1"/>
  <c r="P17" i="6" s="1"/>
  <c r="AE55" i="1"/>
  <c r="E4" i="3" s="1"/>
  <c r="AE170" i="1"/>
  <c r="N4" i="3" s="1"/>
  <c r="AD185" i="1" l="1"/>
  <c r="AE185" i="1" s="1"/>
  <c r="T185" i="1" s="1"/>
  <c r="P181" i="4"/>
  <c r="V4" i="3"/>
  <c r="AD258" i="1"/>
  <c r="AE258" i="1" s="1"/>
  <c r="N208" i="1"/>
  <c r="N214" i="1" s="1"/>
  <c r="P44" i="4"/>
  <c r="P131" i="4"/>
  <c r="P76" i="5"/>
  <c r="AD187" i="1" s="1"/>
  <c r="P40" i="4"/>
  <c r="P103" i="5"/>
  <c r="P26" i="2"/>
  <c r="T33" i="1"/>
  <c r="P12" i="6" s="1"/>
  <c r="T42" i="1"/>
  <c r="AE47" i="1"/>
  <c r="C4" i="3" s="1"/>
  <c r="AE63" i="1"/>
  <c r="G4" i="3" s="1"/>
  <c r="AE245" i="1"/>
  <c r="W4" i="3" s="1"/>
  <c r="W208" i="1" l="1"/>
  <c r="W203" i="1"/>
  <c r="W206" i="1"/>
  <c r="W205" i="1"/>
  <c r="W204" i="1"/>
  <c r="W202" i="1"/>
  <c r="W207" i="1"/>
  <c r="N165" i="4"/>
  <c r="N230" i="1"/>
  <c r="Y222" i="1" s="1"/>
  <c r="AC222" i="1" s="1"/>
  <c r="N83" i="5"/>
  <c r="N163" i="4"/>
  <c r="P35" i="4"/>
  <c r="P45" i="4"/>
  <c r="P185" i="4"/>
  <c r="AE246" i="1"/>
  <c r="X4" i="3" s="1"/>
  <c r="Z9" i="1"/>
  <c r="Y208" i="1" l="1"/>
  <c r="AC208" i="1" s="1"/>
  <c r="Y206" i="1"/>
  <c r="AD206" i="1" s="1"/>
  <c r="Y204" i="1"/>
  <c r="AB204" i="1" s="1"/>
  <c r="AB211" i="1" s="1"/>
  <c r="AE211" i="1" s="1"/>
  <c r="T211" i="1" s="1"/>
  <c r="P74" i="6" s="1"/>
  <c r="Y203" i="1"/>
  <c r="AA203" i="1" s="1"/>
  <c r="AA210" i="1" s="1"/>
  <c r="AE210" i="1" s="1"/>
  <c r="T210" i="1" s="1"/>
  <c r="P71" i="7" s="1"/>
  <c r="Y207" i="1"/>
  <c r="AD207" i="1" s="1"/>
  <c r="Y205" i="1"/>
  <c r="AC205" i="1" s="1"/>
  <c r="Y202" i="1"/>
  <c r="N177" i="4"/>
  <c r="Y215" i="1"/>
  <c r="Z215" i="1" s="1"/>
  <c r="Y216" i="1"/>
  <c r="Z216" i="1" s="1"/>
  <c r="Y221" i="1"/>
  <c r="AD221" i="1" s="1"/>
  <c r="Y219" i="1"/>
  <c r="AB219" i="1" s="1"/>
  <c r="AB226" i="1" s="1"/>
  <c r="Y218" i="1"/>
  <c r="AA218" i="1" s="1"/>
  <c r="Y223" i="1"/>
  <c r="AD223" i="1" s="1"/>
  <c r="Y220" i="1"/>
  <c r="AC220" i="1" s="1"/>
  <c r="AC227" i="1" s="1"/>
  <c r="Y217" i="1"/>
  <c r="AA217" i="1" s="1"/>
  <c r="AD193" i="1"/>
  <c r="AD199" i="1" s="1"/>
  <c r="P186" i="4"/>
  <c r="Z10" i="1"/>
  <c r="Z31" i="1" s="1"/>
  <c r="AE31" i="1" s="1"/>
  <c r="AE36" i="1" s="1"/>
  <c r="B4" i="3" s="1"/>
  <c r="AD213" i="1" l="1"/>
  <c r="AE213" i="1" s="1"/>
  <c r="T213" i="1" s="1"/>
  <c r="AC212" i="1"/>
  <c r="AE212" i="1" s="1"/>
  <c r="T212" i="1" s="1"/>
  <c r="P86" i="5" s="1"/>
  <c r="AA225" i="1"/>
  <c r="AE225" i="1" s="1"/>
  <c r="T225" i="1" s="1"/>
  <c r="P77" i="7" s="1"/>
  <c r="Z224" i="1"/>
  <c r="AE224" i="1" s="1"/>
  <c r="T224" i="1" s="1"/>
  <c r="P78" i="2" s="1"/>
  <c r="AE227" i="1"/>
  <c r="T227" i="1" s="1"/>
  <c r="P93" i="5" s="1"/>
  <c r="AC230" i="1"/>
  <c r="AA257" i="1" s="1"/>
  <c r="AD228" i="1"/>
  <c r="AE226" i="1"/>
  <c r="T226" i="1" s="1"/>
  <c r="P80" i="6" s="1"/>
  <c r="AB230" i="1"/>
  <c r="Z257" i="1" s="1"/>
  <c r="N157" i="1"/>
  <c r="Z202" i="1"/>
  <c r="Z209" i="1" s="1"/>
  <c r="AD201" i="1"/>
  <c r="AB256" i="1" s="1"/>
  <c r="AE199" i="1"/>
  <c r="Z48" i="1"/>
  <c r="X252" i="1" s="1"/>
  <c r="AA230" i="1" l="1"/>
  <c r="Y257" i="1" s="1"/>
  <c r="N123" i="4"/>
  <c r="N163" i="1"/>
  <c r="AE228" i="1"/>
  <c r="AD230" i="1"/>
  <c r="AB257" i="1" s="1"/>
  <c r="AE209" i="1"/>
  <c r="Z230" i="1"/>
  <c r="X257" i="1" s="1"/>
  <c r="T199" i="1"/>
  <c r="AE200" i="1"/>
  <c r="Q4" i="3" s="1"/>
  <c r="AD252" i="1"/>
  <c r="AE252" i="1" s="1"/>
  <c r="T31" i="1"/>
  <c r="W150" i="1" l="1"/>
  <c r="W143" i="1"/>
  <c r="W138" i="1"/>
  <c r="AD257" i="1"/>
  <c r="AE257" i="1" s="1"/>
  <c r="T228" i="1"/>
  <c r="AE229" i="1"/>
  <c r="W144" i="1"/>
  <c r="W140" i="1"/>
  <c r="W142" i="1"/>
  <c r="W146" i="1"/>
  <c r="W156" i="1"/>
  <c r="W149" i="1"/>
  <c r="W151" i="1"/>
  <c r="W153" i="1"/>
  <c r="N171" i="1"/>
  <c r="W139" i="1"/>
  <c r="W136" i="1"/>
  <c r="W137" i="1"/>
  <c r="W141" i="1"/>
  <c r="W145" i="1"/>
  <c r="W154" i="1"/>
  <c r="W155" i="1"/>
  <c r="W157" i="1"/>
  <c r="W152" i="1"/>
  <c r="W147" i="1"/>
  <c r="W148" i="1"/>
  <c r="N126" i="4"/>
  <c r="T209" i="1"/>
  <c r="P72" i="2" s="1"/>
  <c r="AE214" i="1"/>
  <c r="S4" i="3" s="1"/>
  <c r="P155" i="4"/>
  <c r="AE48" i="1"/>
  <c r="D4" i="3" s="1"/>
  <c r="Y118" i="1" l="1"/>
  <c r="Y128" i="1"/>
  <c r="Y150" i="1"/>
  <c r="AD150" i="1" s="1"/>
  <c r="Y143" i="1"/>
  <c r="AC143" i="1" s="1"/>
  <c r="Y106" i="1"/>
  <c r="Z106" i="1" s="1"/>
  <c r="Y138" i="1"/>
  <c r="AC138" i="1" s="1"/>
  <c r="T4" i="3"/>
  <c r="P176" i="4"/>
  <c r="Y144" i="1"/>
  <c r="AC144" i="1" s="1"/>
  <c r="N132" i="4"/>
  <c r="Y141" i="1"/>
  <c r="AC141" i="1" s="1"/>
  <c r="Y145" i="1"/>
  <c r="AC145" i="1" s="1"/>
  <c r="Y154" i="1"/>
  <c r="AD154" i="1" s="1"/>
  <c r="Y155" i="1"/>
  <c r="AD155" i="1" s="1"/>
  <c r="Y157" i="1"/>
  <c r="AD157" i="1" s="1"/>
  <c r="Y152" i="1"/>
  <c r="AD152" i="1" s="1"/>
  <c r="Y147" i="1"/>
  <c r="AD147" i="1" s="1"/>
  <c r="Y151" i="1"/>
  <c r="AD151" i="1" s="1"/>
  <c r="Y115" i="1"/>
  <c r="AB115" i="1" s="1"/>
  <c r="Y127" i="1"/>
  <c r="AD127" i="1" s="1"/>
  <c r="Y108" i="1"/>
  <c r="AA108" i="1" s="1"/>
  <c r="Y105" i="1"/>
  <c r="Z105" i="1" s="1"/>
  <c r="Y129" i="1"/>
  <c r="AD129" i="1" s="1"/>
  <c r="Y139" i="1"/>
  <c r="AC139" i="1" s="1"/>
  <c r="Y117" i="1"/>
  <c r="AB117" i="1" s="1"/>
  <c r="Y107" i="1"/>
  <c r="AA107" i="1" s="1"/>
  <c r="Y109" i="1"/>
  <c r="AA109" i="1" s="1"/>
  <c r="Y111" i="1"/>
  <c r="AB111" i="1" s="1"/>
  <c r="Y140" i="1"/>
  <c r="AC140" i="1" s="1"/>
  <c r="Y142" i="1"/>
  <c r="AC142" i="1" s="1"/>
  <c r="Y146" i="1"/>
  <c r="AC146" i="1" s="1"/>
  <c r="Y156" i="1"/>
  <c r="AD156" i="1" s="1"/>
  <c r="Y149" i="1"/>
  <c r="AD149" i="1" s="1"/>
  <c r="Y153" i="1"/>
  <c r="AD153" i="1" s="1"/>
  <c r="Y148" i="1"/>
  <c r="AD148" i="1" s="1"/>
  <c r="Y116" i="1"/>
  <c r="AB116" i="1" s="1"/>
  <c r="Y136" i="1"/>
  <c r="AB136" i="1" s="1"/>
  <c r="AB160" i="1" s="1"/>
  <c r="AE160" i="1" s="1"/>
  <c r="T160" i="1" s="1"/>
  <c r="P55" i="6" s="1"/>
  <c r="Y113" i="1"/>
  <c r="AB113" i="1" s="1"/>
  <c r="Y114" i="1"/>
  <c r="AB114" i="1" s="1"/>
  <c r="Y104" i="1"/>
  <c r="Z104" i="1" s="1"/>
  <c r="Y110" i="1"/>
  <c r="AA110" i="1" s="1"/>
  <c r="Y112" i="1"/>
  <c r="AB112" i="1" s="1"/>
  <c r="Y126" i="1"/>
  <c r="AD126" i="1" s="1"/>
  <c r="Y137" i="1"/>
  <c r="AC137" i="1" s="1"/>
  <c r="Y119" i="1"/>
  <c r="AD119" i="1" s="1"/>
  <c r="AD124" i="1" s="1"/>
  <c r="AE230" i="1"/>
  <c r="P165" i="4"/>
  <c r="P28" i="4"/>
  <c r="P12" i="2"/>
  <c r="P17" i="2"/>
  <c r="P21" i="2"/>
  <c r="AD128" i="1" l="1"/>
  <c r="AC128" i="1"/>
  <c r="AC133" i="1" s="1"/>
  <c r="AE133" i="1" s="1"/>
  <c r="T133" i="1" s="1"/>
  <c r="P55" i="5" s="1"/>
  <c r="AB118" i="1"/>
  <c r="AB122" i="1" s="1"/>
  <c r="AC118" i="1"/>
  <c r="AD162" i="1"/>
  <c r="AE162" i="1" s="1"/>
  <c r="T162" i="1" s="1"/>
  <c r="Z120" i="1"/>
  <c r="AE120" i="1" s="1"/>
  <c r="AD134" i="1"/>
  <c r="AE134" i="1" s="1"/>
  <c r="AC123" i="1"/>
  <c r="AE124" i="1"/>
  <c r="T124" i="1" s="1"/>
  <c r="AA121" i="1"/>
  <c r="P177" i="4"/>
  <c r="U4" i="3"/>
  <c r="P36" i="4"/>
  <c r="AE135" i="1" l="1"/>
  <c r="L4" i="3" s="1"/>
  <c r="Z171" i="1"/>
  <c r="X255" i="1" s="1"/>
  <c r="T134" i="1"/>
  <c r="AE121" i="1"/>
  <c r="T121" i="1" s="1"/>
  <c r="P44" i="7" s="1"/>
  <c r="AA171" i="1"/>
  <c r="Y255" i="1" s="1"/>
  <c r="P101" i="4"/>
  <c r="AD171" i="1"/>
  <c r="AB255" i="1" s="1"/>
  <c r="AE122" i="1"/>
  <c r="T122" i="1" s="1"/>
  <c r="P47" i="6" s="1"/>
  <c r="AB171" i="1"/>
  <c r="Z255" i="1" s="1"/>
  <c r="AE123" i="1"/>
  <c r="T123" i="1" s="1"/>
  <c r="P51" i="5" s="1"/>
  <c r="T120" i="1"/>
  <c r="P45" i="2" s="1"/>
  <c r="W86" i="1"/>
  <c r="AE125" i="1" l="1"/>
  <c r="N71" i="4"/>
  <c r="W85" i="1"/>
  <c r="W84" i="1"/>
  <c r="W74" i="1"/>
  <c r="W71" i="1"/>
  <c r="W67" i="1"/>
  <c r="W75" i="1"/>
  <c r="W82" i="1"/>
  <c r="N103" i="1"/>
  <c r="Y66" i="1" s="1"/>
  <c r="Z66" i="1" s="1"/>
  <c r="W70" i="1"/>
  <c r="W69" i="1"/>
  <c r="W79" i="1"/>
  <c r="W68" i="1"/>
  <c r="W77" i="1"/>
  <c r="W80" i="1"/>
  <c r="W78" i="1"/>
  <c r="W83" i="1"/>
  <c r="W65" i="1"/>
  <c r="W73" i="1"/>
  <c r="W72" i="1"/>
  <c r="W76" i="1"/>
  <c r="W64" i="1"/>
  <c r="W81" i="1"/>
  <c r="W87" i="1"/>
  <c r="Y86" i="1" l="1"/>
  <c r="AB86" i="1" s="1"/>
  <c r="K4" i="3"/>
  <c r="P95" i="4"/>
  <c r="AC86" i="1"/>
  <c r="N77" i="4"/>
  <c r="Y85" i="1"/>
  <c r="Y84" i="1"/>
  <c r="Y79" i="1"/>
  <c r="AC79" i="1" s="1"/>
  <c r="Y65" i="1"/>
  <c r="Z65" i="1" s="1"/>
  <c r="Y71" i="1"/>
  <c r="Z71" i="1" s="1"/>
  <c r="Y74" i="1"/>
  <c r="AB74" i="1" s="1"/>
  <c r="Y78" i="1"/>
  <c r="AB78" i="1" s="1"/>
  <c r="Y83" i="1"/>
  <c r="AD83" i="1" s="1"/>
  <c r="Y96" i="1"/>
  <c r="Y81" i="1"/>
  <c r="AC81" i="1" s="1"/>
  <c r="Y80" i="1"/>
  <c r="AC80" i="1" s="1"/>
  <c r="Y69" i="1"/>
  <c r="Z69" i="1" s="1"/>
  <c r="Y75" i="1"/>
  <c r="AB75" i="1" s="1"/>
  <c r="Y68" i="1"/>
  <c r="AA68" i="1" s="1"/>
  <c r="Y94" i="1"/>
  <c r="Z94" i="1" s="1"/>
  <c r="Z97" i="1" s="1"/>
  <c r="AE97" i="1" s="1"/>
  <c r="Y64" i="1"/>
  <c r="Z64" i="1" s="1"/>
  <c r="Y82" i="1"/>
  <c r="AD82" i="1" s="1"/>
  <c r="Y67" i="1"/>
  <c r="AA67" i="1" s="1"/>
  <c r="Y73" i="1"/>
  <c r="AA73" i="1" s="1"/>
  <c r="Y72" i="1"/>
  <c r="AA72" i="1" s="1"/>
  <c r="Y70" i="1"/>
  <c r="AA70" i="1" s="1"/>
  <c r="Y76" i="1"/>
  <c r="AB76" i="1" s="1"/>
  <c r="Y77" i="1"/>
  <c r="AB77" i="1" s="1"/>
  <c r="Y87" i="1"/>
  <c r="AC87" i="1" s="1"/>
  <c r="Y95" i="1"/>
  <c r="AB95" i="1" s="1"/>
  <c r="AB99" i="1" s="1"/>
  <c r="AC84" i="1" l="1"/>
  <c r="AD84" i="1"/>
  <c r="AC85" i="1"/>
  <c r="AD85" i="1"/>
  <c r="AE99" i="1"/>
  <c r="T99" i="1" s="1"/>
  <c r="P38" i="6" s="1"/>
  <c r="AC100" i="1"/>
  <c r="T97" i="1"/>
  <c r="P39" i="2" s="1"/>
  <c r="AA89" i="1"/>
  <c r="Z88" i="1"/>
  <c r="AE88" i="1" s="1"/>
  <c r="AB90" i="1"/>
  <c r="AE90" i="1" s="1"/>
  <c r="AC91" i="1" l="1"/>
  <c r="AE91" i="1" s="1"/>
  <c r="T91" i="1" s="1"/>
  <c r="P41" i="5" s="1"/>
  <c r="AD92" i="1"/>
  <c r="AE92" i="1" s="1"/>
  <c r="T92" i="1" s="1"/>
  <c r="AA103" i="1"/>
  <c r="Y254" i="1" s="1"/>
  <c r="AE89" i="1"/>
  <c r="T89" i="1" s="1"/>
  <c r="P32" i="7" s="1"/>
  <c r="AE100" i="1"/>
  <c r="T100" i="1" s="1"/>
  <c r="P46" i="5" s="1"/>
  <c r="T90" i="1"/>
  <c r="P33" i="6" s="1"/>
  <c r="AB103" i="1"/>
  <c r="Z254" i="1" s="1"/>
  <c r="Z103" i="1"/>
  <c r="X254" i="1" s="1"/>
  <c r="AC103" i="1"/>
  <c r="AA254" i="1" s="1"/>
  <c r="AD103" i="1" l="1"/>
  <c r="AB254" i="1" s="1"/>
  <c r="AD254" i="1" s="1"/>
  <c r="AE254" i="1" s="1"/>
  <c r="AE102" i="1"/>
  <c r="I4" i="3" s="1"/>
  <c r="AE93" i="1"/>
  <c r="H4" i="3" s="1"/>
  <c r="T88" i="1"/>
  <c r="P34" i="2" s="1"/>
  <c r="P76" i="4" l="1"/>
  <c r="AE103" i="1"/>
  <c r="J4" i="3" s="1"/>
  <c r="P71" i="4"/>
  <c r="P77" i="4" l="1"/>
  <c r="AB174" i="1" l="1"/>
  <c r="AB183" i="1" s="1"/>
  <c r="AE183" i="1" l="1"/>
  <c r="AB201" i="1"/>
  <c r="Z256" i="1" s="1"/>
  <c r="AD256" i="1" s="1"/>
  <c r="AE256" i="1" s="1"/>
  <c r="AE186" i="1" l="1"/>
  <c r="T183" i="1"/>
  <c r="P65" i="6" s="1"/>
  <c r="P4" i="3" l="1"/>
  <c r="AE201" i="1"/>
  <c r="P144" i="4"/>
  <c r="P156" i="4" l="1"/>
  <c r="R4" i="3"/>
  <c r="R254" i="1"/>
  <c r="R252" i="1"/>
  <c r="R253" i="1"/>
  <c r="R255" i="1"/>
  <c r="U255" i="1"/>
  <c r="U253" i="1"/>
  <c r="U256" i="1"/>
  <c r="U254" i="1"/>
  <c r="U252" i="1"/>
  <c r="T109" i="4"/>
  <c r="AC161" i="1"/>
  <c r="AE161" i="1" s="1"/>
  <c r="O109" i="4"/>
  <c r="R109" i="4"/>
  <c r="Q109" i="4"/>
  <c r="S109" i="4"/>
  <c r="P109" i="4"/>
  <c r="T161" i="1" l="1"/>
  <c r="P67" i="5" s="1"/>
  <c r="AE163" i="1"/>
  <c r="AC171" i="1"/>
  <c r="AA255" i="1" s="1"/>
  <c r="AD255" i="1" s="1"/>
  <c r="AE255" i="1" s="1"/>
  <c r="AE171" i="1" l="1"/>
  <c r="M4" i="3"/>
  <c r="P126" i="4"/>
  <c r="P132" i="4" l="1"/>
  <c r="O4" i="3"/>
</calcChain>
</file>

<file path=xl/comments1.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2.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3.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4.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5.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sharedStrings.xml><?xml version="1.0" encoding="utf-8"?>
<sst xmlns="http://schemas.openxmlformats.org/spreadsheetml/2006/main" count="836" uniqueCount="357">
  <si>
    <t>A</t>
    <phoneticPr fontId="1"/>
  </si>
  <si>
    <t>C</t>
    <phoneticPr fontId="1"/>
  </si>
  <si>
    <t>D</t>
    <phoneticPr fontId="1"/>
  </si>
  <si>
    <t>大項目</t>
    <rPh sb="0" eb="3">
      <t>ダイコウモク</t>
    </rPh>
    <phoneticPr fontId="1"/>
  </si>
  <si>
    <t>授業科目名</t>
    <rPh sb="0" eb="2">
      <t>ジュギョウ</t>
    </rPh>
    <rPh sb="2" eb="5">
      <t>カモクメイ</t>
    </rPh>
    <phoneticPr fontId="1"/>
  </si>
  <si>
    <t>年次</t>
    <rPh sb="0" eb="2">
      <t>ネンジ</t>
    </rPh>
    <phoneticPr fontId="1"/>
  </si>
  <si>
    <t>通年</t>
  </si>
  <si>
    <t>細項目</t>
    <rPh sb="0" eb="1">
      <t>サイ</t>
    </rPh>
    <rPh sb="1" eb="3">
      <t>コウモク</t>
    </rPh>
    <phoneticPr fontId="1"/>
  </si>
  <si>
    <t>単位数</t>
    <rPh sb="0" eb="3">
      <t>タンイスウ</t>
    </rPh>
    <phoneticPr fontId="1"/>
  </si>
  <si>
    <t>必修・選択</t>
    <rPh sb="0" eb="2">
      <t>ヒッシュウ</t>
    </rPh>
    <rPh sb="3" eb="5">
      <t>センタク</t>
    </rPh>
    <phoneticPr fontId="1"/>
  </si>
  <si>
    <t>必修</t>
  </si>
  <si>
    <t>履修</t>
  </si>
  <si>
    <t>履修・学修単位</t>
    <rPh sb="0" eb="2">
      <t>リシュウ</t>
    </rPh>
    <rPh sb="3" eb="5">
      <t>ガクシュウ</t>
    </rPh>
    <rPh sb="5" eb="7">
      <t>タンイ</t>
    </rPh>
    <phoneticPr fontId="1"/>
  </si>
  <si>
    <t>学期</t>
    <rPh sb="0" eb="2">
      <t>ガッキ</t>
    </rPh>
    <phoneticPr fontId="1"/>
  </si>
  <si>
    <t>国語ⅠＡ</t>
    <rPh sb="0" eb="2">
      <t>コクゴ</t>
    </rPh>
    <phoneticPr fontId="2"/>
  </si>
  <si>
    <t>国語ⅠＢ</t>
    <rPh sb="0" eb="2">
      <t>コクゴ</t>
    </rPh>
    <phoneticPr fontId="2"/>
  </si>
  <si>
    <t>国語Ⅱ</t>
    <rPh sb="0" eb="2">
      <t>コクゴ</t>
    </rPh>
    <phoneticPr fontId="2"/>
  </si>
  <si>
    <t>国語Ⅲ</t>
    <rPh sb="0" eb="3">
      <t>コクゴサン</t>
    </rPh>
    <phoneticPr fontId="2"/>
  </si>
  <si>
    <t>世界史</t>
    <rPh sb="0" eb="3">
      <t>セカイシ</t>
    </rPh>
    <phoneticPr fontId="2"/>
  </si>
  <si>
    <t>日本史</t>
    <rPh sb="0" eb="3">
      <t>ニホンシ</t>
    </rPh>
    <phoneticPr fontId="2"/>
  </si>
  <si>
    <t>現代社会</t>
    <rPh sb="0" eb="2">
      <t>ゲンダイ</t>
    </rPh>
    <rPh sb="2" eb="4">
      <t>シャカイ</t>
    </rPh>
    <phoneticPr fontId="2"/>
  </si>
  <si>
    <t>芸術</t>
    <rPh sb="0" eb="2">
      <t>ゲイジュツ</t>
    </rPh>
    <phoneticPr fontId="2"/>
  </si>
  <si>
    <t>国語Ⅳ</t>
  </si>
  <si>
    <t>必修選択</t>
  </si>
  <si>
    <t>半期</t>
  </si>
  <si>
    <t>保健・体育Ⅰ</t>
    <rPh sb="0" eb="2">
      <t>ホケン</t>
    </rPh>
    <rPh sb="3" eb="5">
      <t>タイイク</t>
    </rPh>
    <phoneticPr fontId="2"/>
  </si>
  <si>
    <t>保健・体育Ⅱ</t>
    <rPh sb="0" eb="2">
      <t>ホケン</t>
    </rPh>
    <rPh sb="3" eb="5">
      <t>タイイク</t>
    </rPh>
    <phoneticPr fontId="2"/>
  </si>
  <si>
    <t>保健・体育Ⅲ</t>
    <rPh sb="0" eb="2">
      <t>ホケン</t>
    </rPh>
    <rPh sb="3" eb="5">
      <t>タイイク</t>
    </rPh>
    <phoneticPr fontId="2"/>
  </si>
  <si>
    <t>スポーツⅡ</t>
  </si>
  <si>
    <t>細目における割合</t>
    <rPh sb="0" eb="2">
      <t>サイモク</t>
    </rPh>
    <rPh sb="6" eb="8">
      <t>ワリアイ</t>
    </rPh>
    <phoneticPr fontId="1"/>
  </si>
  <si>
    <t>細目における学習保証時間</t>
    <rPh sb="0" eb="2">
      <t>サイモク</t>
    </rPh>
    <rPh sb="6" eb="8">
      <t>ガクシュウ</t>
    </rPh>
    <rPh sb="8" eb="10">
      <t>ホショウ</t>
    </rPh>
    <rPh sb="10" eb="12">
      <t>ジカン</t>
    </rPh>
    <phoneticPr fontId="1"/>
  </si>
  <si>
    <t>合計時間数</t>
    <rPh sb="0" eb="2">
      <t>ゴウケイ</t>
    </rPh>
    <rPh sb="2" eb="4">
      <t>ジカン</t>
    </rPh>
    <rPh sb="4" eb="5">
      <t>スウ</t>
    </rPh>
    <phoneticPr fontId="1"/>
  </si>
  <si>
    <t>大目における学習保証時間</t>
    <phoneticPr fontId="1"/>
  </si>
  <si>
    <t>大目における割合</t>
    <phoneticPr fontId="1"/>
  </si>
  <si>
    <t>A-2合計</t>
    <rPh sb="3" eb="5">
      <t>ゴウケイ</t>
    </rPh>
    <phoneticPr fontId="1"/>
  </si>
  <si>
    <t>A-1合計</t>
    <rPh sb="3" eb="5">
      <t>ゴウケイ</t>
    </rPh>
    <phoneticPr fontId="1"/>
  </si>
  <si>
    <t>A合計</t>
    <rPh sb="1" eb="3">
      <t>ゴウケイ</t>
    </rPh>
    <phoneticPr fontId="1"/>
  </si>
  <si>
    <t>健全な心身の発達について理解して行動でき,考えを述べることができる.</t>
    <phoneticPr fontId="1"/>
  </si>
  <si>
    <t>B</t>
    <phoneticPr fontId="1"/>
  </si>
  <si>
    <t>自然や社会の問題に関心を持ち,技術が果たしてきた役割を理解し論述できる.</t>
    <phoneticPr fontId="1"/>
  </si>
  <si>
    <t>倫理学</t>
  </si>
  <si>
    <t>環境や社会における課題を理解し論述できる.</t>
    <phoneticPr fontId="1"/>
  </si>
  <si>
    <t>B-1合計</t>
    <rPh sb="3" eb="5">
      <t>ゴウケイ</t>
    </rPh>
    <phoneticPr fontId="1"/>
  </si>
  <si>
    <t>B-2合計</t>
    <rPh sb="3" eb="5">
      <t>ゴウケイ</t>
    </rPh>
    <phoneticPr fontId="1"/>
  </si>
  <si>
    <t>B合計</t>
    <rPh sb="1" eb="3">
      <t>ゴウケイ</t>
    </rPh>
    <phoneticPr fontId="1"/>
  </si>
  <si>
    <t>機械,電気電子,情報または土木の工学分野(以下「基盤となる工学分野」という。)に必要な数学,自然科学の知識を有し,情報技術に関する基礎知識を習得して活用できる。</t>
    <phoneticPr fontId="1"/>
  </si>
  <si>
    <t>数学,自然科学において,事象を理解するとともに,技術士第一次試験相当の学力を身につける.</t>
    <phoneticPr fontId="1"/>
  </si>
  <si>
    <t>工学に必要な情報技術に関するリテラシーを身につけ,使用できる.</t>
    <phoneticPr fontId="1"/>
  </si>
  <si>
    <t>基礎数学A</t>
    <rPh sb="0" eb="2">
      <t>キソ</t>
    </rPh>
    <rPh sb="2" eb="4">
      <t>スウガク</t>
    </rPh>
    <phoneticPr fontId="4"/>
  </si>
  <si>
    <t>基礎数学B</t>
    <rPh sb="0" eb="2">
      <t>キソ</t>
    </rPh>
    <rPh sb="2" eb="4">
      <t>スウガク</t>
    </rPh>
    <phoneticPr fontId="4"/>
  </si>
  <si>
    <t>微分積分I</t>
    <rPh sb="0" eb="2">
      <t>ビブン</t>
    </rPh>
    <rPh sb="2" eb="4">
      <t>セキブン</t>
    </rPh>
    <phoneticPr fontId="4"/>
  </si>
  <si>
    <t>線形代数I</t>
    <rPh sb="0" eb="2">
      <t>センケイ</t>
    </rPh>
    <rPh sb="2" eb="4">
      <t>ダイスウ</t>
    </rPh>
    <phoneticPr fontId="4"/>
  </si>
  <si>
    <t>化学I</t>
    <rPh sb="0" eb="2">
      <t>カガク</t>
    </rPh>
    <phoneticPr fontId="4"/>
  </si>
  <si>
    <t>化学II</t>
    <rPh sb="0" eb="2">
      <t>カガク</t>
    </rPh>
    <phoneticPr fontId="4"/>
  </si>
  <si>
    <t>物理I</t>
    <rPh sb="0" eb="2">
      <t>ブツリ</t>
    </rPh>
    <phoneticPr fontId="4"/>
  </si>
  <si>
    <t>物理II</t>
    <rPh sb="0" eb="2">
      <t>ブツリ</t>
    </rPh>
    <phoneticPr fontId="4"/>
  </si>
  <si>
    <t>科学演習・実験</t>
    <rPh sb="0" eb="2">
      <t>カガク</t>
    </rPh>
    <rPh sb="2" eb="4">
      <t>エンシュウ</t>
    </rPh>
    <rPh sb="5" eb="7">
      <t>ジッケン</t>
    </rPh>
    <phoneticPr fontId="4"/>
  </si>
  <si>
    <t>微分積分ⅡＡ</t>
  </si>
  <si>
    <t>微分積分ⅡＢ</t>
  </si>
  <si>
    <t>確率統計I　</t>
  </si>
  <si>
    <t>線形代数Ⅱ　</t>
  </si>
  <si>
    <t>応用物理Ⅰ</t>
  </si>
  <si>
    <t>応用物理Ⅱ</t>
  </si>
  <si>
    <t>フーリエ解析</t>
  </si>
  <si>
    <t>ベクトル解析</t>
  </si>
  <si>
    <t>確率統計Ⅱ</t>
  </si>
  <si>
    <t>複素関数論</t>
  </si>
  <si>
    <t>情報処理基礎</t>
    <rPh sb="0" eb="2">
      <t>ジョウホウ</t>
    </rPh>
    <rPh sb="2" eb="4">
      <t>ショリ</t>
    </rPh>
    <rPh sb="4" eb="6">
      <t>キソ</t>
    </rPh>
    <phoneticPr fontId="4"/>
  </si>
  <si>
    <t>C合計</t>
    <rPh sb="1" eb="3">
      <t>ゴウケイ</t>
    </rPh>
    <phoneticPr fontId="1"/>
  </si>
  <si>
    <t>C-2合計</t>
    <rPh sb="3" eb="5">
      <t>ゴウケイ</t>
    </rPh>
    <phoneticPr fontId="1"/>
  </si>
  <si>
    <t>C-1合計</t>
    <rPh sb="3" eb="5">
      <t>ゴウケイ</t>
    </rPh>
    <phoneticPr fontId="1"/>
  </si>
  <si>
    <t>基盤となる工学分野およびその基礎となる科学,技術の知識と技能を習得して必要とされる技術上の問題に活用できる。</t>
    <phoneticPr fontId="1"/>
  </si>
  <si>
    <t>基盤となる工学分野において,事象を理解し,技術士第一次試験相当の学力を身につける.</t>
    <phoneticPr fontId="1"/>
  </si>
  <si>
    <t>基盤となる工学分野において,論理展開に必要な基礎問題を解くことができる.</t>
    <phoneticPr fontId="1"/>
  </si>
  <si>
    <t>基盤となる工学分野において,事象を理解し,技術士第一次試験相当の学力を身につける.
基盤となる工学分野において,論理展開に必要な基礎問題を解くことができる.</t>
    <phoneticPr fontId="1"/>
  </si>
  <si>
    <t>基盤となる工学分野以外の工学分野の基礎的な知識を身につける.</t>
    <phoneticPr fontId="1"/>
  </si>
  <si>
    <t>D-3合計</t>
    <rPh sb="3" eb="5">
      <t>ゴウケイ</t>
    </rPh>
    <phoneticPr fontId="1"/>
  </si>
  <si>
    <t>D-1D-2合計</t>
    <rPh sb="6" eb="8">
      <t>ゴウケイ</t>
    </rPh>
    <phoneticPr fontId="1"/>
  </si>
  <si>
    <t>D-2合計</t>
    <rPh sb="3" eb="5">
      <t>ゴウケイ</t>
    </rPh>
    <phoneticPr fontId="1"/>
  </si>
  <si>
    <t>D-1合計</t>
    <rPh sb="3" eb="5">
      <t>ゴウケイ</t>
    </rPh>
    <phoneticPr fontId="1"/>
  </si>
  <si>
    <t>通信工学</t>
  </si>
  <si>
    <t>卒業研究</t>
  </si>
  <si>
    <t>E</t>
    <phoneticPr fontId="1"/>
  </si>
  <si>
    <t>科学,技術および情報の知識,基盤となる工学分野で習得した知識,さらに技術者としての実践的な知識や技能を活用して,自ら問題を発見し解決する能力を養う。</t>
    <phoneticPr fontId="1"/>
  </si>
  <si>
    <t>科学,技術,工学に関する情報を収集し,その適否を判断してまとめることができる.</t>
    <phoneticPr fontId="1"/>
  </si>
  <si>
    <t>習得した知識や技能を課題に対して利用できる.</t>
    <phoneticPr fontId="1"/>
  </si>
  <si>
    <t>特許概論</t>
  </si>
  <si>
    <t>E合計</t>
    <rPh sb="1" eb="3">
      <t>ゴウケイ</t>
    </rPh>
    <phoneticPr fontId="1"/>
  </si>
  <si>
    <t>D合計</t>
    <rPh sb="1" eb="3">
      <t>ゴウケイ</t>
    </rPh>
    <phoneticPr fontId="1"/>
  </si>
  <si>
    <t>E-1合計</t>
    <rPh sb="3" eb="5">
      <t>ゴウケイ</t>
    </rPh>
    <phoneticPr fontId="1"/>
  </si>
  <si>
    <t>E-2合計</t>
    <rPh sb="3" eb="5">
      <t>ゴウケイ</t>
    </rPh>
    <phoneticPr fontId="1"/>
  </si>
  <si>
    <t>F</t>
    <phoneticPr fontId="1"/>
  </si>
  <si>
    <t>具体的なテーマについて論理的な記述と説明および討論できる能力を身につける。</t>
    <phoneticPr fontId="1"/>
  </si>
  <si>
    <t>学習成果を適切な文章,図等により表現できる.</t>
    <phoneticPr fontId="1"/>
  </si>
  <si>
    <t>基盤となる工学分野において,必要な英語の基礎力を身につける.</t>
    <phoneticPr fontId="1"/>
  </si>
  <si>
    <t>英語IA</t>
    <rPh sb="0" eb="2">
      <t>エイゴ</t>
    </rPh>
    <phoneticPr fontId="7"/>
  </si>
  <si>
    <t>英語IB</t>
    <rPh sb="0" eb="2">
      <t>エイゴ</t>
    </rPh>
    <phoneticPr fontId="7"/>
  </si>
  <si>
    <t>英語IIA</t>
    <rPh sb="0" eb="2">
      <t>エイゴ</t>
    </rPh>
    <phoneticPr fontId="7"/>
  </si>
  <si>
    <t>英語IIB</t>
    <rPh sb="0" eb="2">
      <t>エイゴ</t>
    </rPh>
    <phoneticPr fontId="7"/>
  </si>
  <si>
    <t>英語III</t>
    <rPh sb="0" eb="2">
      <t>エイゴ</t>
    </rPh>
    <phoneticPr fontId="7"/>
  </si>
  <si>
    <t>英語IV</t>
  </si>
  <si>
    <t>英語V</t>
  </si>
  <si>
    <t>F-2合計</t>
    <rPh sb="3" eb="5">
      <t>ゴウケイ</t>
    </rPh>
    <phoneticPr fontId="1"/>
  </si>
  <si>
    <t>F合計</t>
    <rPh sb="1" eb="3">
      <t>ゴウケイ</t>
    </rPh>
    <phoneticPr fontId="1"/>
  </si>
  <si>
    <t>F-1合計</t>
    <rPh sb="3" eb="5">
      <t>ゴウケイ</t>
    </rPh>
    <phoneticPr fontId="1"/>
  </si>
  <si>
    <t>G</t>
    <phoneticPr fontId="1"/>
  </si>
  <si>
    <t>習得した工学分野の知識を基に,課題の達成に向けて自ら問題を発見し,それに対処するための業務を自主的・継続的かつ組織的に遂行する能力を身につける。</t>
    <phoneticPr fontId="1"/>
  </si>
  <si>
    <t>自己の能力を把握し,その向上のために自主的に学習を遂行てきる.</t>
    <phoneticPr fontId="1"/>
  </si>
  <si>
    <t>実務訓練等を通じて基盤となる工学分野に関連した業務の概要を理解できる.</t>
    <phoneticPr fontId="1"/>
  </si>
  <si>
    <t>実務訓練</t>
  </si>
  <si>
    <t>A</t>
    <phoneticPr fontId="1"/>
  </si>
  <si>
    <t>世界の政治,経済,産業や文化を理解し,その中で自分自身か社会に貢献できる役割が何かを討論し,多面的に物事を考え,行動できる素養を持つ。</t>
    <phoneticPr fontId="1"/>
  </si>
  <si>
    <t>社会科学および人文科学に興味を持ち,関連知識を理解し身につけられる.また,自分自身と他人との関わりや価値観の相違について理解できる.</t>
    <phoneticPr fontId="1"/>
  </si>
  <si>
    <t>B</t>
    <phoneticPr fontId="1"/>
  </si>
  <si>
    <t>自然環境や社会の問題に関心を持ち,技術者としての役割と責任について考えを述べる素養を持つ。(技術者倫理)</t>
    <phoneticPr fontId="1"/>
  </si>
  <si>
    <t>G-1合計</t>
    <rPh sb="3" eb="5">
      <t>ゴウケイ</t>
    </rPh>
    <phoneticPr fontId="1"/>
  </si>
  <si>
    <t>G-2合計</t>
    <rPh sb="3" eb="5">
      <t>ゴウケイ</t>
    </rPh>
    <phoneticPr fontId="1"/>
  </si>
  <si>
    <t>G合計</t>
    <rPh sb="1" eb="3">
      <t>ゴウケイ</t>
    </rPh>
    <phoneticPr fontId="1"/>
  </si>
  <si>
    <t>自己評価
達成度を5段階で評価</t>
    <rPh sb="0" eb="2">
      <t>ジコ</t>
    </rPh>
    <rPh sb="2" eb="4">
      <t>ヒョウカ</t>
    </rPh>
    <rPh sb="5" eb="8">
      <t>タッセイド</t>
    </rPh>
    <rPh sb="10" eb="12">
      <t>ダンカイ</t>
    </rPh>
    <rPh sb="13" eb="15">
      <t>ヒョウカ</t>
    </rPh>
    <phoneticPr fontId="1"/>
  </si>
  <si>
    <t>5年間の大項目における自己達成度</t>
    <rPh sb="1" eb="3">
      <t>ネンカン</t>
    </rPh>
    <rPh sb="4" eb="7">
      <t>ダイコウモク</t>
    </rPh>
    <rPh sb="11" eb="13">
      <t>ジコ</t>
    </rPh>
    <rPh sb="13" eb="16">
      <t>タッセイド</t>
    </rPh>
    <phoneticPr fontId="1"/>
  </si>
  <si>
    <t>C</t>
    <phoneticPr fontId="1"/>
  </si>
  <si>
    <t>D</t>
    <phoneticPr fontId="1"/>
  </si>
  <si>
    <t>E</t>
    <phoneticPr fontId="1"/>
  </si>
  <si>
    <t>F</t>
    <phoneticPr fontId="1"/>
  </si>
  <si>
    <t>G</t>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</si>
  <si>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</si>
  <si>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</si>
  <si>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</si>
  <si>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</si>
  <si>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</si>
  <si>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1年間を振り返り、自らの学習の様子を記入して下さい。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</si>
  <si>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良かった点</t>
    <rPh sb="0" eb="1">
      <t>ヨ</t>
    </rPh>
    <rPh sb="4" eb="5">
      <t>テン</t>
    </rPh>
    <phoneticPr fontId="1"/>
  </si>
  <si>
    <t>悪かった点</t>
    <rPh sb="0" eb="1">
      <t>ワル</t>
    </rPh>
    <rPh sb="4" eb="5">
      <t>テン</t>
    </rPh>
    <phoneticPr fontId="1"/>
  </si>
  <si>
    <t>来年度への目標と課題を記述して下さい。</t>
    <rPh sb="0" eb="3">
      <t>ライネンド</t>
    </rPh>
    <rPh sb="5" eb="7">
      <t>モクヒョウ</t>
    </rPh>
    <rPh sb="8" eb="10">
      <t>カダイ</t>
    </rPh>
    <rPh sb="11" eb="13">
      <t>キジュツ</t>
    </rPh>
    <rPh sb="15" eb="16">
      <t>クダ</t>
    </rPh>
    <phoneticPr fontId="1"/>
  </si>
  <si>
    <t>目標</t>
    <rPh sb="0" eb="2">
      <t>モクヒョウ</t>
    </rPh>
    <phoneticPr fontId="1"/>
  </si>
  <si>
    <t>課題</t>
    <rPh sb="0" eb="2">
      <t>カダイ</t>
    </rPh>
    <phoneticPr fontId="1"/>
  </si>
  <si>
    <t>5年間を振り返り、自らの学習の様子を記入して下さい。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</si>
  <si>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30分未満</t>
    <rPh sb="2" eb="3">
      <t>フン</t>
    </rPh>
    <rPh sb="3" eb="5">
      <t>ミマン</t>
    </rPh>
    <phoneticPr fontId="1"/>
  </si>
  <si>
    <t>30分～1時間</t>
    <rPh sb="2" eb="3">
      <t>フン</t>
    </rPh>
    <rPh sb="5" eb="7">
      <t>ジカン</t>
    </rPh>
    <phoneticPr fontId="1"/>
  </si>
  <si>
    <t>1～2時間</t>
    <rPh sb="3" eb="5">
      <t>ジカン</t>
    </rPh>
    <phoneticPr fontId="1"/>
  </si>
  <si>
    <t>2～3時間</t>
    <rPh sb="3" eb="5">
      <t>ジカン</t>
    </rPh>
    <phoneticPr fontId="1"/>
  </si>
  <si>
    <t>3時間以上</t>
    <rPh sb="1" eb="3">
      <t>ジカン</t>
    </rPh>
    <rPh sb="3" eb="5">
      <t>イジョウ</t>
    </rPh>
    <phoneticPr fontId="1"/>
  </si>
  <si>
    <t>科目数</t>
    <rPh sb="0" eb="3">
      <t>カモクスウ</t>
    </rPh>
    <phoneticPr fontId="1"/>
  </si>
  <si>
    <t>時間</t>
    <rPh sb="0" eb="2">
      <t>ジカン</t>
    </rPh>
    <phoneticPr fontId="1"/>
  </si>
  <si>
    <t>優</t>
    <rPh sb="0" eb="1">
      <t>ユウ</t>
    </rPh>
    <phoneticPr fontId="1"/>
  </si>
  <si>
    <t>良</t>
    <rPh sb="0" eb="1">
      <t>リョウ</t>
    </rPh>
    <phoneticPr fontId="1"/>
  </si>
  <si>
    <t>可</t>
    <rPh sb="0" eb="1">
      <t>カ</t>
    </rPh>
    <phoneticPr fontId="1"/>
  </si>
  <si>
    <t>不可</t>
    <rPh sb="0" eb="2">
      <t>フカ</t>
    </rPh>
    <phoneticPr fontId="1"/>
  </si>
  <si>
    <t>1週間当たりの家庭学習平均時間</t>
    <rPh sb="1" eb="3">
      <t>シュウカン</t>
    </rPh>
    <rPh sb="3" eb="4">
      <t>ア</t>
    </rPh>
    <rPh sb="7" eb="9">
      <t>カテイ</t>
    </rPh>
    <rPh sb="9" eb="11">
      <t>ガクシュウ</t>
    </rPh>
    <rPh sb="11" eb="13">
      <t>ヘイキン</t>
    </rPh>
    <rPh sb="13" eb="15">
      <t>ジカン</t>
    </rPh>
    <phoneticPr fontId="1"/>
  </si>
  <si>
    <t>英語プレゼンテーション基礎</t>
    <rPh sb="0" eb="2">
      <t>エイゴ</t>
    </rPh>
    <rPh sb="11" eb="13">
      <t>キソ</t>
    </rPh>
    <phoneticPr fontId="1"/>
  </si>
  <si>
    <t>学修</t>
  </si>
  <si>
    <t>地球科学</t>
    <rPh sb="0" eb="2">
      <t>チキュウ</t>
    </rPh>
    <rPh sb="2" eb="4">
      <t>カガク</t>
    </rPh>
    <phoneticPr fontId="4"/>
  </si>
  <si>
    <t>日本文学</t>
    <rPh sb="0" eb="2">
      <t>ニホン</t>
    </rPh>
    <rPh sb="2" eb="4">
      <t>ブンガク</t>
    </rPh>
    <phoneticPr fontId="1"/>
  </si>
  <si>
    <t>履修授業時間</t>
    <rPh sb="0" eb="2">
      <t>リシュウ</t>
    </rPh>
    <rPh sb="2" eb="4">
      <t>ジュギョウ</t>
    </rPh>
    <rPh sb="4" eb="6">
      <t>ジカン</t>
    </rPh>
    <phoneticPr fontId="1"/>
  </si>
  <si>
    <t>A-1 1年小計</t>
    <rPh sb="5" eb="6">
      <t>ネン</t>
    </rPh>
    <rPh sb="6" eb="8">
      <t>ショウケイ</t>
    </rPh>
    <phoneticPr fontId="1"/>
  </si>
  <si>
    <t>A-1 2年小計</t>
    <rPh sb="5" eb="6">
      <t>ネン</t>
    </rPh>
    <rPh sb="6" eb="8">
      <t>ショウケイ</t>
    </rPh>
    <phoneticPr fontId="1"/>
  </si>
  <si>
    <t>A-1 3年小計</t>
    <rPh sb="5" eb="6">
      <t>ネン</t>
    </rPh>
    <rPh sb="6" eb="8">
      <t>ショウケイ</t>
    </rPh>
    <phoneticPr fontId="1"/>
  </si>
  <si>
    <t>A-1 4年小計</t>
    <rPh sb="5" eb="6">
      <t>ネン</t>
    </rPh>
    <rPh sb="6" eb="8">
      <t>ショウケイ</t>
    </rPh>
    <phoneticPr fontId="1"/>
  </si>
  <si>
    <t>A-1 5年小計</t>
    <rPh sb="5" eb="6">
      <t>ネン</t>
    </rPh>
    <rPh sb="6" eb="8">
      <t>ショウケイ</t>
    </rPh>
    <phoneticPr fontId="1"/>
  </si>
  <si>
    <t>A-2 1年小計</t>
    <rPh sb="5" eb="6">
      <t>ネン</t>
    </rPh>
    <rPh sb="6" eb="8">
      <t>ショウケイ</t>
    </rPh>
    <phoneticPr fontId="1"/>
  </si>
  <si>
    <t>A-2 2年小計</t>
    <rPh sb="5" eb="6">
      <t>ネン</t>
    </rPh>
    <rPh sb="6" eb="8">
      <t>ショウケイ</t>
    </rPh>
    <phoneticPr fontId="1"/>
  </si>
  <si>
    <t>A-2 3年小計</t>
    <rPh sb="5" eb="6">
      <t>ネン</t>
    </rPh>
    <rPh sb="6" eb="8">
      <t>ショウケイ</t>
    </rPh>
    <phoneticPr fontId="1"/>
  </si>
  <si>
    <t>A-2 4年小計</t>
    <rPh sb="5" eb="6">
      <t>ネン</t>
    </rPh>
    <rPh sb="6" eb="8">
      <t>ショウケイ</t>
    </rPh>
    <phoneticPr fontId="1"/>
  </si>
  <si>
    <t>A-2 5年小計</t>
    <rPh sb="5" eb="6">
      <t>ネン</t>
    </rPh>
    <rPh sb="6" eb="8">
      <t>ショウケイ</t>
    </rPh>
    <phoneticPr fontId="1"/>
  </si>
  <si>
    <t>B-1 1年小計</t>
    <rPh sb="5" eb="6">
      <t>ネン</t>
    </rPh>
    <rPh sb="6" eb="8">
      <t>ショウケイ</t>
    </rPh>
    <phoneticPr fontId="1"/>
  </si>
  <si>
    <t>B-1 2年小計</t>
    <rPh sb="5" eb="6">
      <t>ネン</t>
    </rPh>
    <rPh sb="6" eb="8">
      <t>ショウケイ</t>
    </rPh>
    <phoneticPr fontId="1"/>
  </si>
  <si>
    <t>B-1 3年小計</t>
    <rPh sb="5" eb="6">
      <t>ネン</t>
    </rPh>
    <rPh sb="6" eb="8">
      <t>ショウケイ</t>
    </rPh>
    <phoneticPr fontId="1"/>
  </si>
  <si>
    <t>B-1 4年小計</t>
    <rPh sb="5" eb="6">
      <t>ネン</t>
    </rPh>
    <rPh sb="6" eb="8">
      <t>ショウケイ</t>
    </rPh>
    <phoneticPr fontId="1"/>
  </si>
  <si>
    <t>B-1 5年小計</t>
    <rPh sb="5" eb="6">
      <t>ネン</t>
    </rPh>
    <rPh sb="6" eb="8">
      <t>ショウケイ</t>
    </rPh>
    <phoneticPr fontId="1"/>
  </si>
  <si>
    <t>B-2 1年小計</t>
    <rPh sb="5" eb="6">
      <t>ネン</t>
    </rPh>
    <rPh sb="6" eb="8">
      <t>ショウケイ</t>
    </rPh>
    <phoneticPr fontId="1"/>
  </si>
  <si>
    <t>B-2 2年小計</t>
    <rPh sb="5" eb="6">
      <t>ネン</t>
    </rPh>
    <rPh sb="6" eb="8">
      <t>ショウケイ</t>
    </rPh>
    <phoneticPr fontId="1"/>
  </si>
  <si>
    <t>B-2 3年小計</t>
    <rPh sb="5" eb="6">
      <t>ネン</t>
    </rPh>
    <rPh sb="6" eb="8">
      <t>ショウケイ</t>
    </rPh>
    <phoneticPr fontId="1"/>
  </si>
  <si>
    <t>B-2 4年小計</t>
    <rPh sb="5" eb="6">
      <t>ネン</t>
    </rPh>
    <rPh sb="6" eb="8">
      <t>ショウケイ</t>
    </rPh>
    <phoneticPr fontId="1"/>
  </si>
  <si>
    <t>B-2 5年小計</t>
    <rPh sb="5" eb="6">
      <t>ネン</t>
    </rPh>
    <rPh sb="6" eb="8">
      <t>ショウケイ</t>
    </rPh>
    <phoneticPr fontId="1"/>
  </si>
  <si>
    <t>C-1 1年小計</t>
    <rPh sb="5" eb="6">
      <t>ネン</t>
    </rPh>
    <rPh sb="6" eb="8">
      <t>ショウケイ</t>
    </rPh>
    <phoneticPr fontId="1"/>
  </si>
  <si>
    <t>C-1 2年小計</t>
    <rPh sb="5" eb="6">
      <t>ネン</t>
    </rPh>
    <rPh sb="6" eb="8">
      <t>ショウケイ</t>
    </rPh>
    <phoneticPr fontId="1"/>
  </si>
  <si>
    <t>C-1 3年小計</t>
    <rPh sb="5" eb="6">
      <t>ネン</t>
    </rPh>
    <rPh sb="6" eb="8">
      <t>ショウケイ</t>
    </rPh>
    <phoneticPr fontId="1"/>
  </si>
  <si>
    <t>C-1 4年小計</t>
    <rPh sb="5" eb="6">
      <t>ネン</t>
    </rPh>
    <rPh sb="6" eb="8">
      <t>ショウケイ</t>
    </rPh>
    <phoneticPr fontId="1"/>
  </si>
  <si>
    <t>C-1 5年小計</t>
    <rPh sb="5" eb="6">
      <t>ネン</t>
    </rPh>
    <rPh sb="6" eb="8">
      <t>ショウケイ</t>
    </rPh>
    <phoneticPr fontId="1"/>
  </si>
  <si>
    <t>C-2 1年小計</t>
    <rPh sb="5" eb="6">
      <t>ネン</t>
    </rPh>
    <rPh sb="6" eb="8">
      <t>ショウケイ</t>
    </rPh>
    <phoneticPr fontId="1"/>
  </si>
  <si>
    <t>C-2 2年小計</t>
    <rPh sb="5" eb="6">
      <t>ネン</t>
    </rPh>
    <rPh sb="6" eb="8">
      <t>ショウケイ</t>
    </rPh>
    <phoneticPr fontId="1"/>
  </si>
  <si>
    <t>C-2 3年小計</t>
    <rPh sb="5" eb="6">
      <t>ネン</t>
    </rPh>
    <rPh sb="6" eb="8">
      <t>ショウケイ</t>
    </rPh>
    <phoneticPr fontId="1"/>
  </si>
  <si>
    <t>C-2 4年小計</t>
    <rPh sb="5" eb="6">
      <t>ネン</t>
    </rPh>
    <rPh sb="6" eb="8">
      <t>ショウケイ</t>
    </rPh>
    <phoneticPr fontId="1"/>
  </si>
  <si>
    <t>C-2 5年小計</t>
    <rPh sb="5" eb="6">
      <t>ネン</t>
    </rPh>
    <rPh sb="6" eb="8">
      <t>ショウケイ</t>
    </rPh>
    <phoneticPr fontId="1"/>
  </si>
  <si>
    <t>D-1 1年小計</t>
    <rPh sb="5" eb="6">
      <t>ネン</t>
    </rPh>
    <rPh sb="6" eb="8">
      <t>ショウケイ</t>
    </rPh>
    <phoneticPr fontId="1"/>
  </si>
  <si>
    <t>D-1 2年小計</t>
    <rPh sb="5" eb="6">
      <t>ネン</t>
    </rPh>
    <rPh sb="6" eb="8">
      <t>ショウケイ</t>
    </rPh>
    <phoneticPr fontId="1"/>
  </si>
  <si>
    <t>D-1 3年小計</t>
    <rPh sb="5" eb="6">
      <t>ネン</t>
    </rPh>
    <rPh sb="6" eb="8">
      <t>ショウケイ</t>
    </rPh>
    <phoneticPr fontId="1"/>
  </si>
  <si>
    <t>D-1 4年小計</t>
    <rPh sb="5" eb="6">
      <t>ネン</t>
    </rPh>
    <rPh sb="6" eb="8">
      <t>ショウケイ</t>
    </rPh>
    <phoneticPr fontId="1"/>
  </si>
  <si>
    <t>D-1 5年小計</t>
    <rPh sb="5" eb="6">
      <t>ネン</t>
    </rPh>
    <rPh sb="6" eb="8">
      <t>ショウケイ</t>
    </rPh>
    <phoneticPr fontId="1"/>
  </si>
  <si>
    <t>D-2 1年小計</t>
    <rPh sb="5" eb="6">
      <t>ネン</t>
    </rPh>
    <rPh sb="6" eb="8">
      <t>ショウケイ</t>
    </rPh>
    <phoneticPr fontId="1"/>
  </si>
  <si>
    <t>D-2 2年小計</t>
    <rPh sb="5" eb="6">
      <t>ネン</t>
    </rPh>
    <rPh sb="6" eb="8">
      <t>ショウケイ</t>
    </rPh>
    <phoneticPr fontId="1"/>
  </si>
  <si>
    <t>D-2 3年小計</t>
    <rPh sb="5" eb="6">
      <t>ネン</t>
    </rPh>
    <rPh sb="6" eb="8">
      <t>ショウケイ</t>
    </rPh>
    <phoneticPr fontId="1"/>
  </si>
  <si>
    <t>D-2 4年小計</t>
    <rPh sb="5" eb="6">
      <t>ネン</t>
    </rPh>
    <rPh sb="6" eb="8">
      <t>ショウケイ</t>
    </rPh>
    <phoneticPr fontId="1"/>
  </si>
  <si>
    <t>D-2 5年小計</t>
    <rPh sb="5" eb="6">
      <t>ネン</t>
    </rPh>
    <rPh sb="6" eb="8">
      <t>ショウケイ</t>
    </rPh>
    <phoneticPr fontId="1"/>
  </si>
  <si>
    <t>D-12 1年小計</t>
    <rPh sb="6" eb="7">
      <t>ネン</t>
    </rPh>
    <rPh sb="7" eb="9">
      <t>ショウケイ</t>
    </rPh>
    <phoneticPr fontId="1"/>
  </si>
  <si>
    <t>D-12 2年小計</t>
    <rPh sb="6" eb="7">
      <t>ネン</t>
    </rPh>
    <rPh sb="7" eb="9">
      <t>ショウケイ</t>
    </rPh>
    <phoneticPr fontId="1"/>
  </si>
  <si>
    <t>D-12 3年小計</t>
    <rPh sb="6" eb="7">
      <t>ネン</t>
    </rPh>
    <rPh sb="7" eb="9">
      <t>ショウケイ</t>
    </rPh>
    <phoneticPr fontId="1"/>
  </si>
  <si>
    <t>D-12 4年小計</t>
    <rPh sb="6" eb="7">
      <t>ネン</t>
    </rPh>
    <rPh sb="7" eb="9">
      <t>ショウケイ</t>
    </rPh>
    <phoneticPr fontId="1"/>
  </si>
  <si>
    <t>D-12 5年小計</t>
    <rPh sb="6" eb="7">
      <t>ネン</t>
    </rPh>
    <rPh sb="7" eb="9">
      <t>ショウケイ</t>
    </rPh>
    <phoneticPr fontId="1"/>
  </si>
  <si>
    <t>D-3 1年小計</t>
    <rPh sb="5" eb="6">
      <t>ネン</t>
    </rPh>
    <rPh sb="6" eb="8">
      <t>ショウケイ</t>
    </rPh>
    <phoneticPr fontId="1"/>
  </si>
  <si>
    <t>D-3 2年小計</t>
    <rPh sb="5" eb="6">
      <t>ネン</t>
    </rPh>
    <rPh sb="6" eb="8">
      <t>ショウケイ</t>
    </rPh>
    <phoneticPr fontId="1"/>
  </si>
  <si>
    <t>D-3 3年小計</t>
    <rPh sb="5" eb="6">
      <t>ネン</t>
    </rPh>
    <rPh sb="6" eb="8">
      <t>ショウケイ</t>
    </rPh>
    <phoneticPr fontId="1"/>
  </si>
  <si>
    <t>D-3 4年小計</t>
    <rPh sb="5" eb="6">
      <t>ネン</t>
    </rPh>
    <rPh sb="6" eb="8">
      <t>ショウケイ</t>
    </rPh>
    <phoneticPr fontId="1"/>
  </si>
  <si>
    <t>D-3 5年小計</t>
    <rPh sb="5" eb="6">
      <t>ネン</t>
    </rPh>
    <rPh sb="6" eb="8">
      <t>ショウケイ</t>
    </rPh>
    <phoneticPr fontId="1"/>
  </si>
  <si>
    <t>E-1 1年小計</t>
    <rPh sb="5" eb="6">
      <t>ネン</t>
    </rPh>
    <rPh sb="6" eb="8">
      <t>ショウケイ</t>
    </rPh>
    <phoneticPr fontId="1"/>
  </si>
  <si>
    <t>E-1 2年小計</t>
    <rPh sb="5" eb="6">
      <t>ネン</t>
    </rPh>
    <rPh sb="6" eb="8">
      <t>ショウケイ</t>
    </rPh>
    <phoneticPr fontId="1"/>
  </si>
  <si>
    <t>E-1 3年小計</t>
    <rPh sb="5" eb="6">
      <t>ネン</t>
    </rPh>
    <rPh sb="6" eb="8">
      <t>ショウケイ</t>
    </rPh>
    <phoneticPr fontId="1"/>
  </si>
  <si>
    <t>E-1 4年小計</t>
    <rPh sb="5" eb="6">
      <t>ネン</t>
    </rPh>
    <rPh sb="6" eb="8">
      <t>ショウケイ</t>
    </rPh>
    <phoneticPr fontId="1"/>
  </si>
  <si>
    <t>E-1 5年小計</t>
    <rPh sb="5" eb="6">
      <t>ネン</t>
    </rPh>
    <rPh sb="6" eb="8">
      <t>ショウケイ</t>
    </rPh>
    <phoneticPr fontId="1"/>
  </si>
  <si>
    <t>E-2 1年小計</t>
    <rPh sb="5" eb="6">
      <t>ネン</t>
    </rPh>
    <rPh sb="6" eb="8">
      <t>ショウケイ</t>
    </rPh>
    <phoneticPr fontId="1"/>
  </si>
  <si>
    <t>E-2 2年小計</t>
    <rPh sb="5" eb="6">
      <t>ネン</t>
    </rPh>
    <rPh sb="6" eb="8">
      <t>ショウケイ</t>
    </rPh>
    <phoneticPr fontId="1"/>
  </si>
  <si>
    <t>E-2 3年小計</t>
    <rPh sb="5" eb="6">
      <t>ネン</t>
    </rPh>
    <rPh sb="6" eb="8">
      <t>ショウケイ</t>
    </rPh>
    <phoneticPr fontId="1"/>
  </si>
  <si>
    <t>E-2 4年小計</t>
    <rPh sb="5" eb="6">
      <t>ネン</t>
    </rPh>
    <rPh sb="6" eb="8">
      <t>ショウケイ</t>
    </rPh>
    <phoneticPr fontId="1"/>
  </si>
  <si>
    <t>E-2 5年小計</t>
    <rPh sb="5" eb="6">
      <t>ネン</t>
    </rPh>
    <rPh sb="6" eb="8">
      <t>ショウケイ</t>
    </rPh>
    <phoneticPr fontId="1"/>
  </si>
  <si>
    <t>F-1 1年小計</t>
    <rPh sb="5" eb="6">
      <t>ネン</t>
    </rPh>
    <rPh sb="6" eb="8">
      <t>ショウケイ</t>
    </rPh>
    <phoneticPr fontId="1"/>
  </si>
  <si>
    <t>F-1 2年小計</t>
    <rPh sb="5" eb="6">
      <t>ネン</t>
    </rPh>
    <rPh sb="6" eb="8">
      <t>ショウケイ</t>
    </rPh>
    <phoneticPr fontId="1"/>
  </si>
  <si>
    <t>F-1 3年小計</t>
    <rPh sb="5" eb="6">
      <t>ネン</t>
    </rPh>
    <rPh sb="6" eb="8">
      <t>ショウケイ</t>
    </rPh>
    <phoneticPr fontId="1"/>
  </si>
  <si>
    <t>F-1 4年小計</t>
    <rPh sb="5" eb="6">
      <t>ネン</t>
    </rPh>
    <rPh sb="6" eb="8">
      <t>ショウケイ</t>
    </rPh>
    <phoneticPr fontId="1"/>
  </si>
  <si>
    <t>F-1 5年小計</t>
    <rPh sb="5" eb="6">
      <t>ネン</t>
    </rPh>
    <rPh sb="6" eb="8">
      <t>ショウケイ</t>
    </rPh>
    <phoneticPr fontId="1"/>
  </si>
  <si>
    <t>F-2 1年小計</t>
    <rPh sb="5" eb="6">
      <t>ネン</t>
    </rPh>
    <rPh sb="6" eb="8">
      <t>ショウケイ</t>
    </rPh>
    <phoneticPr fontId="1"/>
  </si>
  <si>
    <t>F-2 2年小計</t>
    <rPh sb="5" eb="6">
      <t>ネン</t>
    </rPh>
    <rPh sb="6" eb="8">
      <t>ショウケイ</t>
    </rPh>
    <phoneticPr fontId="1"/>
  </si>
  <si>
    <t>F-2 3年小計</t>
    <rPh sb="5" eb="6">
      <t>ネン</t>
    </rPh>
    <rPh sb="6" eb="8">
      <t>ショウケイ</t>
    </rPh>
    <phoneticPr fontId="1"/>
  </si>
  <si>
    <t>F-2 4年小計</t>
    <rPh sb="5" eb="6">
      <t>ネン</t>
    </rPh>
    <rPh sb="6" eb="8">
      <t>ショウケイ</t>
    </rPh>
    <phoneticPr fontId="1"/>
  </si>
  <si>
    <t>F-2 5年小計</t>
    <rPh sb="5" eb="6">
      <t>ネン</t>
    </rPh>
    <rPh sb="6" eb="8">
      <t>ショウケイ</t>
    </rPh>
    <phoneticPr fontId="1"/>
  </si>
  <si>
    <t>G-1 1年小計</t>
    <rPh sb="5" eb="6">
      <t>ネン</t>
    </rPh>
    <rPh sb="6" eb="8">
      <t>ショウケイ</t>
    </rPh>
    <phoneticPr fontId="1"/>
  </si>
  <si>
    <t>G-1 2年小計</t>
    <rPh sb="5" eb="6">
      <t>ネン</t>
    </rPh>
    <rPh sb="6" eb="8">
      <t>ショウケイ</t>
    </rPh>
    <phoneticPr fontId="1"/>
  </si>
  <si>
    <t>G-1 3年小計</t>
    <rPh sb="5" eb="6">
      <t>ネン</t>
    </rPh>
    <rPh sb="6" eb="8">
      <t>ショウケイ</t>
    </rPh>
    <phoneticPr fontId="1"/>
  </si>
  <si>
    <t>G-1 4年小計</t>
    <rPh sb="5" eb="6">
      <t>ネン</t>
    </rPh>
    <rPh sb="6" eb="8">
      <t>ショウケイ</t>
    </rPh>
    <phoneticPr fontId="1"/>
  </si>
  <si>
    <t>G-1 5年小計</t>
    <rPh sb="5" eb="6">
      <t>ネン</t>
    </rPh>
    <rPh sb="6" eb="8">
      <t>ショウケイ</t>
    </rPh>
    <phoneticPr fontId="1"/>
  </si>
  <si>
    <t>G-2 1年小計</t>
    <rPh sb="5" eb="6">
      <t>ネン</t>
    </rPh>
    <rPh sb="6" eb="8">
      <t>ショウケイ</t>
    </rPh>
    <phoneticPr fontId="1"/>
  </si>
  <si>
    <t>G-2 2年小計</t>
    <rPh sb="5" eb="6">
      <t>ネン</t>
    </rPh>
    <rPh sb="6" eb="8">
      <t>ショウケイ</t>
    </rPh>
    <phoneticPr fontId="1"/>
  </si>
  <si>
    <t>G-2 3年小計</t>
    <rPh sb="5" eb="6">
      <t>ネン</t>
    </rPh>
    <rPh sb="6" eb="8">
      <t>ショウケイ</t>
    </rPh>
    <phoneticPr fontId="1"/>
  </si>
  <si>
    <t>G-2 4年小計</t>
    <rPh sb="5" eb="6">
      <t>ネン</t>
    </rPh>
    <rPh sb="6" eb="8">
      <t>ショウケイ</t>
    </rPh>
    <phoneticPr fontId="1"/>
  </si>
  <si>
    <t>G-2 5年小計</t>
    <rPh sb="5" eb="6">
      <t>ネン</t>
    </rPh>
    <rPh sb="6" eb="8">
      <t>ショウケイ</t>
    </rPh>
    <phoneticPr fontId="1"/>
  </si>
  <si>
    <t>前期中間
成績</t>
    <rPh sb="0" eb="2">
      <t>ゼンキ</t>
    </rPh>
    <rPh sb="2" eb="4">
      <t>チュウカン</t>
    </rPh>
    <rPh sb="5" eb="7">
      <t>セイセキ</t>
    </rPh>
    <phoneticPr fontId="1"/>
  </si>
  <si>
    <t>前期期末
成績</t>
    <rPh sb="0" eb="2">
      <t>ゼンキ</t>
    </rPh>
    <rPh sb="2" eb="4">
      <t>キマツ</t>
    </rPh>
    <rPh sb="5" eb="7">
      <t>セイセキ</t>
    </rPh>
    <phoneticPr fontId="1"/>
  </si>
  <si>
    <t>後期中間
成績</t>
    <rPh sb="0" eb="2">
      <t>コウキ</t>
    </rPh>
    <rPh sb="2" eb="4">
      <t>チュウカン</t>
    </rPh>
    <rPh sb="5" eb="7">
      <t>セイセキ</t>
    </rPh>
    <phoneticPr fontId="1"/>
  </si>
  <si>
    <t>学年末
成績</t>
    <rPh sb="0" eb="3">
      <t>ガクネンマツ</t>
    </rPh>
    <rPh sb="4" eb="6">
      <t>セイセキ</t>
    </rPh>
    <phoneticPr fontId="1"/>
  </si>
  <si>
    <t>学習・教育目標の割合</t>
    <rPh sb="0" eb="2">
      <t>ガクシュウ</t>
    </rPh>
    <rPh sb="3" eb="5">
      <t>キョウイク</t>
    </rPh>
    <rPh sb="5" eb="7">
      <t>モクヒョウ</t>
    </rPh>
    <rPh sb="8" eb="10">
      <t>ワリアイ</t>
    </rPh>
    <phoneticPr fontId="1"/>
  </si>
  <si>
    <t>家庭学習時間の計算式</t>
    <rPh sb="0" eb="2">
      <t>カテイ</t>
    </rPh>
    <rPh sb="2" eb="4">
      <t>ガクシュウ</t>
    </rPh>
    <rPh sb="4" eb="6">
      <t>ジカン</t>
    </rPh>
    <rPh sb="7" eb="10">
      <t>ケイサンシキ</t>
    </rPh>
    <phoneticPr fontId="1"/>
  </si>
  <si>
    <t>1年生
時間割合</t>
    <rPh sb="1" eb="3">
      <t>ネンセイ</t>
    </rPh>
    <rPh sb="4" eb="6">
      <t>ジカン</t>
    </rPh>
    <rPh sb="6" eb="8">
      <t>ワリアイ</t>
    </rPh>
    <phoneticPr fontId="1"/>
  </si>
  <si>
    <t>2年生
時間割合</t>
    <rPh sb="1" eb="3">
      <t>ネンセイ</t>
    </rPh>
    <rPh sb="4" eb="6">
      <t>ジカン</t>
    </rPh>
    <rPh sb="6" eb="8">
      <t>ワリアイ</t>
    </rPh>
    <phoneticPr fontId="1"/>
  </si>
  <si>
    <t>3年生
時間割合</t>
    <rPh sb="1" eb="3">
      <t>ネンセイ</t>
    </rPh>
    <rPh sb="4" eb="6">
      <t>ジカン</t>
    </rPh>
    <rPh sb="6" eb="8">
      <t>ワリアイ</t>
    </rPh>
    <phoneticPr fontId="1"/>
  </si>
  <si>
    <t>4年生
時間割合</t>
    <rPh sb="1" eb="3">
      <t>ネンセイ</t>
    </rPh>
    <rPh sb="4" eb="6">
      <t>ジカン</t>
    </rPh>
    <rPh sb="6" eb="8">
      <t>ワリアイ</t>
    </rPh>
    <phoneticPr fontId="1"/>
  </si>
  <si>
    <t>5年生
時間割合</t>
    <rPh sb="1" eb="3">
      <t>ネンセイ</t>
    </rPh>
    <rPh sb="4" eb="6">
      <t>ジカン</t>
    </rPh>
    <rPh sb="6" eb="8">
      <t>ワリアイ</t>
    </rPh>
    <phoneticPr fontId="1"/>
  </si>
  <si>
    <t>学習到達度自己評価シート【教務委員編集シート】
1～5年のシートで直接編集しないで下さい．必ず本シートで修正をお願いします．
科目名，単位数，必修・選択，履修・学修単位の種別，年次，学期を修正して下さい．後は自動的に計算されます．
行を追加したい場合は，右クリック→挿入し，どこかの行をコピー＆貼り付けして下さい．計算式がコピーされます．
１～5年のシートに修正が反映されない場合は，F～Tのタブをコピーし，１～５年のシートに貼り付けします．この際，リンク貼り付けにして下さい．</t>
    <rPh sb="0" eb="2">
      <t>ガクシュウ</t>
    </rPh>
    <rPh sb="2" eb="5">
      <t>トウタツド</t>
    </rPh>
    <rPh sb="5" eb="7">
      <t>ジコ</t>
    </rPh>
    <rPh sb="7" eb="9">
      <t>ヒョウカ</t>
    </rPh>
    <rPh sb="13" eb="15">
      <t>キョウム</t>
    </rPh>
    <rPh sb="15" eb="17">
      <t>イイン</t>
    </rPh>
    <rPh sb="17" eb="19">
      <t>ヘンシュウ</t>
    </rPh>
    <rPh sb="27" eb="28">
      <t>ネン</t>
    </rPh>
    <rPh sb="33" eb="35">
      <t>チョクセツ</t>
    </rPh>
    <rPh sb="35" eb="37">
      <t>ヘンシュウ</t>
    </rPh>
    <rPh sb="41" eb="42">
      <t>クダ</t>
    </rPh>
    <rPh sb="45" eb="46">
      <t>カナラ</t>
    </rPh>
    <rPh sb="47" eb="48">
      <t>ホン</t>
    </rPh>
    <rPh sb="52" eb="54">
      <t>シュウセイ</t>
    </rPh>
    <rPh sb="56" eb="57">
      <t>ネガ</t>
    </rPh>
    <rPh sb="63" eb="66">
      <t>カモクメイ</t>
    </rPh>
    <rPh sb="67" eb="70">
      <t>タンイスウ</t>
    </rPh>
    <rPh sb="71" eb="73">
      <t>ヒッシュウ</t>
    </rPh>
    <rPh sb="74" eb="76">
      <t>センタク</t>
    </rPh>
    <rPh sb="77" eb="79">
      <t>リシュウ</t>
    </rPh>
    <rPh sb="80" eb="84">
      <t>ガクシュウタンイ</t>
    </rPh>
    <rPh sb="85" eb="87">
      <t>シュベツ</t>
    </rPh>
    <rPh sb="88" eb="90">
      <t>ネンジ</t>
    </rPh>
    <rPh sb="91" eb="93">
      <t>ガッキ</t>
    </rPh>
    <rPh sb="94" eb="96">
      <t>シュウセイ</t>
    </rPh>
    <rPh sb="98" eb="99">
      <t>クダ</t>
    </rPh>
    <rPh sb="102" eb="103">
      <t>アト</t>
    </rPh>
    <rPh sb="104" eb="107">
      <t>ジドウテキ</t>
    </rPh>
    <rPh sb="108" eb="110">
      <t>ケイサン</t>
    </rPh>
    <rPh sb="116" eb="117">
      <t>ギョウ</t>
    </rPh>
    <rPh sb="118" eb="120">
      <t>ツイカ</t>
    </rPh>
    <rPh sb="123" eb="125">
      <t>バアイ</t>
    </rPh>
    <rPh sb="127" eb="128">
      <t>ミギ</t>
    </rPh>
    <rPh sb="133" eb="135">
      <t>ソウニュウ</t>
    </rPh>
    <rPh sb="141" eb="142">
      <t>ギョウ</t>
    </rPh>
    <rPh sb="147" eb="148">
      <t>ハ</t>
    </rPh>
    <rPh sb="149" eb="150">
      <t>ツ</t>
    </rPh>
    <rPh sb="153" eb="154">
      <t>クダ</t>
    </rPh>
    <rPh sb="157" eb="160">
      <t>ケイサンシキ</t>
    </rPh>
    <rPh sb="173" eb="174">
      <t>ネン</t>
    </rPh>
    <rPh sb="179" eb="181">
      <t>シュウセイ</t>
    </rPh>
    <rPh sb="182" eb="184">
      <t>ハンエイ</t>
    </rPh>
    <rPh sb="188" eb="190">
      <t>バアイ</t>
    </rPh>
    <rPh sb="207" eb="208">
      <t>ネン</t>
    </rPh>
    <rPh sb="213" eb="214">
      <t>ハ</t>
    </rPh>
    <rPh sb="215" eb="216">
      <t>ツ</t>
    </rPh>
    <rPh sb="223" eb="224">
      <t>サイ</t>
    </rPh>
    <rPh sb="228" eb="229">
      <t>ハ</t>
    </rPh>
    <rPh sb="230" eb="231">
      <t>ツ</t>
    </rPh>
    <rPh sb="235" eb="236">
      <t>クダ</t>
    </rPh>
    <phoneticPr fontId="1"/>
  </si>
  <si>
    <t>学習教育目標</t>
    <rPh sb="0" eb="2">
      <t>ガクシュウ</t>
    </rPh>
    <rPh sb="2" eb="4">
      <t>キョウイク</t>
    </rPh>
    <rPh sb="4" eb="6">
      <t>モクヒョウ</t>
    </rPh>
    <phoneticPr fontId="1"/>
  </si>
  <si>
    <t>学習時間合計</t>
    <rPh sb="0" eb="2">
      <t>ガクシュウ</t>
    </rPh>
    <rPh sb="2" eb="4">
      <t>ジカン</t>
    </rPh>
    <rPh sb="4" eb="6">
      <t>ゴウケイ</t>
    </rPh>
    <phoneticPr fontId="1"/>
  </si>
  <si>
    <t>自己達成度合計</t>
    <rPh sb="0" eb="2">
      <t>ジコ</t>
    </rPh>
    <rPh sb="2" eb="5">
      <t>タッセイド</t>
    </rPh>
    <rPh sb="5" eb="7">
      <t>ゴウケイ</t>
    </rPh>
    <phoneticPr fontId="1"/>
  </si>
  <si>
    <t>割合</t>
    <rPh sb="0" eb="2">
      <t>ワリアイ</t>
    </rPh>
    <phoneticPr fontId="1"/>
  </si>
  <si>
    <t>5年間の学習時間合計</t>
    <rPh sb="1" eb="3">
      <t>ネンカン</t>
    </rPh>
    <rPh sb="4" eb="6">
      <t>ガクシュウ</t>
    </rPh>
    <rPh sb="6" eb="8">
      <t>ジカン</t>
    </rPh>
    <rPh sb="8" eb="10">
      <t>ゴウケイ</t>
    </rPh>
    <phoneticPr fontId="1"/>
  </si>
  <si>
    <t>学年末成績の集計</t>
    <rPh sb="0" eb="3">
      <t>ガクネンマツ</t>
    </rPh>
    <rPh sb="3" eb="5">
      <t>セイセキ</t>
    </rPh>
    <rPh sb="6" eb="8">
      <t>シュウケイ</t>
    </rPh>
    <phoneticPr fontId="1"/>
  </si>
  <si>
    <t>家庭学習時間</t>
    <rPh sb="0" eb="2">
      <t>カテイ</t>
    </rPh>
    <rPh sb="2" eb="4">
      <t>ガクシュウ</t>
    </rPh>
    <rPh sb="4" eb="6">
      <t>ジカン</t>
    </rPh>
    <phoneticPr fontId="1"/>
  </si>
  <si>
    <t>学習到達度自己評価の集計</t>
    <rPh sb="0" eb="2">
      <t>ガクシュウ</t>
    </rPh>
    <rPh sb="2" eb="5">
      <t>トウタツド</t>
    </rPh>
    <rPh sb="5" eb="7">
      <t>ジコ</t>
    </rPh>
    <rPh sb="7" eb="9">
      <t>ヒョウカ</t>
    </rPh>
    <rPh sb="10" eb="12">
      <t>シュウケイ</t>
    </rPh>
    <phoneticPr fontId="1"/>
  </si>
  <si>
    <t>※学習教育目標が複数項目にまたがっている場合，学年末成績と家庭学習時間が複数カウントされます．
この場合，1～5年の入力フォームは例えばDのみとし，E，Fの項目はリンクさせるようにして下さい．</t>
    <rPh sb="1" eb="3">
      <t>ガクシュウ</t>
    </rPh>
    <rPh sb="3" eb="5">
      <t>キョウイク</t>
    </rPh>
    <rPh sb="5" eb="7">
      <t>モクヒョウ</t>
    </rPh>
    <rPh sb="8" eb="10">
      <t>フクスウ</t>
    </rPh>
    <rPh sb="10" eb="12">
      <t>コウモク</t>
    </rPh>
    <rPh sb="20" eb="22">
      <t>バアイ</t>
    </rPh>
    <rPh sb="23" eb="26">
      <t>ガクネンマツ</t>
    </rPh>
    <rPh sb="26" eb="28">
      <t>セイセキ</t>
    </rPh>
    <rPh sb="29" eb="31">
      <t>カテイ</t>
    </rPh>
    <rPh sb="31" eb="33">
      <t>ガクシュウ</t>
    </rPh>
    <rPh sb="33" eb="35">
      <t>ジカン</t>
    </rPh>
    <rPh sb="36" eb="38">
      <t>フクスウ</t>
    </rPh>
    <rPh sb="50" eb="52">
      <t>バアイ</t>
    </rPh>
    <rPh sb="56" eb="57">
      <t>ネン</t>
    </rPh>
    <rPh sb="58" eb="60">
      <t>ニュウリョク</t>
    </rPh>
    <rPh sb="65" eb="66">
      <t>タト</t>
    </rPh>
    <rPh sb="78" eb="80">
      <t>コウモク</t>
    </rPh>
    <rPh sb="92" eb="93">
      <t>クダ</t>
    </rPh>
    <phoneticPr fontId="1"/>
  </si>
  <si>
    <t>1～5年シート→本シートのリンク</t>
    <rPh sb="3" eb="4">
      <t>ネン</t>
    </rPh>
    <rPh sb="8" eb="9">
      <t>ホン</t>
    </rPh>
    <phoneticPr fontId="1"/>
  </si>
  <si>
    <t>本シート→1～5年シートへのリンク</t>
    <rPh sb="0" eb="1">
      <t>ホン</t>
    </rPh>
    <rPh sb="8" eb="9">
      <t>ネン</t>
    </rPh>
    <phoneticPr fontId="1"/>
  </si>
  <si>
    <t>情報処理</t>
    <rPh sb="2" eb="4">
      <t>ショリ</t>
    </rPh>
    <phoneticPr fontId="9"/>
  </si>
  <si>
    <t>電気基礎</t>
    <rPh sb="0" eb="4">
      <t>デンキキソ</t>
    </rPh>
    <phoneticPr fontId="9"/>
  </si>
  <si>
    <t>必修</t>
    <rPh sb="0" eb="2">
      <t>ヒッシュウ</t>
    </rPh>
    <phoneticPr fontId="9"/>
  </si>
  <si>
    <t>電子制御工学実験Ⅰ</t>
    <rPh sb="0" eb="6">
      <t>デンシセイギョコウガク</t>
    </rPh>
    <rPh sb="6" eb="8">
      <t>ジッケン</t>
    </rPh>
    <phoneticPr fontId="9"/>
  </si>
  <si>
    <t>電気回路</t>
    <rPh sb="0" eb="4">
      <t>デンキカイロ</t>
    </rPh>
    <phoneticPr fontId="9"/>
  </si>
  <si>
    <t>マイクロコンピュータⅠ</t>
  </si>
  <si>
    <t>電子制御工学実験Ⅱ</t>
    <rPh sb="0" eb="6">
      <t>デンシセイギョコウガク</t>
    </rPh>
    <rPh sb="6" eb="8">
      <t>ジッケン</t>
    </rPh>
    <phoneticPr fontId="9"/>
  </si>
  <si>
    <t>設計製図Ⅰ</t>
    <rPh sb="0" eb="4">
      <t>セッケイセイズ</t>
    </rPh>
    <phoneticPr fontId="9"/>
  </si>
  <si>
    <t>工業力学</t>
    <rPh sb="0" eb="4">
      <t>コウギョウリキガク</t>
    </rPh>
    <phoneticPr fontId="9"/>
  </si>
  <si>
    <t>機構学</t>
    <rPh sb="0" eb="3">
      <t>キコウガク</t>
    </rPh>
    <phoneticPr fontId="9"/>
  </si>
  <si>
    <t>電磁気学</t>
    <rPh sb="0" eb="4">
      <t>デンジキガク</t>
    </rPh>
    <phoneticPr fontId="9"/>
  </si>
  <si>
    <t>マイクロコンピュータⅡ</t>
  </si>
  <si>
    <t>工学実験実習</t>
    <rPh sb="0" eb="6">
      <t>コウガクジッケンジッシュウ</t>
    </rPh>
    <phoneticPr fontId="9"/>
  </si>
  <si>
    <t>設計製図Ⅱ</t>
    <rPh sb="0" eb="4">
      <t>セッケイセイズ</t>
    </rPh>
    <phoneticPr fontId="9"/>
  </si>
  <si>
    <t>情報処理</t>
  </si>
  <si>
    <t>電子制御工学実験Ⅲ</t>
  </si>
  <si>
    <t>材料工学</t>
  </si>
  <si>
    <t>電子工学</t>
  </si>
  <si>
    <t>電子回路</t>
  </si>
  <si>
    <t>マイクロコンピュータⅢ</t>
  </si>
  <si>
    <t>総合実験実習</t>
  </si>
  <si>
    <t>設計製図Ⅲ</t>
  </si>
  <si>
    <t>設計工学</t>
  </si>
  <si>
    <t>機械設計法</t>
    <rPh sb="0" eb="5">
      <t>キカイセッケイホウ</t>
    </rPh>
    <phoneticPr fontId="9"/>
  </si>
  <si>
    <t>生産工学</t>
  </si>
  <si>
    <t>ディジタル回路</t>
  </si>
  <si>
    <t>振動工学</t>
  </si>
  <si>
    <t>ロボット工学</t>
  </si>
  <si>
    <t>計測工学</t>
  </si>
  <si>
    <t>創造性開発工学</t>
    <rPh sb="0" eb="3">
      <t>ソウゾウセイ</t>
    </rPh>
    <rPh sb="3" eb="5">
      <t>カイハツ</t>
    </rPh>
    <rPh sb="5" eb="6">
      <t>コウ</t>
    </rPh>
    <rPh sb="6" eb="7">
      <t>ガク</t>
    </rPh>
    <phoneticPr fontId="9"/>
  </si>
  <si>
    <t>流体工学</t>
  </si>
  <si>
    <t>統計データ図も参照し，学習教育目標毎の達成度をチェックして下さい．</t>
    <phoneticPr fontId="1"/>
  </si>
  <si>
    <r>
      <rPr>
        <sz val="12"/>
        <color theme="6" tint="-0.249977111117893"/>
        <rFont val="ＭＳ Ｐゴシック"/>
        <family val="3"/>
        <charset val="128"/>
        <scheme val="minor"/>
      </rPr>
      <t>緑セル</t>
    </r>
    <r>
      <rPr>
        <sz val="12"/>
        <color theme="1"/>
        <rFont val="ＭＳ Ｐゴシック"/>
        <family val="2"/>
        <charset val="128"/>
        <scheme val="minor"/>
      </rPr>
      <t>は定期テストの入力欄です．任意ですので，日頃の成績のセルフチェックに役立てて下さい．（印刷はされません）</t>
    </r>
    <phoneticPr fontId="1"/>
  </si>
  <si>
    <t>自己達成度は5段階（1～5）により評価して下さい．0は科目の未選択を意味しますので，選択していない科目は0または空欄にして下さい．</t>
    <rPh sb="27" eb="29">
      <t>カモク</t>
    </rPh>
    <phoneticPr fontId="1"/>
  </si>
  <si>
    <r>
      <t>家庭学習時間ならびに自己達成度（いずれも</t>
    </r>
    <r>
      <rPr>
        <sz val="12"/>
        <color theme="4"/>
        <rFont val="ＭＳ Ｐゴシック"/>
        <family val="3"/>
        <charset val="128"/>
        <scheme val="minor"/>
      </rPr>
      <t>青セル</t>
    </r>
    <r>
      <rPr>
        <sz val="12"/>
        <color theme="1"/>
        <rFont val="ＭＳ Ｐゴシック"/>
        <family val="2"/>
        <charset val="128"/>
        <scheme val="minor"/>
      </rPr>
      <t>）を選択して下さい．セルをクリックすると選択できます．学年毎の取りまとめならびに次年度の目標等を記入して下さい．</t>
    </r>
    <rPh sb="50" eb="52">
      <t>ガクネン</t>
    </rPh>
    <rPh sb="52" eb="53">
      <t>ゴト</t>
    </rPh>
    <rPh sb="54" eb="55">
      <t>ト</t>
    </rPh>
    <rPh sb="63" eb="66">
      <t>ジネンド</t>
    </rPh>
    <rPh sb="67" eb="69">
      <t>モクヒョウ</t>
    </rPh>
    <rPh sb="69" eb="70">
      <t>トウ</t>
    </rPh>
    <rPh sb="71" eb="73">
      <t>キニュウ</t>
    </rPh>
    <rPh sb="75" eb="76">
      <t>クダ</t>
    </rPh>
    <phoneticPr fontId="1"/>
  </si>
  <si>
    <t>【記入方法】</t>
  </si>
  <si>
    <r>
      <t>5年生は本シートを電子データにて</t>
    </r>
    <r>
      <rPr>
        <sz val="12"/>
        <color rgb="FFFF0000"/>
        <rFont val="ＭＳ Ｐゴシック"/>
        <family val="3"/>
        <charset val="128"/>
        <scheme val="minor"/>
      </rPr>
      <t>３月の特別編成期間中までに担任へ提出</t>
    </r>
    <r>
      <rPr>
        <sz val="12"/>
        <color theme="1"/>
        <rFont val="ＭＳ Ｐゴシック"/>
        <family val="2"/>
        <charset val="128"/>
        <scheme val="minor"/>
      </rPr>
      <t>．</t>
    </r>
    <phoneticPr fontId="1"/>
  </si>
  <si>
    <r>
      <t>1～4年生は各学年のシートを印刷もしくは電子データにて</t>
    </r>
    <r>
      <rPr>
        <sz val="12"/>
        <color rgb="FFFF0000"/>
        <rFont val="ＭＳ Ｐゴシック"/>
        <family val="3"/>
        <charset val="128"/>
        <scheme val="minor"/>
      </rPr>
      <t>４月下旬までに新しいクラスの担任へ提出</t>
    </r>
    <r>
      <rPr>
        <sz val="12"/>
        <color theme="1"/>
        <rFont val="ＭＳ Ｐゴシック"/>
        <family val="2"/>
        <charset val="128"/>
        <scheme val="minor"/>
      </rPr>
      <t>．</t>
    </r>
    <rPh sb="6" eb="9">
      <t>カクガクネン</t>
    </rPh>
    <rPh sb="20" eb="22">
      <t>デンシ</t>
    </rPh>
    <rPh sb="34" eb="35">
      <t>アタラ</t>
    </rPh>
    <phoneticPr fontId="1"/>
  </si>
  <si>
    <t>【提出方法】</t>
  </si>
  <si>
    <t>・本シートは5年間継続して使用するものです．個人情報が含まれますので，5年間紛失しないように各自の責任において大切に保管して下さい．</t>
    <phoneticPr fontId="1"/>
  </si>
  <si>
    <t>・学習教育目標達成度自己評価シートは長野高専HPよりダウンロードできます．各学科シラバスのページから入手して下さい．</t>
  </si>
  <si>
    <r>
      <t>・本シートは</t>
    </r>
    <r>
      <rPr>
        <sz val="12"/>
        <color rgb="FFFF0000"/>
        <rFont val="ＭＳ Ｐゴシック"/>
        <family val="3"/>
        <charset val="128"/>
        <scheme val="minor"/>
      </rPr>
      <t>日頃の学習のセルフチェックを行うもの</t>
    </r>
    <r>
      <rPr>
        <sz val="12"/>
        <color theme="1"/>
        <rFont val="ＭＳ Ｐゴシック"/>
        <family val="2"/>
        <charset val="128"/>
        <scheme val="minor"/>
      </rPr>
      <t xml:space="preserve">です．1週間の家庭学習時間が十分確保できるように日頃から勉学に取り組むように心がけて下さい．
</t>
    </r>
    <rPh sb="1" eb="2">
      <t>ホン</t>
    </rPh>
    <rPh sb="6" eb="8">
      <t>ヒゴロ</t>
    </rPh>
    <rPh sb="9" eb="11">
      <t>ガクシュウ</t>
    </rPh>
    <rPh sb="20" eb="21">
      <t>オコナ</t>
    </rPh>
    <rPh sb="28" eb="30">
      <t>シュウカン</t>
    </rPh>
    <rPh sb="31" eb="33">
      <t>カテイ</t>
    </rPh>
    <rPh sb="33" eb="35">
      <t>ガクシュウ</t>
    </rPh>
    <rPh sb="35" eb="37">
      <t>ジカン</t>
    </rPh>
    <rPh sb="38" eb="40">
      <t>ジュウブン</t>
    </rPh>
    <rPh sb="40" eb="42">
      <t>カクホ</t>
    </rPh>
    <rPh sb="48" eb="50">
      <t>ヒゴロ</t>
    </rPh>
    <rPh sb="52" eb="54">
      <t>ベンガク</t>
    </rPh>
    <rPh sb="55" eb="56">
      <t>ト</t>
    </rPh>
    <rPh sb="57" eb="58">
      <t>ク</t>
    </rPh>
    <rPh sb="62" eb="63">
      <t>ココロ</t>
    </rPh>
    <rPh sb="66" eb="67">
      <t>クダ</t>
    </rPh>
    <phoneticPr fontId="1"/>
  </si>
  <si>
    <t>長野高専　学習教育目標達成度自己評価シート</t>
    <rPh sb="0" eb="4">
      <t>ナガノコウセン</t>
    </rPh>
    <rPh sb="5" eb="7">
      <t>ガクシュウ</t>
    </rPh>
    <rPh sb="7" eb="9">
      <t>キョウイク</t>
    </rPh>
    <rPh sb="9" eb="11">
      <t>モクヒョウ</t>
    </rPh>
    <rPh sb="11" eb="14">
      <t>タッセイド</t>
    </rPh>
    <rPh sb="14" eb="16">
      <t>ジコ</t>
    </rPh>
    <rPh sb="16" eb="18">
      <t>ヒョウカ</t>
    </rPh>
    <phoneticPr fontId="1"/>
  </si>
  <si>
    <t>※青セルは必修入力です．</t>
    <rPh sb="1" eb="2">
      <t>アオ</t>
    </rPh>
    <rPh sb="5" eb="7">
      <t>ヒッシュウ</t>
    </rPh>
    <rPh sb="7" eb="9">
      <t>ニュウリョク</t>
    </rPh>
    <phoneticPr fontId="1"/>
  </si>
  <si>
    <t>学籍番号</t>
    <rPh sb="0" eb="2">
      <t>ガクセキ</t>
    </rPh>
    <rPh sb="2" eb="4">
      <t>バンゴウ</t>
    </rPh>
    <phoneticPr fontId="1"/>
  </si>
  <si>
    <t>氏　　名</t>
    <rPh sb="0" eb="1">
      <t>シ</t>
    </rPh>
    <rPh sb="3" eb="4">
      <t>メイ</t>
    </rPh>
    <phoneticPr fontId="1"/>
  </si>
  <si>
    <t>任意で定期試験の成績を入力し，日頃の学習に役立てて下さい．</t>
    <rPh sb="0" eb="2">
      <t>ニンイ</t>
    </rPh>
    <rPh sb="3" eb="5">
      <t>テイキ</t>
    </rPh>
    <rPh sb="5" eb="7">
      <t>シケン</t>
    </rPh>
    <rPh sb="8" eb="10">
      <t>セイセキ</t>
    </rPh>
    <rPh sb="11" eb="13">
      <t>ニュウリョク</t>
    </rPh>
    <rPh sb="15" eb="17">
      <t>ヒゴロ</t>
    </rPh>
    <rPh sb="18" eb="20">
      <t>ガクシュウ</t>
    </rPh>
    <rPh sb="21" eb="23">
      <t>ヤクダ</t>
    </rPh>
    <rPh sb="25" eb="26">
      <t>クダ</t>
    </rPh>
    <phoneticPr fontId="1"/>
  </si>
  <si>
    <t>学習教育目標毎の達成度</t>
    <rPh sb="0" eb="2">
      <t>ガクシュウ</t>
    </rPh>
    <rPh sb="2" eb="4">
      <t>キョウイク</t>
    </rPh>
    <rPh sb="4" eb="6">
      <t>モクヒョウ</t>
    </rPh>
    <rPh sb="6" eb="7">
      <t>ゴト</t>
    </rPh>
    <rPh sb="8" eb="11">
      <t>タッセイド</t>
    </rPh>
    <phoneticPr fontId="1"/>
  </si>
  <si>
    <t>A-1</t>
    <phoneticPr fontId="1"/>
  </si>
  <si>
    <t>A-2</t>
    <phoneticPr fontId="1"/>
  </si>
  <si>
    <t>A</t>
    <phoneticPr fontId="1"/>
  </si>
  <si>
    <t>B-1</t>
    <phoneticPr fontId="1"/>
  </si>
  <si>
    <t>B-2</t>
    <phoneticPr fontId="1"/>
  </si>
  <si>
    <t>B</t>
    <phoneticPr fontId="1"/>
  </si>
  <si>
    <t>C-1</t>
    <phoneticPr fontId="1"/>
  </si>
  <si>
    <t>C-2</t>
    <phoneticPr fontId="1"/>
  </si>
  <si>
    <t>C</t>
    <phoneticPr fontId="1"/>
  </si>
  <si>
    <t>D-1</t>
    <phoneticPr fontId="1"/>
  </si>
  <si>
    <t>D-2</t>
    <phoneticPr fontId="1"/>
  </si>
  <si>
    <t>D-12</t>
    <phoneticPr fontId="1"/>
  </si>
  <si>
    <t>D-3</t>
    <phoneticPr fontId="1"/>
  </si>
  <si>
    <t>D</t>
    <phoneticPr fontId="1"/>
  </si>
  <si>
    <t>E-1</t>
    <phoneticPr fontId="1"/>
  </si>
  <si>
    <t>E-2</t>
    <phoneticPr fontId="1"/>
  </si>
  <si>
    <t>E</t>
    <phoneticPr fontId="1"/>
  </si>
  <si>
    <t>F-1</t>
    <phoneticPr fontId="1"/>
  </si>
  <si>
    <t>F-2</t>
    <phoneticPr fontId="1"/>
  </si>
  <si>
    <t>F</t>
    <phoneticPr fontId="1"/>
  </si>
  <si>
    <t>G-1</t>
    <phoneticPr fontId="1"/>
  </si>
  <si>
    <t>G-2</t>
    <phoneticPr fontId="1"/>
  </si>
  <si>
    <t>G</t>
    <phoneticPr fontId="1"/>
  </si>
  <si>
    <t>選択</t>
  </si>
  <si>
    <t>日本社会史</t>
    <rPh sb="0" eb="2">
      <t>ニホン</t>
    </rPh>
    <rPh sb="2" eb="5">
      <t>シャカイシ</t>
    </rPh>
    <phoneticPr fontId="2"/>
  </si>
  <si>
    <t>法学</t>
    <rPh sb="0" eb="2">
      <t>ホウガク</t>
    </rPh>
    <phoneticPr fontId="2"/>
  </si>
  <si>
    <t>東洋史</t>
    <rPh sb="0" eb="3">
      <t>トウヨウシ</t>
    </rPh>
    <phoneticPr fontId="1"/>
  </si>
  <si>
    <t>スポーツI</t>
    <phoneticPr fontId="1"/>
  </si>
  <si>
    <t>フィジカルコンピューティング</t>
    <phoneticPr fontId="4"/>
  </si>
  <si>
    <t>ファイル名を　学籍番号氏名_H□○○工学科_学習教育目標達成度自己評価シート.xlsxに変更して下さい．</t>
    <rPh sb="4" eb="5">
      <t>メイ</t>
    </rPh>
    <rPh sb="7" eb="9">
      <t>ガクセキ</t>
    </rPh>
    <rPh sb="9" eb="11">
      <t>バンゴウ</t>
    </rPh>
    <rPh sb="11" eb="13">
      <t>シメイ</t>
    </rPh>
    <rPh sb="18" eb="21">
      <t>コウガクカ</t>
    </rPh>
    <rPh sb="22" eb="24">
      <t>ガクシュウ</t>
    </rPh>
    <rPh sb="24" eb="26">
      <t>キョウイク</t>
    </rPh>
    <rPh sb="26" eb="28">
      <t>モクヒョウ</t>
    </rPh>
    <rPh sb="28" eb="31">
      <t>タッセイド</t>
    </rPh>
    <rPh sb="31" eb="33">
      <t>ジコ</t>
    </rPh>
    <rPh sb="33" eb="35">
      <t>ヒョウカ</t>
    </rPh>
    <rPh sb="44" eb="46">
      <t>ヘンコウ</t>
    </rPh>
    <rPh sb="48" eb="49">
      <t>クダ</t>
    </rPh>
    <phoneticPr fontId="1"/>
  </si>
  <si>
    <t>情報処理</t>
    <rPh sb="0" eb="2">
      <t>ジョウホウ</t>
    </rPh>
    <rPh sb="2" eb="4">
      <t>ショリ</t>
    </rPh>
    <phoneticPr fontId="1"/>
  </si>
  <si>
    <t>機械加工学</t>
    <rPh sb="0" eb="2">
      <t>キカイ</t>
    </rPh>
    <rPh sb="2" eb="4">
      <t>カコウ</t>
    </rPh>
    <rPh sb="4" eb="5">
      <t>ガク</t>
    </rPh>
    <phoneticPr fontId="1"/>
  </si>
  <si>
    <t>総合実験実習</t>
    <rPh sb="0" eb="2">
      <t>ソウゴウ</t>
    </rPh>
    <rPh sb="2" eb="4">
      <t>ジッケン</t>
    </rPh>
    <rPh sb="4" eb="6">
      <t>ジッシュウ</t>
    </rPh>
    <phoneticPr fontId="1"/>
  </si>
  <si>
    <t>機械加工基礎実習</t>
    <rPh sb="0" eb="2">
      <t>キカイ</t>
    </rPh>
    <rPh sb="2" eb="4">
      <t>カコウ</t>
    </rPh>
    <rPh sb="4" eb="6">
      <t>キソ</t>
    </rPh>
    <rPh sb="6" eb="8">
      <t>ジッシュウ</t>
    </rPh>
    <phoneticPr fontId="1"/>
  </si>
  <si>
    <t>自由選択</t>
  </si>
  <si>
    <t>西洋史</t>
    <rPh sb="0" eb="3">
      <t>セイヨウシ</t>
    </rPh>
    <phoneticPr fontId="2"/>
  </si>
  <si>
    <t>社会哲学</t>
    <rPh sb="0" eb="2">
      <t>シャカイ</t>
    </rPh>
    <rPh sb="2" eb="4">
      <t>テツガク</t>
    </rPh>
    <phoneticPr fontId="2"/>
  </si>
  <si>
    <t>中国語Ⅰ</t>
  </si>
  <si>
    <t>ハングルⅠ</t>
  </si>
  <si>
    <t>日本文化史</t>
    <rPh sb="0" eb="2">
      <t>ニホン</t>
    </rPh>
    <rPh sb="2" eb="4">
      <t>ブンカ</t>
    </rPh>
    <rPh sb="4" eb="5">
      <t>シ</t>
    </rPh>
    <phoneticPr fontId="1"/>
  </si>
  <si>
    <t>論理トレーニング</t>
    <rPh sb="0" eb="2">
      <t>ロンリ</t>
    </rPh>
    <phoneticPr fontId="2"/>
  </si>
  <si>
    <t>経済学</t>
    <rPh sb="0" eb="3">
      <t>ケイザイガク</t>
    </rPh>
    <phoneticPr fontId="2"/>
  </si>
  <si>
    <t>中国語Ⅱ</t>
    <rPh sb="0" eb="3">
      <t>チュウゴクゴ</t>
    </rPh>
    <phoneticPr fontId="2"/>
  </si>
  <si>
    <t>ハングルⅡ</t>
  </si>
  <si>
    <t>基礎数学演習</t>
    <rPh sb="0" eb="2">
      <t>キソ</t>
    </rPh>
    <rPh sb="2" eb="4">
      <t>スウガク</t>
    </rPh>
    <rPh sb="4" eb="6">
      <t>エンシュウ</t>
    </rPh>
    <phoneticPr fontId="4"/>
  </si>
  <si>
    <t>制御工学Ⅰ</t>
    <phoneticPr fontId="1"/>
  </si>
  <si>
    <t>材料力学Ⅰ</t>
    <phoneticPr fontId="1"/>
  </si>
  <si>
    <t>制御工学Ⅱ</t>
    <phoneticPr fontId="1"/>
  </si>
  <si>
    <t>材料力学Ⅱ</t>
    <phoneticPr fontId="1"/>
  </si>
  <si>
    <t>電子応用工学</t>
    <rPh sb="2" eb="4">
      <t>オウヨウ</t>
    </rPh>
    <rPh sb="4" eb="6">
      <t>コウガク</t>
    </rPh>
    <phoneticPr fontId="1"/>
  </si>
  <si>
    <t>工学演習Ⅰ</t>
  </si>
  <si>
    <t>工学演習Ⅱ</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</si>
</sst>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0_ "/>
    <numFmt numFmtId="178" formatCode="\(General\)"/>
    <numFmt numFmtId="179" formatCode="0.0"/>
    <numFmt numFmtId="180" formatCode="0_ "/>
    <numFmt numFmtId="181" formatCode="0.000_ "/>
  </numFmts>
  <fonts count="20"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1"/>
      <color theme="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b/>
      <sz val="11"/>
      <color theme="0"/>
      <name val="ＭＳ Ｐゴシック"/>
      <family val="2"/>
      <charset val="128"/>
      <scheme val="minor"/>
    </font>
    <font>
      <sz val="11"/>
      <color rgb="FF006100"/>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2"/>
      <color theme="6" tint="-0.249977111117893"/>
      <name val="ＭＳ Ｐゴシック"/>
      <family val="3"/>
      <charset val="128"/>
      <scheme val="minor"/>
    </font>
    <font>
      <sz val="12"/>
      <color theme="4"/>
      <name val="ＭＳ Ｐゴシック"/>
      <family val="3"/>
      <charset val="128"/>
      <scheme val="minor"/>
    </font>
    <font>
      <sz val="12"/>
      <color rgb="FFFF0000"/>
      <name val="ＭＳ Ｐゴシック"/>
      <family val="3"/>
      <charset val="128"/>
      <scheme val="minor"/>
    </font>
    <font>
      <sz val="18"/>
      <color theme="1"/>
      <name val="ＭＳ Ｐゴシック"/>
      <family val="2"/>
      <charset val="128"/>
      <scheme val="minor"/>
    </font>
    <font>
      <b/>
      <sz val="9"/>
      <color indexed="8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10" fillId="9" borderId="0" applyNumberFormat="0" applyBorder="0" applyAlignment="0" applyProtection="0">
      <alignment vertical="center"/>
    </xf>
  </cellStyleXfs>
  <cellXfs count="628">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4" xfId="0" applyBorder="1">
      <alignment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vertical="center"/>
    </xf>
    <xf numFmtId="0" fontId="0" fillId="0" borderId="30" xfId="0" applyBorder="1" applyAlignment="1">
      <alignment horizontal="center" vertical="center" shrinkToFit="1"/>
    </xf>
    <xf numFmtId="0" fontId="0" fillId="0" borderId="17" xfId="0" applyBorder="1" applyAlignment="1">
      <alignment vertical="top"/>
    </xf>
    <xf numFmtId="0" fontId="0" fillId="0" borderId="14" xfId="0" applyBorder="1" applyAlignment="1">
      <alignment vertical="top"/>
    </xf>
    <xf numFmtId="0" fontId="0" fillId="0" borderId="15" xfId="0" applyNumberFormat="1" applyBorder="1" applyAlignment="1">
      <alignment horizontal="center" vertical="center"/>
    </xf>
    <xf numFmtId="0" fontId="0" fillId="0" borderId="1" xfId="0" applyNumberFormat="1" applyBorder="1" applyAlignment="1">
      <alignment horizontal="center" vertical="center"/>
    </xf>
    <xf numFmtId="0" fontId="0" fillId="0" borderId="17" xfId="0" applyNumberFormat="1" applyBorder="1" applyAlignment="1">
      <alignment horizontal="center" vertical="center"/>
    </xf>
    <xf numFmtId="0" fontId="0" fillId="0" borderId="11" xfId="0" applyNumberFormat="1" applyBorder="1" applyAlignment="1">
      <alignment horizontal="center" vertical="center"/>
    </xf>
    <xf numFmtId="0" fontId="0" fillId="0" borderId="16" xfId="0" applyNumberFormat="1" applyBorder="1" applyAlignment="1">
      <alignment horizontal="center" vertical="center"/>
    </xf>
    <xf numFmtId="0" fontId="0" fillId="0" borderId="0" xfId="0" applyNumberFormat="1" applyAlignment="1">
      <alignment horizontal="center" vertical="center"/>
    </xf>
    <xf numFmtId="0" fontId="0" fillId="0" borderId="8" xfId="0" applyBorder="1" applyAlignment="1">
      <alignment vertical="top" wrapText="1"/>
    </xf>
    <xf numFmtId="0" fontId="0" fillId="0" borderId="35" xfId="0" applyBorder="1" applyAlignment="1">
      <alignment horizontal="center" vertical="center" wrapText="1"/>
    </xf>
    <xf numFmtId="0" fontId="0" fillId="0" borderId="34" xfId="0" applyBorder="1" applyAlignment="1">
      <alignment horizontal="center" vertical="center" shrinkToFit="1"/>
    </xf>
    <xf numFmtId="178" fontId="0" fillId="0" borderId="34" xfId="0" applyNumberFormat="1" applyBorder="1" applyAlignment="1">
      <alignment horizontal="center" vertical="center"/>
    </xf>
    <xf numFmtId="0" fontId="0" fillId="0" borderId="0" xfId="0" applyFill="1" applyBorder="1">
      <alignment vertical="center"/>
    </xf>
    <xf numFmtId="177" fontId="0" fillId="0" borderId="0" xfId="0" applyNumberFormat="1" applyFill="1" applyBorder="1">
      <alignment vertical="center"/>
    </xf>
    <xf numFmtId="177" fontId="0" fillId="0" borderId="0" xfId="0" applyNumberFormat="1" applyFill="1" applyAlignment="1">
      <alignment horizontal="center" vertical="center"/>
    </xf>
    <xf numFmtId="0" fontId="0" fillId="0" borderId="1"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30" xfId="0" applyNumberFormat="1" applyBorder="1" applyAlignment="1">
      <alignment horizontal="center" vertical="center" shrinkToFit="1"/>
    </xf>
    <xf numFmtId="1" fontId="0" fillId="0" borderId="16" xfId="0" applyNumberFormat="1" applyBorder="1" applyAlignment="1">
      <alignment horizontal="center" vertical="center"/>
    </xf>
    <xf numFmtId="0" fontId="8" fillId="0" borderId="32" xfId="0" applyFont="1" applyBorder="1" applyAlignment="1">
      <alignment horizontal="center" vertical="center" wrapText="1"/>
    </xf>
    <xf numFmtId="1" fontId="0" fillId="0" borderId="1" xfId="0" applyNumberFormat="1" applyBorder="1" applyAlignment="1">
      <alignment horizontal="center" vertical="center" shrinkToFit="1"/>
    </xf>
    <xf numFmtId="1" fontId="0" fillId="0" borderId="16" xfId="0" applyNumberFormat="1" applyBorder="1" applyAlignment="1">
      <alignment horizontal="center" vertical="center" shrinkToFit="1"/>
    </xf>
    <xf numFmtId="1" fontId="0" fillId="0" borderId="15" xfId="0" applyNumberFormat="1" applyBorder="1" applyAlignment="1">
      <alignment horizontal="center" vertical="center" shrinkToFit="1"/>
    </xf>
    <xf numFmtId="1" fontId="0" fillId="0" borderId="17" xfId="0" applyNumberFormat="1" applyBorder="1" applyAlignment="1">
      <alignment horizontal="center" vertical="center" shrinkToFit="1"/>
    </xf>
    <xf numFmtId="1" fontId="0" fillId="0" borderId="11" xfId="0" applyNumberFormat="1" applyBorder="1" applyAlignment="1">
      <alignment horizontal="center" vertical="center" shrinkToFit="1"/>
    </xf>
    <xf numFmtId="1" fontId="0" fillId="0" borderId="14" xfId="0" applyNumberFormat="1" applyBorder="1" applyAlignment="1">
      <alignment horizontal="center" vertical="center" shrinkToFit="1"/>
    </xf>
    <xf numFmtId="1" fontId="0" fillId="0" borderId="30" xfId="0" applyNumberFormat="1" applyBorder="1" applyAlignment="1">
      <alignment horizontal="center" vertical="center" shrinkToFit="1"/>
    </xf>
    <xf numFmtId="1" fontId="0" fillId="0" borderId="11" xfId="0" applyNumberFormat="1" applyBorder="1" applyAlignment="1">
      <alignment horizontal="center" vertical="center"/>
    </xf>
    <xf numFmtId="1" fontId="0" fillId="0" borderId="1" xfId="0" applyNumberFormat="1" applyBorder="1" applyAlignment="1">
      <alignment horizontal="center" vertical="center"/>
    </xf>
    <xf numFmtId="1" fontId="0" fillId="0" borderId="15" xfId="0" applyNumberFormat="1" applyBorder="1" applyAlignment="1">
      <alignment horizontal="center" vertical="center"/>
    </xf>
    <xf numFmtId="1" fontId="0" fillId="0" borderId="34" xfId="0" applyNumberFormat="1" applyBorder="1" applyAlignment="1">
      <alignment horizontal="center" vertical="center"/>
    </xf>
    <xf numFmtId="1" fontId="0" fillId="0" borderId="14" xfId="0" applyNumberFormat="1" applyBorder="1" applyAlignment="1">
      <alignment horizontal="center" vertical="center"/>
    </xf>
    <xf numFmtId="1" fontId="0" fillId="0" borderId="17" xfId="0" applyNumberFormat="1" applyBorder="1" applyAlignment="1">
      <alignment horizontal="center" vertical="center"/>
    </xf>
    <xf numFmtId="180" fontId="0" fillId="0" borderId="0" xfId="0" applyNumberFormat="1" applyFill="1" applyBorder="1" applyAlignment="1">
      <alignment horizontal="center" vertical="center"/>
    </xf>
    <xf numFmtId="9" fontId="0" fillId="2" borderId="29" xfId="1" applyFont="1" applyFill="1" applyBorder="1" applyAlignment="1">
      <alignment horizontal="center" vertical="center"/>
    </xf>
    <xf numFmtId="9" fontId="0" fillId="2" borderId="20" xfId="1" applyFont="1" applyFill="1" applyBorder="1" applyAlignment="1">
      <alignment horizontal="center" vertical="center"/>
    </xf>
    <xf numFmtId="9" fontId="0" fillId="2" borderId="9" xfId="1" applyFont="1" applyFill="1" applyBorder="1" applyAlignment="1">
      <alignment horizontal="center" vertical="center"/>
    </xf>
    <xf numFmtId="177" fontId="0" fillId="0" borderId="0" xfId="0" applyNumberForma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0" xfId="0" applyNumberFormat="1" applyFill="1" applyBorder="1" applyAlignment="1">
      <alignment horizontal="center" vertical="center"/>
    </xf>
    <xf numFmtId="1" fontId="0" fillId="0" borderId="16" xfId="0" applyNumberFormat="1" applyFill="1" applyBorder="1" applyAlignment="1">
      <alignment horizontal="center" vertical="center" shrinkToFit="1"/>
    </xf>
    <xf numFmtId="1" fontId="0" fillId="0" borderId="16" xfId="0" applyNumberFormat="1" applyFill="1" applyBorder="1" applyAlignment="1">
      <alignment horizontal="center" vertical="center"/>
    </xf>
    <xf numFmtId="1" fontId="0" fillId="0" borderId="11" xfId="0" applyNumberFormat="1" applyFill="1" applyBorder="1" applyAlignment="1">
      <alignment horizontal="center" vertical="center"/>
    </xf>
    <xf numFmtId="1" fontId="0" fillId="0" borderId="16" xfId="0" applyNumberFormat="1" applyBorder="1" applyAlignment="1">
      <alignment horizontal="center" vertical="center" wrapText="1"/>
    </xf>
    <xf numFmtId="0" fontId="0" fillId="0" borderId="40" xfId="0" applyNumberFormat="1" applyFill="1" applyBorder="1" applyAlignment="1">
      <alignment horizontal="center" vertical="center"/>
    </xf>
    <xf numFmtId="0" fontId="0" fillId="0" borderId="42" xfId="0" applyNumberFormat="1" applyFill="1" applyBorder="1" applyAlignment="1">
      <alignment horizontal="center" vertical="center"/>
    </xf>
    <xf numFmtId="9" fontId="0" fillId="0" borderId="20" xfId="1" applyFont="1" applyBorder="1" applyAlignment="1">
      <alignment horizontal="center" vertical="center"/>
    </xf>
    <xf numFmtId="0" fontId="0" fillId="0" borderId="42" xfId="0" applyNumberFormat="1" applyBorder="1" applyAlignment="1">
      <alignment horizontal="center" vertical="center"/>
    </xf>
    <xf numFmtId="0" fontId="0" fillId="0" borderId="40" xfId="0" applyNumberFormat="1" applyBorder="1" applyAlignment="1">
      <alignment horizontal="center" vertical="center"/>
    </xf>
    <xf numFmtId="0" fontId="0" fillId="0" borderId="21" xfId="0" applyNumberFormat="1" applyBorder="1" applyAlignment="1">
      <alignment horizontal="center" vertical="center"/>
    </xf>
    <xf numFmtId="0" fontId="0" fillId="0" borderId="39" xfId="0" applyNumberFormat="1" applyBorder="1" applyAlignment="1">
      <alignment horizontal="center" vertical="center"/>
    </xf>
    <xf numFmtId="0" fontId="0" fillId="0" borderId="20" xfId="0" applyNumberFormat="1" applyBorder="1" applyAlignment="1">
      <alignment horizontal="center" vertical="center"/>
    </xf>
    <xf numFmtId="0" fontId="0" fillId="0" borderId="43" xfId="0" applyNumberFormat="1" applyBorder="1" applyAlignment="1">
      <alignment horizontal="center" vertical="center"/>
    </xf>
    <xf numFmtId="9" fontId="0" fillId="0" borderId="20" xfId="1" applyFont="1" applyBorder="1" applyAlignment="1">
      <alignment horizontal="center" vertical="center" shrinkToFit="1"/>
    </xf>
    <xf numFmtId="0" fontId="0" fillId="0" borderId="20" xfId="0" applyNumberFormat="1" applyFill="1" applyBorder="1" applyAlignment="1">
      <alignment horizontal="center" vertical="center"/>
    </xf>
    <xf numFmtId="1" fontId="0" fillId="0" borderId="20" xfId="0" applyNumberFormat="1" applyFill="1" applyBorder="1" applyAlignment="1">
      <alignment horizontal="center" vertical="center"/>
    </xf>
    <xf numFmtId="9" fontId="0" fillId="0" borderId="20" xfId="1" applyFont="1" applyBorder="1" applyAlignment="1" applyProtection="1">
      <alignment horizontal="center" vertical="center" shrinkToFit="1"/>
    </xf>
    <xf numFmtId="0" fontId="0" fillId="0" borderId="36" xfId="0" applyBorder="1" applyAlignment="1">
      <alignment horizontal="center" vertical="center" shrinkToFit="1"/>
    </xf>
    <xf numFmtId="0" fontId="0" fillId="0" borderId="36" xfId="0" applyBorder="1" applyAlignment="1">
      <alignment horizontal="center" vertical="center"/>
    </xf>
    <xf numFmtId="1" fontId="0" fillId="0" borderId="36" xfId="0" applyNumberFormat="1" applyBorder="1" applyAlignment="1">
      <alignment horizontal="center" vertical="center"/>
    </xf>
    <xf numFmtId="0" fontId="0" fillId="0" borderId="45" xfId="0" applyBorder="1" applyAlignment="1">
      <alignment horizontal="center" vertical="center" shrinkToFit="1"/>
    </xf>
    <xf numFmtId="1" fontId="0" fillId="0" borderId="36" xfId="0" applyNumberFormat="1" applyBorder="1" applyAlignment="1">
      <alignment horizontal="center" vertical="center" shrinkToFit="1"/>
    </xf>
    <xf numFmtId="9" fontId="0" fillId="0" borderId="44" xfId="1" applyFont="1" applyBorder="1" applyAlignment="1">
      <alignment horizontal="center" vertical="center" shrinkToFit="1"/>
    </xf>
    <xf numFmtId="0" fontId="0" fillId="0" borderId="36" xfId="0" applyNumberFormat="1" applyBorder="1" applyAlignment="1">
      <alignment horizontal="center" vertical="center" shrinkToFit="1"/>
    </xf>
    <xf numFmtId="0" fontId="0" fillId="0" borderId="37" xfId="0" applyBorder="1" applyAlignment="1">
      <alignment horizontal="center" vertical="center" shrinkToFit="1"/>
    </xf>
    <xf numFmtId="0" fontId="0" fillId="0" borderId="37" xfId="0" applyNumberFormat="1" applyBorder="1" applyAlignment="1">
      <alignment horizontal="center" vertical="center" shrinkToFit="1"/>
    </xf>
    <xf numFmtId="1" fontId="0" fillId="0" borderId="37" xfId="0" applyNumberFormat="1" applyBorder="1" applyAlignment="1">
      <alignment horizontal="center" vertical="center" shrinkToFit="1"/>
    </xf>
    <xf numFmtId="9" fontId="0" fillId="0" borderId="29" xfId="1" applyFont="1" applyBorder="1" applyAlignment="1">
      <alignment horizontal="center" vertical="center" shrinkToFit="1"/>
    </xf>
    <xf numFmtId="9" fontId="0" fillId="0" borderId="29" xfId="1" applyFont="1" applyBorder="1" applyAlignment="1">
      <alignment horizontal="center" vertical="center"/>
    </xf>
    <xf numFmtId="9" fontId="0" fillId="0" borderId="46" xfId="1" applyFont="1" applyBorder="1" applyAlignment="1">
      <alignment horizontal="center" vertical="center" shrinkToFit="1"/>
    </xf>
    <xf numFmtId="0" fontId="0" fillId="0" borderId="47" xfId="0" applyBorder="1" applyAlignment="1">
      <alignment horizontal="center" vertical="center" shrinkToFit="1"/>
    </xf>
    <xf numFmtId="0" fontId="0" fillId="0" borderId="47" xfId="0" applyNumberFormat="1" applyBorder="1" applyAlignment="1">
      <alignment horizontal="center" vertical="center" shrinkToFit="1"/>
    </xf>
    <xf numFmtId="1" fontId="0" fillId="0" borderId="47" xfId="0" applyNumberFormat="1" applyBorder="1" applyAlignment="1">
      <alignment horizontal="center" vertical="center" shrinkToFit="1"/>
    </xf>
    <xf numFmtId="0" fontId="0" fillId="0" borderId="37" xfId="0" applyBorder="1" applyAlignment="1">
      <alignment horizontal="center" vertical="center"/>
    </xf>
    <xf numFmtId="1" fontId="0" fillId="0" borderId="37" xfId="0" applyNumberFormat="1" applyBorder="1" applyAlignment="1">
      <alignment horizontal="center" vertical="center"/>
    </xf>
    <xf numFmtId="0" fontId="0" fillId="0" borderId="16" xfId="0" applyFill="1" applyBorder="1" applyAlignment="1">
      <alignment horizontal="center" vertical="center" shrinkToFit="1"/>
    </xf>
    <xf numFmtId="9" fontId="0" fillId="2" borderId="41" xfId="1" applyFont="1" applyFill="1" applyBorder="1" applyAlignment="1">
      <alignment horizontal="center" vertical="center"/>
    </xf>
    <xf numFmtId="1" fontId="0" fillId="0" borderId="39" xfId="0" applyNumberFormat="1" applyBorder="1" applyAlignment="1">
      <alignment horizontal="center" vertical="center" shrinkToFit="1"/>
    </xf>
    <xf numFmtId="1" fontId="0" fillId="0" borderId="40" xfId="0" applyNumberFormat="1" applyBorder="1" applyAlignment="1">
      <alignment horizontal="center" vertical="center" shrinkToFit="1"/>
    </xf>
    <xf numFmtId="0" fontId="0" fillId="0" borderId="50" xfId="0" applyNumberFormat="1" applyFill="1" applyBorder="1" applyAlignment="1">
      <alignment horizontal="center" vertical="center"/>
    </xf>
    <xf numFmtId="0" fontId="0" fillId="0" borderId="51" xfId="0" applyNumberFormat="1" applyFill="1" applyBorder="1" applyAlignment="1">
      <alignment horizontal="center" vertical="center"/>
    </xf>
    <xf numFmtId="9" fontId="0" fillId="0" borderId="28" xfId="1" applyFont="1" applyBorder="1" applyAlignment="1">
      <alignment horizontal="center" vertical="center"/>
    </xf>
    <xf numFmtId="9" fontId="0" fillId="0" borderId="7" xfId="1" applyFont="1" applyBorder="1" applyAlignment="1">
      <alignment horizontal="center" vertical="center"/>
    </xf>
    <xf numFmtId="0" fontId="0" fillId="0" borderId="49" xfId="0" applyNumberForma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7" xfId="0" applyNumberFormat="1" applyBorder="1" applyAlignment="1">
      <alignment horizontal="center" vertical="center"/>
    </xf>
    <xf numFmtId="0" fontId="0" fillId="0" borderId="52" xfId="0" applyNumberFormat="1" applyBorder="1" applyAlignment="1">
      <alignment horizontal="center" vertical="center"/>
    </xf>
    <xf numFmtId="9" fontId="0" fillId="0" borderId="7" xfId="1" applyFont="1" applyBorder="1" applyAlignment="1">
      <alignment horizontal="center" vertical="center" shrinkToFit="1"/>
    </xf>
    <xf numFmtId="9" fontId="0" fillId="0" borderId="28" xfId="1" applyFont="1" applyBorder="1" applyAlignment="1">
      <alignment horizontal="center" vertical="center" shrinkToFit="1"/>
    </xf>
    <xf numFmtId="9" fontId="0" fillId="0" borderId="9" xfId="1" applyFont="1" applyBorder="1" applyAlignment="1">
      <alignment horizontal="center" vertical="center"/>
    </xf>
    <xf numFmtId="1" fontId="0" fillId="0" borderId="20" xfId="0" applyNumberFormat="1" applyBorder="1" applyAlignment="1">
      <alignment horizontal="center" vertical="center" wrapText="1"/>
    </xf>
    <xf numFmtId="1" fontId="0" fillId="0" borderId="20" xfId="0" applyNumberFormat="1" applyBorder="1" applyAlignment="1">
      <alignment horizontal="center" vertical="center" shrinkToFit="1"/>
    </xf>
    <xf numFmtId="1" fontId="0" fillId="0" borderId="20" xfId="0" applyNumberFormat="1" applyBorder="1" applyAlignment="1">
      <alignment horizontal="center" vertical="center"/>
    </xf>
    <xf numFmtId="1" fontId="0" fillId="0" borderId="4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8" fillId="0" borderId="48" xfId="0" applyNumberFormat="1" applyFont="1" applyFill="1" applyBorder="1" applyAlignment="1">
      <alignment horizontal="center" vertical="center" wrapText="1"/>
    </xf>
    <xf numFmtId="0" fontId="0" fillId="3" borderId="11" xfId="0" applyFill="1" applyBorder="1" applyAlignment="1" applyProtection="1">
      <alignment horizontal="center" vertical="center" shrinkToFit="1"/>
      <protection locked="0"/>
    </xf>
    <xf numFmtId="0" fontId="0" fillId="3" borderId="49"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shrinkToFit="1"/>
      <protection locked="0"/>
    </xf>
    <xf numFmtId="0" fontId="0" fillId="3" borderId="16" xfId="0" applyFill="1" applyBorder="1" applyAlignment="1" applyProtection="1">
      <alignment horizontal="center" vertical="center" shrinkToFit="1"/>
      <protection locked="0"/>
    </xf>
    <xf numFmtId="0" fontId="0" fillId="3" borderId="50"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2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xf>
    <xf numFmtId="0" fontId="0" fillId="3" borderId="20" xfId="0" applyNumberFormat="1" applyFill="1" applyBorder="1" applyAlignment="1" applyProtection="1">
      <alignment horizontal="center" vertical="center"/>
    </xf>
    <xf numFmtId="0" fontId="0" fillId="3" borderId="30" xfId="0" applyFill="1" applyBorder="1" applyAlignment="1" applyProtection="1">
      <alignment horizontal="center" vertical="center" shrinkToFit="1"/>
      <protection locked="0"/>
    </xf>
    <xf numFmtId="0" fontId="0" fillId="3" borderId="43"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shrinkToFit="1"/>
    </xf>
    <xf numFmtId="0" fontId="0" fillId="3" borderId="40" xfId="0" applyNumberFormat="1" applyFill="1" applyBorder="1" applyAlignment="1" applyProtection="1">
      <alignment horizontal="center" vertical="center"/>
    </xf>
    <xf numFmtId="0" fontId="0" fillId="6" borderId="0" xfId="0" applyFill="1">
      <alignment vertical="center"/>
    </xf>
    <xf numFmtId="0" fontId="0" fillId="0" borderId="1" xfId="0" applyFill="1" applyBorder="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177" fontId="0" fillId="0" borderId="1" xfId="0" applyNumberFormat="1" applyFill="1" applyBorder="1">
      <alignment vertical="center"/>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lignment vertical="center"/>
    </xf>
    <xf numFmtId="176" fontId="0" fillId="5" borderId="1" xfId="0" applyNumberFormat="1" applyFill="1" applyBorder="1">
      <alignment vertical="center"/>
    </xf>
    <xf numFmtId="179" fontId="0" fillId="5" borderId="1" xfId="0" applyNumberFormat="1" applyFill="1" applyBorder="1">
      <alignment vertical="center"/>
    </xf>
    <xf numFmtId="0" fontId="0" fillId="5" borderId="1" xfId="0" applyNumberFormat="1" applyFill="1" applyBorder="1" applyAlignment="1">
      <alignment horizontal="center" vertical="center"/>
    </xf>
    <xf numFmtId="0" fontId="0" fillId="5" borderId="1" xfId="0" applyNumberFormat="1" applyFill="1" applyBorder="1">
      <alignment vertical="center"/>
    </xf>
    <xf numFmtId="0" fontId="0" fillId="7" borderId="1" xfId="0" applyFill="1" applyBorder="1">
      <alignment vertical="center"/>
    </xf>
    <xf numFmtId="180" fontId="0" fillId="0" borderId="1" xfId="0" applyNumberFormat="1" applyFill="1" applyBorder="1">
      <alignment vertical="center"/>
    </xf>
    <xf numFmtId="0" fontId="0" fillId="0" borderId="0" xfId="0" applyNumberFormat="1" applyFill="1" applyAlignment="1">
      <alignment horizontal="center" vertical="center"/>
    </xf>
    <xf numFmtId="0" fontId="0" fillId="0" borderId="17" xfId="0" applyFill="1" applyBorder="1" applyAlignment="1">
      <alignment horizontal="left" vertical="top"/>
    </xf>
    <xf numFmtId="0" fontId="0" fillId="0" borderId="17" xfId="0" applyFill="1" applyBorder="1">
      <alignment vertical="center"/>
    </xf>
    <xf numFmtId="0" fontId="0" fillId="7" borderId="17" xfId="0" applyFill="1" applyBorder="1">
      <alignment vertical="center"/>
    </xf>
    <xf numFmtId="0" fontId="0" fillId="0" borderId="16" xfId="0" applyFill="1" applyBorder="1">
      <alignment vertical="center"/>
    </xf>
    <xf numFmtId="0" fontId="0" fillId="0" borderId="16" xfId="0" applyFill="1" applyBorder="1" applyAlignment="1">
      <alignment horizontal="center" vertical="center"/>
    </xf>
    <xf numFmtId="177" fontId="0" fillId="0" borderId="16" xfId="0" applyNumberFormat="1" applyFill="1" applyBorder="1" applyAlignment="1">
      <alignment horizontal="center" vertical="center"/>
    </xf>
    <xf numFmtId="0" fontId="0" fillId="0" borderId="16" xfId="0" applyNumberFormat="1" applyFill="1" applyBorder="1" applyAlignment="1">
      <alignment horizontal="center" vertical="center"/>
    </xf>
    <xf numFmtId="0" fontId="0" fillId="7" borderId="16" xfId="0" applyFill="1" applyBorder="1">
      <alignment vertical="center"/>
    </xf>
    <xf numFmtId="0" fontId="0" fillId="5" borderId="16" xfId="0" applyFill="1" applyBorder="1" applyAlignment="1">
      <alignment horizontal="center" vertical="center"/>
    </xf>
    <xf numFmtId="0" fontId="0" fillId="5" borderId="16" xfId="0" applyFill="1" applyBorder="1">
      <alignment vertical="center"/>
    </xf>
    <xf numFmtId="0" fontId="0" fillId="0" borderId="11" xfId="0" applyFill="1" applyBorder="1" applyAlignment="1">
      <alignment horizontal="center" vertical="center"/>
    </xf>
    <xf numFmtId="177" fontId="0" fillId="0" borderId="11"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7" borderId="11" xfId="0" applyFill="1" applyBorder="1">
      <alignment vertical="center"/>
    </xf>
    <xf numFmtId="0" fontId="0" fillId="5" borderId="11" xfId="0" applyFill="1" applyBorder="1" applyAlignment="1">
      <alignment horizontal="center" vertical="center"/>
    </xf>
    <xf numFmtId="179" fontId="0" fillId="5" borderId="11" xfId="0" applyNumberFormat="1" applyFill="1" applyBorder="1">
      <alignment vertical="center"/>
    </xf>
    <xf numFmtId="0" fontId="0" fillId="5" borderId="11" xfId="0" applyFill="1" applyBorder="1">
      <alignment vertical="center"/>
    </xf>
    <xf numFmtId="176" fontId="0" fillId="5" borderId="11" xfId="0" applyNumberFormat="1"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12" xfId="0" applyFill="1" applyBorder="1" applyAlignment="1">
      <alignment horizontal="left" vertical="top"/>
    </xf>
    <xf numFmtId="181" fontId="0" fillId="0" borderId="40" xfId="0" applyNumberFormat="1" applyFill="1" applyBorder="1">
      <alignment vertical="center"/>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4" xfId="0" applyFill="1" applyBorder="1">
      <alignment vertical="center"/>
    </xf>
    <xf numFmtId="0" fontId="0" fillId="0" borderId="14" xfId="0" applyFill="1" applyBorder="1" applyAlignment="1">
      <alignment horizontal="center" vertical="center"/>
    </xf>
    <xf numFmtId="177" fontId="0" fillId="0" borderId="14" xfId="0" applyNumberFormat="1" applyFill="1" applyBorder="1" applyAlignment="1">
      <alignment horizontal="center" vertical="center"/>
    </xf>
    <xf numFmtId="0" fontId="0" fillId="7" borderId="14" xfId="0" applyFill="1" applyBorder="1">
      <alignment vertical="center"/>
    </xf>
    <xf numFmtId="0" fontId="0" fillId="5" borderId="14" xfId="0" applyFill="1" applyBorder="1" applyAlignment="1">
      <alignment horizontal="center" vertical="center"/>
    </xf>
    <xf numFmtId="0" fontId="0" fillId="5" borderId="14" xfId="0" applyFill="1" applyBorder="1">
      <alignment vertical="center"/>
    </xf>
    <xf numFmtId="177" fontId="0" fillId="0" borderId="41" xfId="0" applyNumberFormat="1" applyFill="1" applyBorder="1">
      <alignment vertical="center"/>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40" xfId="0" applyFill="1" applyBorder="1" applyAlignment="1">
      <alignment vertical="center"/>
    </xf>
    <xf numFmtId="177" fontId="5" fillId="0" borderId="41" xfId="0" applyNumberFormat="1" applyFont="1" applyFill="1" applyBorder="1">
      <alignment vertical="center"/>
    </xf>
    <xf numFmtId="177" fontId="0" fillId="0" borderId="40" xfId="0" applyNumberFormat="1" applyFill="1" applyBorder="1">
      <alignment vertical="center"/>
    </xf>
    <xf numFmtId="0" fontId="0" fillId="0" borderId="16" xfId="0" applyFill="1" applyBorder="1" applyAlignment="1">
      <alignment horizontal="left" vertical="top" wrapText="1"/>
    </xf>
    <xf numFmtId="0" fontId="0" fillId="0" borderId="10" xfId="0" applyFill="1" applyBorder="1" applyAlignment="1">
      <alignment horizontal="left" vertical="top"/>
    </xf>
    <xf numFmtId="0" fontId="0" fillId="0" borderId="11" xfId="0" applyFill="1" applyBorder="1" applyAlignment="1">
      <alignment horizontal="left" vertical="top" wrapText="1"/>
    </xf>
    <xf numFmtId="181" fontId="5" fillId="0" borderId="41" xfId="0" applyNumberFormat="1" applyFont="1" applyFill="1" applyBorder="1">
      <alignment vertical="center"/>
    </xf>
    <xf numFmtId="180" fontId="0" fillId="7" borderId="11" xfId="0" applyNumberFormat="1" applyFill="1" applyBorder="1" applyAlignment="1">
      <alignment horizontal="right" vertical="center"/>
    </xf>
    <xf numFmtId="181" fontId="0" fillId="0" borderId="41" xfId="0" applyNumberFormat="1" applyFill="1" applyBorder="1">
      <alignment vertical="center"/>
    </xf>
    <xf numFmtId="0" fontId="0" fillId="0" borderId="17" xfId="0" applyFill="1" applyBorder="1" applyAlignment="1">
      <alignment horizontal="center" vertical="center" wrapText="1"/>
    </xf>
    <xf numFmtId="0" fontId="0" fillId="0" borderId="17" xfId="0" applyFill="1" applyBorder="1" applyAlignment="1">
      <alignment vertical="center" wrapText="1"/>
    </xf>
    <xf numFmtId="0" fontId="0" fillId="7" borderId="17" xfId="0" applyFill="1" applyBorder="1" applyAlignment="1">
      <alignment horizontal="center" vertical="center" wrapText="1"/>
    </xf>
    <xf numFmtId="0" fontId="0" fillId="5" borderId="17" xfId="0" applyFill="1" applyBorder="1" applyAlignment="1">
      <alignment horizontal="center" vertical="center" wrapText="1" shrinkToFit="1"/>
    </xf>
    <xf numFmtId="0" fontId="0" fillId="5" borderId="17" xfId="0" applyFill="1" applyBorder="1" applyAlignment="1">
      <alignment vertical="center" wrapText="1"/>
    </xf>
    <xf numFmtId="0" fontId="0" fillId="5" borderId="11" xfId="0" applyNumberFormat="1" applyFill="1" applyBorder="1">
      <alignment vertical="center"/>
    </xf>
    <xf numFmtId="181" fontId="0" fillId="0" borderId="20" xfId="0" applyNumberFormat="1" applyFill="1" applyBorder="1">
      <alignment vertical="center"/>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5" xfId="0" applyFill="1" applyBorder="1" applyAlignment="1">
      <alignment horizontal="center" vertical="center"/>
    </xf>
    <xf numFmtId="177" fontId="0" fillId="0" borderId="15" xfId="0" applyNumberFormat="1" applyFill="1" applyBorder="1" applyAlignment="1">
      <alignment horizontal="center" vertical="center"/>
    </xf>
    <xf numFmtId="0" fontId="0" fillId="7" borderId="15" xfId="0" applyFill="1" applyBorder="1">
      <alignment vertical="center"/>
    </xf>
    <xf numFmtId="0" fontId="0" fillId="5" borderId="15" xfId="0" applyFill="1" applyBorder="1">
      <alignment vertical="center"/>
    </xf>
    <xf numFmtId="176" fontId="0" fillId="5" borderId="15" xfId="0" applyNumberFormat="1" applyFill="1" applyBorder="1">
      <alignment vertical="center"/>
    </xf>
    <xf numFmtId="178" fontId="0" fillId="5" borderId="15" xfId="0" applyNumberFormat="1" applyFill="1" applyBorder="1" applyAlignment="1">
      <alignment horizontal="center" vertical="center"/>
    </xf>
    <xf numFmtId="0" fontId="0" fillId="0" borderId="42" xfId="0" applyFill="1" applyBorder="1">
      <alignment vertical="center"/>
    </xf>
    <xf numFmtId="0" fontId="0" fillId="5" borderId="15" xfId="0" applyNumberFormat="1" applyFill="1" applyBorder="1" applyAlignment="1">
      <alignment horizontal="center" vertical="center"/>
    </xf>
    <xf numFmtId="0" fontId="3" fillId="0" borderId="56"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0" fillId="0" borderId="56" xfId="0" applyFill="1" applyBorder="1" applyAlignment="1">
      <alignment horizontal="center" vertical="center"/>
    </xf>
    <xf numFmtId="177" fontId="0" fillId="0" borderId="56" xfId="0" applyNumberFormat="1" applyFill="1" applyBorder="1" applyAlignment="1">
      <alignment horizontal="center" vertical="center"/>
    </xf>
    <xf numFmtId="0" fontId="0" fillId="7" borderId="56" xfId="0" applyFill="1" applyBorder="1">
      <alignment vertical="center"/>
    </xf>
    <xf numFmtId="0" fontId="0" fillId="5" borderId="56" xfId="0" applyFill="1" applyBorder="1" applyAlignment="1">
      <alignment horizontal="center" vertical="center"/>
    </xf>
    <xf numFmtId="0" fontId="0" fillId="5" borderId="56" xfId="0" applyFill="1" applyBorder="1">
      <alignment vertical="center"/>
    </xf>
    <xf numFmtId="176" fontId="0" fillId="5" borderId="56" xfId="0" applyNumberFormat="1" applyFill="1" applyBorder="1">
      <alignment vertical="center"/>
    </xf>
    <xf numFmtId="0" fontId="0" fillId="0" borderId="55" xfId="0" applyFill="1" applyBorder="1">
      <alignment vertical="center"/>
    </xf>
    <xf numFmtId="0" fontId="0" fillId="0" borderId="1" xfId="0" applyFill="1" applyBorder="1" applyAlignment="1">
      <alignment horizontal="center" vertical="center" shrinkToFit="1"/>
    </xf>
    <xf numFmtId="0" fontId="0" fillId="0" borderId="0" xfId="0" applyFill="1" applyAlignment="1">
      <alignment horizontal="left" vertical="center"/>
    </xf>
    <xf numFmtId="0" fontId="0" fillId="6" borderId="0" xfId="0" applyNumberFormat="1" applyFill="1" applyAlignment="1">
      <alignment horizontal="center" vertical="center"/>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0" fillId="6" borderId="17" xfId="0" applyNumberFormat="1" applyFill="1" applyBorder="1" applyAlignment="1">
      <alignment horizontal="center" vertical="center" wrapText="1"/>
    </xf>
    <xf numFmtId="0" fontId="0" fillId="6" borderId="17" xfId="0" applyNumberFormat="1" applyFill="1" applyBorder="1" applyAlignment="1">
      <alignment horizontal="left" vertical="center" wrapText="1"/>
    </xf>
    <xf numFmtId="180" fontId="0" fillId="6" borderId="11" xfId="0" applyNumberFormat="1" applyFill="1" applyBorder="1" applyAlignment="1">
      <alignment horizontal="center" vertical="center"/>
    </xf>
    <xf numFmtId="0" fontId="0" fillId="6" borderId="11" xfId="0" applyNumberFormat="1" applyFill="1" applyBorder="1" applyAlignment="1">
      <alignment horizontal="center" vertical="center"/>
    </xf>
    <xf numFmtId="180" fontId="0" fillId="6"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180" fontId="0" fillId="6" borderId="15" xfId="0" applyNumberFormat="1" applyFill="1" applyBorder="1" applyAlignment="1">
      <alignment horizontal="center" vertical="center"/>
    </xf>
    <xf numFmtId="0" fontId="0" fillId="6" borderId="15" xfId="0" applyNumberFormat="1" applyFill="1" applyBorder="1" applyAlignment="1">
      <alignment horizontal="center" vertical="center"/>
    </xf>
    <xf numFmtId="0" fontId="0" fillId="6" borderId="16" xfId="0" applyFill="1" applyBorder="1">
      <alignment vertical="center"/>
    </xf>
    <xf numFmtId="180" fontId="0" fillId="6" borderId="16" xfId="0" applyNumberFormat="1" applyFill="1" applyBorder="1" applyAlignment="1">
      <alignment horizontal="center" vertical="center"/>
    </xf>
    <xf numFmtId="0" fontId="0" fillId="6" borderId="16" xfId="0" applyNumberFormat="1" applyFill="1" applyBorder="1" applyAlignment="1">
      <alignment horizontal="center" vertical="center"/>
    </xf>
    <xf numFmtId="0" fontId="0" fillId="6" borderId="1" xfId="0" applyFill="1" applyBorder="1">
      <alignment vertical="center"/>
    </xf>
    <xf numFmtId="0" fontId="0" fillId="6" borderId="14" xfId="0" applyFill="1" applyBorder="1">
      <alignment vertical="center"/>
    </xf>
    <xf numFmtId="180" fontId="0" fillId="6" borderId="14" xfId="0" applyNumberFormat="1" applyFill="1" applyBorder="1" applyAlignment="1">
      <alignment horizontal="center" vertical="center"/>
    </xf>
    <xf numFmtId="0" fontId="0" fillId="6" borderId="14" xfId="0" applyNumberFormat="1" applyFill="1" applyBorder="1" applyAlignment="1">
      <alignment horizontal="center" vertical="center"/>
    </xf>
    <xf numFmtId="176" fontId="0" fillId="6" borderId="11" xfId="0" applyNumberFormat="1" applyFill="1" applyBorder="1">
      <alignment vertical="center"/>
    </xf>
    <xf numFmtId="176" fontId="0" fillId="6" borderId="56" xfId="0" applyNumberFormat="1" applyFill="1" applyBorder="1">
      <alignment vertical="center"/>
    </xf>
    <xf numFmtId="180" fontId="0" fillId="6" borderId="56" xfId="0" applyNumberFormat="1" applyFill="1" applyBorder="1" applyAlignment="1">
      <alignment horizontal="center" vertical="center"/>
    </xf>
    <xf numFmtId="0" fontId="0" fillId="6" borderId="56" xfId="0" applyNumberFormat="1" applyFill="1" applyBorder="1" applyAlignment="1">
      <alignment horizontal="center" vertical="center"/>
    </xf>
    <xf numFmtId="176" fontId="0" fillId="6" borderId="1" xfId="0" applyNumberFormat="1" applyFill="1" applyBorder="1">
      <alignment vertical="center"/>
    </xf>
    <xf numFmtId="0" fontId="0" fillId="8" borderId="0" xfId="0" applyFill="1">
      <alignment vertical="center"/>
    </xf>
    <xf numFmtId="0" fontId="0" fillId="8" borderId="0" xfId="0" applyFill="1" applyAlignment="1">
      <alignment horizontal="center" vertical="center"/>
    </xf>
    <xf numFmtId="177" fontId="0" fillId="8" borderId="0" xfId="0" applyNumberFormat="1" applyFill="1" applyAlignment="1">
      <alignment horizontal="center" vertical="center"/>
    </xf>
    <xf numFmtId="0" fontId="0" fillId="8" borderId="17" xfId="0" applyFill="1" applyBorder="1" applyAlignment="1">
      <alignment horizontal="center" vertical="center" wrapText="1"/>
    </xf>
    <xf numFmtId="0" fontId="0" fillId="8" borderId="17" xfId="0" applyFill="1" applyBorder="1" applyAlignment="1">
      <alignment horizontal="center" vertical="center" wrapText="1" shrinkToFit="1"/>
    </xf>
    <xf numFmtId="177" fontId="0" fillId="8" borderId="17" xfId="0" applyNumberFormat="1" applyFill="1" applyBorder="1" applyAlignment="1">
      <alignment horizontal="left" vertical="center" wrapText="1"/>
    </xf>
    <xf numFmtId="0" fontId="0" fillId="0" borderId="35" xfId="0" applyFill="1" applyBorder="1" applyAlignment="1">
      <alignment horizontal="center" vertical="center"/>
    </xf>
    <xf numFmtId="177" fontId="0" fillId="0" borderId="35" xfId="0" applyNumberFormat="1" applyFill="1" applyBorder="1" applyAlignment="1">
      <alignment horizontal="center" vertical="center"/>
    </xf>
    <xf numFmtId="176" fontId="0" fillId="6" borderId="35" xfId="0" applyNumberFormat="1" applyFill="1" applyBorder="1">
      <alignment vertical="center"/>
    </xf>
    <xf numFmtId="180" fontId="0" fillId="6" borderId="35" xfId="0" applyNumberFormat="1" applyFill="1" applyBorder="1" applyAlignment="1">
      <alignment horizontal="center" vertical="center"/>
    </xf>
    <xf numFmtId="0" fontId="0" fillId="6" borderId="35" xfId="0" applyNumberFormat="1" applyFill="1" applyBorder="1" applyAlignment="1">
      <alignment horizontal="center" vertical="center"/>
    </xf>
    <xf numFmtId="0" fontId="0" fillId="7" borderId="35" xfId="0" applyFill="1" applyBorder="1">
      <alignment vertical="center"/>
    </xf>
    <xf numFmtId="0" fontId="0" fillId="0" borderId="37" xfId="0" applyFill="1" applyBorder="1" applyAlignment="1">
      <alignment horizontal="center" vertical="center"/>
    </xf>
    <xf numFmtId="177" fontId="0" fillId="0" borderId="37" xfId="0" applyNumberFormat="1" applyFill="1" applyBorder="1" applyAlignment="1">
      <alignment horizontal="center" vertical="center"/>
    </xf>
    <xf numFmtId="180" fontId="0" fillId="6" borderId="37" xfId="0" applyNumberFormat="1" applyFill="1" applyBorder="1" applyAlignment="1">
      <alignment horizontal="center" vertical="center"/>
    </xf>
    <xf numFmtId="0" fontId="0" fillId="6" borderId="37" xfId="0" applyNumberFormat="1" applyFill="1" applyBorder="1" applyAlignment="1">
      <alignment horizontal="center" vertical="center"/>
    </xf>
    <xf numFmtId="0" fontId="0" fillId="7" borderId="37" xfId="0" applyFill="1" applyBorder="1">
      <alignment vertical="center"/>
    </xf>
    <xf numFmtId="0" fontId="0" fillId="5" borderId="37" xfId="0" applyNumberFormat="1" applyFill="1" applyBorder="1">
      <alignment vertical="center"/>
    </xf>
    <xf numFmtId="0" fontId="0" fillId="5" borderId="37" xfId="0" applyFill="1" applyBorder="1">
      <alignment vertical="center"/>
    </xf>
    <xf numFmtId="176" fontId="0" fillId="5" borderId="37" xfId="0" applyNumberFormat="1" applyFill="1" applyBorder="1">
      <alignment vertical="center"/>
    </xf>
    <xf numFmtId="0" fontId="0" fillId="0" borderId="29" xfId="0" applyFill="1" applyBorder="1">
      <alignment vertical="center"/>
    </xf>
    <xf numFmtId="0" fontId="0" fillId="5" borderId="37" xfId="0" applyNumberFormat="1" applyFill="1" applyBorder="1" applyAlignment="1">
      <alignment horizontal="center" vertical="center"/>
    </xf>
    <xf numFmtId="0" fontId="0" fillId="5" borderId="35" xfId="0" applyFill="1" applyBorder="1" applyAlignment="1">
      <alignment horizontal="center" vertical="center"/>
    </xf>
    <xf numFmtId="0" fontId="0" fillId="5" borderId="35" xfId="0" applyNumberFormat="1" applyFill="1" applyBorder="1">
      <alignment vertical="center"/>
    </xf>
    <xf numFmtId="0" fontId="0" fillId="5" borderId="35" xfId="0" applyFill="1" applyBorder="1">
      <alignment vertical="center"/>
    </xf>
    <xf numFmtId="176" fontId="0" fillId="5" borderId="35" xfId="0" applyNumberFormat="1" applyFill="1" applyBorder="1">
      <alignment vertical="center"/>
    </xf>
    <xf numFmtId="0" fontId="0" fillId="0" borderId="64" xfId="0" applyFill="1" applyBorder="1">
      <alignment vertical="center"/>
    </xf>
    <xf numFmtId="0" fontId="0" fillId="5" borderId="19" xfId="0" applyFill="1" applyBorder="1" applyAlignment="1">
      <alignment horizontal="center" vertical="center"/>
    </xf>
    <xf numFmtId="0" fontId="0" fillId="0" borderId="31" xfId="0" applyFill="1" applyBorder="1" applyAlignment="1">
      <alignment horizontal="left" vertical="top"/>
    </xf>
    <xf numFmtId="0" fontId="3" fillId="0" borderId="35" xfId="0" applyFont="1" applyFill="1" applyBorder="1" applyAlignment="1">
      <alignment horizontal="center" vertical="center" wrapText="1"/>
    </xf>
    <xf numFmtId="0" fontId="2" fillId="0" borderId="35" xfId="0" applyFont="1" applyFill="1" applyBorder="1" applyAlignment="1">
      <alignment horizontal="center" vertical="center" wrapText="1"/>
    </xf>
    <xf numFmtId="176" fontId="0" fillId="6" borderId="15" xfId="0" applyNumberFormat="1" applyFill="1" applyBorder="1">
      <alignment vertical="center"/>
    </xf>
    <xf numFmtId="0" fontId="0" fillId="5" borderId="65" xfId="0" applyFill="1" applyBorder="1" applyAlignment="1">
      <alignment horizontal="center" vertical="center"/>
    </xf>
    <xf numFmtId="0" fontId="0" fillId="3" borderId="21" xfId="0" applyNumberFormat="1" applyFill="1" applyBorder="1" applyAlignment="1" applyProtection="1">
      <alignment horizontal="center" vertical="center"/>
      <protection locked="0"/>
    </xf>
    <xf numFmtId="0" fontId="0" fillId="0" borderId="1" xfId="0" applyNumberFormat="1" applyFill="1" applyBorder="1" applyAlignment="1" applyProtection="1">
      <alignment horizontal="center" vertical="center" shrinkToFit="1"/>
      <protection locked="0"/>
    </xf>
    <xf numFmtId="1" fontId="0" fillId="0" borderId="1" xfId="0" applyNumberFormat="1"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40" xfId="0" applyNumberFormat="1" applyFill="1" applyBorder="1" applyAlignment="1" applyProtection="1">
      <alignment horizontal="center" vertical="center"/>
      <protection locked="0"/>
    </xf>
    <xf numFmtId="181" fontId="0" fillId="6" borderId="1" xfId="0" applyNumberFormat="1" applyFill="1" applyBorder="1" applyAlignment="1">
      <alignment horizontal="center" vertical="center"/>
    </xf>
    <xf numFmtId="0" fontId="0" fillId="3" borderId="34" xfId="0" applyFill="1" applyBorder="1" applyAlignment="1">
      <alignment horizontal="center" vertical="center" shrinkToFit="1"/>
    </xf>
    <xf numFmtId="0" fontId="0" fillId="3" borderId="21" xfId="0" applyNumberFormat="1" applyFill="1" applyBorder="1" applyAlignment="1">
      <alignment horizontal="center" vertical="center"/>
    </xf>
    <xf numFmtId="1" fontId="0" fillId="6" borderId="1" xfId="0" applyNumberFormat="1" applyFill="1" applyBorder="1" applyAlignment="1">
      <alignment horizontal="center" vertical="center"/>
    </xf>
    <xf numFmtId="1" fontId="0" fillId="0" borderId="34" xfId="0" applyNumberFormat="1" applyBorder="1" applyAlignment="1">
      <alignment horizontal="center" vertical="center" shrinkToFit="1"/>
    </xf>
    <xf numFmtId="1" fontId="0" fillId="0" borderId="63" xfId="0" applyNumberFormat="1" applyBorder="1" applyAlignment="1">
      <alignment horizontal="center" vertical="center" shrinkToFit="1"/>
    </xf>
    <xf numFmtId="0" fontId="0" fillId="0" borderId="66" xfId="0" applyFill="1" applyBorder="1" applyAlignment="1">
      <alignment horizontal="left" vertical="top"/>
    </xf>
    <xf numFmtId="0" fontId="0" fillId="0" borderId="67" xfId="0" applyFill="1" applyBorder="1" applyAlignment="1">
      <alignment horizontal="left" vertical="top"/>
    </xf>
    <xf numFmtId="0" fontId="0" fillId="0" borderId="68" xfId="0" applyFill="1" applyBorder="1" applyAlignment="1">
      <alignment horizontal="left" vertical="top"/>
    </xf>
    <xf numFmtId="0" fontId="0" fillId="0" borderId="10" xfId="0" applyFill="1" applyBorder="1" applyAlignment="1">
      <alignment horizontal="left" vertical="top" wrapText="1"/>
    </xf>
    <xf numFmtId="1" fontId="0" fillId="0" borderId="21" xfId="0" applyNumberFormat="1" applyBorder="1" applyAlignment="1">
      <alignment horizontal="center" vertical="center"/>
    </xf>
    <xf numFmtId="1" fontId="0" fillId="0" borderId="45" xfId="0" applyNumberFormat="1" applyBorder="1" applyAlignment="1">
      <alignment horizontal="center" vertical="center" shrinkToFit="1"/>
    </xf>
    <xf numFmtId="9" fontId="0" fillId="0" borderId="69" xfId="1" applyFont="1" applyBorder="1" applyAlignment="1">
      <alignment horizontal="center" vertical="center" shrinkToFit="1"/>
    </xf>
    <xf numFmtId="0" fontId="0" fillId="0" borderId="1" xfId="0" applyNumberFormat="1" applyFill="1" applyBorder="1" applyAlignment="1" applyProtection="1">
      <alignment horizontal="center" vertical="center"/>
    </xf>
    <xf numFmtId="1" fontId="0" fillId="6" borderId="56" xfId="0" applyNumberFormat="1" applyFill="1" applyBorder="1" applyAlignment="1">
      <alignment horizontal="center" vertical="center"/>
    </xf>
    <xf numFmtId="1" fontId="0" fillId="6" borderId="59" xfId="0" applyNumberFormat="1" applyFill="1" applyBorder="1" applyAlignment="1">
      <alignment horizontal="center" vertical="center"/>
    </xf>
    <xf numFmtId="0" fontId="3" fillId="0" borderId="3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0" fillId="5" borderId="37" xfId="0" applyFill="1" applyBorder="1" applyAlignment="1">
      <alignment horizontal="center" vertical="center"/>
    </xf>
    <xf numFmtId="0" fontId="0" fillId="0" borderId="16" xfId="0" applyNumberFormat="1" applyFill="1" applyBorder="1" applyAlignment="1" applyProtection="1">
      <alignment horizontal="center" vertical="center"/>
    </xf>
    <xf numFmtId="0" fontId="0" fillId="0" borderId="32"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wrapText="1"/>
    </xf>
    <xf numFmtId="0" fontId="0" fillId="0" borderId="34" xfId="0" applyBorder="1" applyAlignment="1">
      <alignment horizontal="center" vertical="center"/>
    </xf>
    <xf numFmtId="0" fontId="0" fillId="0" borderId="32" xfId="0" applyBorder="1" applyAlignment="1">
      <alignment horizontal="center" vertical="center" wrapText="1"/>
    </xf>
    <xf numFmtId="0" fontId="11" fillId="0" borderId="0" xfId="0" applyFont="1">
      <alignment vertical="center"/>
    </xf>
    <xf numFmtId="0" fontId="12"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0" fontId="18" fillId="0" borderId="0" xfId="0" applyFont="1" applyAlignment="1">
      <alignment vertical="center"/>
    </xf>
    <xf numFmtId="0" fontId="8" fillId="0" borderId="33" xfId="0" applyFont="1" applyBorder="1" applyAlignment="1">
      <alignment horizontal="center" vertical="center" wrapText="1"/>
    </xf>
    <xf numFmtId="0" fontId="10" fillId="9" borderId="1" xfId="2" applyNumberFormat="1" applyBorder="1" applyAlignment="1" applyProtection="1">
      <alignment horizontal="center" vertical="center" shrinkToFit="1"/>
      <protection locked="0"/>
    </xf>
    <xf numFmtId="1" fontId="10" fillId="9" borderId="1" xfId="2" applyNumberFormat="1" applyBorder="1" applyAlignment="1" applyProtection="1">
      <alignment horizontal="center" vertical="center" shrinkToFit="1"/>
      <protection locked="0"/>
    </xf>
    <xf numFmtId="0" fontId="10" fillId="9" borderId="1" xfId="2" applyBorder="1" applyAlignment="1" applyProtection="1">
      <alignment horizontal="center" vertical="center" shrinkToFit="1"/>
      <protection locked="0"/>
    </xf>
    <xf numFmtId="1" fontId="10" fillId="9" borderId="1" xfId="2" applyNumberFormat="1" applyBorder="1" applyAlignment="1">
      <alignment horizontal="center" vertical="center" shrinkToFit="1"/>
    </xf>
    <xf numFmtId="1" fontId="10" fillId="9" borderId="16" xfId="2" applyNumberFormat="1" applyBorder="1" applyAlignment="1">
      <alignment horizontal="center" vertical="center" shrinkToFit="1"/>
    </xf>
    <xf numFmtId="0" fontId="10" fillId="9" borderId="16" xfId="2" applyBorder="1" applyAlignment="1" applyProtection="1">
      <alignment horizontal="center" vertical="center"/>
      <protection locked="0"/>
    </xf>
    <xf numFmtId="1" fontId="10" fillId="9" borderId="16" xfId="2" applyNumberFormat="1" applyBorder="1" applyAlignment="1" applyProtection="1">
      <alignment horizontal="center" vertical="center"/>
      <protection locked="0"/>
    </xf>
    <xf numFmtId="0" fontId="0" fillId="0" borderId="0" xfId="0" applyFill="1" applyBorder="1" applyAlignment="1" applyProtection="1">
      <alignment vertical="top"/>
      <protection locked="0"/>
    </xf>
    <xf numFmtId="0" fontId="8" fillId="0" borderId="70" xfId="0" applyFont="1" applyBorder="1" applyAlignment="1">
      <alignment horizontal="center" vertical="center" wrapText="1"/>
    </xf>
    <xf numFmtId="1" fontId="0" fillId="0" borderId="3" xfId="0" applyNumberFormat="1" applyBorder="1" applyAlignment="1">
      <alignment horizontal="center" vertical="center" wrapText="1"/>
    </xf>
    <xf numFmtId="0" fontId="10" fillId="9" borderId="19" xfId="2" applyNumberFormat="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65" xfId="0" applyBorder="1" applyAlignment="1">
      <alignment horizontal="center" vertical="center" shrinkToFit="1"/>
    </xf>
    <xf numFmtId="1" fontId="0" fillId="0" borderId="3" xfId="0" applyNumberFormat="1" applyBorder="1" applyAlignment="1">
      <alignment horizontal="center" vertical="center" shrinkToFit="1"/>
    </xf>
    <xf numFmtId="1" fontId="0" fillId="0" borderId="19" xfId="0" applyNumberFormat="1" applyBorder="1" applyAlignment="1">
      <alignment horizontal="center" vertical="center" shrinkToFit="1"/>
    </xf>
    <xf numFmtId="0" fontId="10" fillId="9" borderId="19" xfId="2" applyBorder="1" applyAlignment="1" applyProtection="1">
      <alignment horizontal="center" vertical="center" shrinkToFit="1"/>
      <protection locked="0"/>
    </xf>
    <xf numFmtId="0" fontId="0" fillId="0" borderId="74" xfId="0" applyBorder="1" applyAlignment="1">
      <alignment horizontal="center" vertical="center" shrinkToFit="1"/>
    </xf>
    <xf numFmtId="1" fontId="0" fillId="0" borderId="75" xfId="0" applyNumberFormat="1" applyBorder="1" applyAlignment="1">
      <alignment horizontal="center" vertical="center" shrinkToFit="1"/>
    </xf>
    <xf numFmtId="1" fontId="10" fillId="9" borderId="19" xfId="2" applyNumberFormat="1" applyBorder="1" applyAlignment="1">
      <alignment horizontal="center" vertical="center" shrinkToFit="1"/>
    </xf>
    <xf numFmtId="1" fontId="10" fillId="9" borderId="3" xfId="2" applyNumberFormat="1" applyBorder="1" applyAlignment="1">
      <alignment horizontal="center" vertical="center" shrinkToFit="1"/>
    </xf>
    <xf numFmtId="1" fontId="0" fillId="0" borderId="62" xfId="0" applyNumberFormat="1" applyBorder="1" applyAlignment="1">
      <alignment horizontal="center" vertical="center" shrinkToFit="1"/>
    </xf>
    <xf numFmtId="0" fontId="0" fillId="0" borderId="61" xfId="0" applyBorder="1" applyAlignment="1">
      <alignment horizontal="center" vertical="center" shrinkToFit="1"/>
    </xf>
    <xf numFmtId="1" fontId="0" fillId="0" borderId="3" xfId="0" applyNumberFormat="1" applyFill="1" applyBorder="1" applyAlignment="1">
      <alignment horizontal="center" vertical="center" shrinkToFit="1"/>
    </xf>
    <xf numFmtId="1" fontId="0" fillId="0" borderId="61" xfId="0" applyNumberFormat="1" applyBorder="1" applyAlignment="1">
      <alignment horizontal="center" vertical="center"/>
    </xf>
    <xf numFmtId="0" fontId="0" fillId="0" borderId="65" xfId="0" applyBorder="1" applyAlignment="1">
      <alignment horizontal="center" vertical="center"/>
    </xf>
    <xf numFmtId="178" fontId="0" fillId="0" borderId="62" xfId="0" applyNumberFormat="1" applyBorder="1" applyAlignment="1">
      <alignment horizontal="center" vertical="center"/>
    </xf>
    <xf numFmtId="0" fontId="0" fillId="0" borderId="74" xfId="0" applyBorder="1" applyAlignment="1">
      <alignment horizontal="center" vertical="center"/>
    </xf>
    <xf numFmtId="1" fontId="0" fillId="0" borderId="3" xfId="0" applyNumberFormat="1" applyBorder="1" applyAlignment="1">
      <alignment horizontal="center" vertical="center"/>
    </xf>
    <xf numFmtId="0" fontId="10" fillId="9" borderId="3" xfId="2" applyBorder="1" applyAlignment="1" applyProtection="1">
      <alignment horizontal="center" vertical="center"/>
      <protection locked="0"/>
    </xf>
    <xf numFmtId="1" fontId="0" fillId="0" borderId="3" xfId="0" applyNumberFormat="1" applyFill="1" applyBorder="1" applyAlignment="1">
      <alignment horizontal="center" vertical="center"/>
    </xf>
    <xf numFmtId="1" fontId="0" fillId="0" borderId="19" xfId="0" applyNumberFormat="1" applyBorder="1" applyAlignment="1">
      <alignment horizontal="center" vertical="center"/>
    </xf>
    <xf numFmtId="1" fontId="0" fillId="0" borderId="20" xfId="0" applyNumberFormat="1" applyFill="1" applyBorder="1" applyAlignment="1">
      <alignment horizontal="center" vertical="center" shrinkToFit="1"/>
    </xf>
    <xf numFmtId="0" fontId="10" fillId="9" borderId="11" xfId="2" applyBorder="1" applyAlignment="1" applyProtection="1">
      <alignment horizontal="center" vertical="center" shrinkToFit="1"/>
      <protection locked="0"/>
    </xf>
    <xf numFmtId="1" fontId="10" fillId="9" borderId="11" xfId="2" applyNumberFormat="1" applyBorder="1" applyAlignment="1" applyProtection="1">
      <alignment horizontal="center" vertical="center" shrinkToFit="1"/>
      <protection locked="0"/>
    </xf>
    <xf numFmtId="0" fontId="10" fillId="9" borderId="16" xfId="2" applyNumberFormat="1" applyBorder="1" applyAlignment="1" applyProtection="1">
      <alignment horizontal="center" vertical="center" shrinkToFit="1"/>
      <protection locked="0"/>
    </xf>
    <xf numFmtId="1" fontId="10" fillId="9" borderId="16" xfId="2" applyNumberFormat="1" applyBorder="1" applyAlignment="1" applyProtection="1">
      <alignment horizontal="center" vertical="center" shrinkToFit="1"/>
      <protection locked="0"/>
    </xf>
    <xf numFmtId="0" fontId="10" fillId="9" borderId="1" xfId="2" applyNumberFormat="1" applyBorder="1" applyAlignment="1" applyProtection="1">
      <alignment horizontal="center" vertical="center" shrinkToFit="1"/>
    </xf>
    <xf numFmtId="1" fontId="10" fillId="9" borderId="1" xfId="2" applyNumberFormat="1" applyBorder="1" applyAlignment="1" applyProtection="1">
      <alignment horizontal="center" vertical="center" shrinkToFit="1"/>
    </xf>
    <xf numFmtId="0" fontId="10" fillId="9" borderId="11" xfId="2" applyNumberFormat="1" applyBorder="1" applyAlignment="1" applyProtection="1">
      <alignment horizontal="center" vertical="center" shrinkToFit="1"/>
      <protection locked="0"/>
    </xf>
    <xf numFmtId="0" fontId="10" fillId="9" borderId="30" xfId="2" applyNumberFormat="1" applyBorder="1" applyAlignment="1" applyProtection="1">
      <alignment horizontal="center" vertical="center" shrinkToFit="1"/>
      <protection locked="0"/>
    </xf>
    <xf numFmtId="1" fontId="10" fillId="9" borderId="30" xfId="2" applyNumberFormat="1" applyBorder="1" applyAlignment="1" applyProtection="1">
      <alignment horizontal="center" vertical="center" shrinkToFit="1"/>
      <protection locked="0"/>
    </xf>
    <xf numFmtId="0" fontId="10" fillId="9" borderId="1" xfId="2" applyNumberFormat="1" applyBorder="1" applyAlignment="1">
      <alignment horizontal="center" vertical="center" shrinkToFit="1"/>
    </xf>
    <xf numFmtId="0" fontId="10" fillId="9" borderId="17" xfId="2" applyNumberFormat="1" applyBorder="1" applyAlignment="1">
      <alignment horizontal="center" vertical="center"/>
    </xf>
    <xf numFmtId="1" fontId="10" fillId="9" borderId="17" xfId="2" applyNumberFormat="1" applyBorder="1" applyAlignment="1">
      <alignment horizontal="center" vertical="center"/>
    </xf>
    <xf numFmtId="0" fontId="10" fillId="9" borderId="1" xfId="2" applyNumberFormat="1" applyBorder="1" applyAlignment="1">
      <alignment horizontal="center" vertical="center"/>
    </xf>
    <xf numFmtId="1" fontId="10" fillId="9" borderId="1" xfId="2" applyNumberFormat="1" applyBorder="1" applyAlignment="1">
      <alignment horizontal="center" vertical="center"/>
    </xf>
    <xf numFmtId="0" fontId="10" fillId="9" borderId="16" xfId="2" applyNumberFormat="1" applyBorder="1" applyAlignment="1" applyProtection="1">
      <alignment horizontal="center" vertical="center"/>
      <protection locked="0"/>
    </xf>
    <xf numFmtId="1" fontId="10" fillId="9" borderId="1" xfId="2" applyNumberFormat="1" applyBorder="1" applyAlignment="1" applyProtection="1">
      <alignment horizontal="center" vertical="center"/>
      <protection locked="0"/>
    </xf>
    <xf numFmtId="0" fontId="10" fillId="9" borderId="75" xfId="2" applyBorder="1" applyAlignment="1" applyProtection="1">
      <alignment horizontal="center" vertical="center" shrinkToFit="1"/>
      <protection locked="0"/>
    </xf>
    <xf numFmtId="0" fontId="0" fillId="0" borderId="65" xfId="0" applyNumberFormat="1" applyBorder="1" applyAlignment="1">
      <alignment horizontal="center" vertical="center" shrinkToFit="1"/>
    </xf>
    <xf numFmtId="0" fontId="0" fillId="0" borderId="76" xfId="0" applyNumberFormat="1" applyBorder="1" applyAlignment="1">
      <alignment horizontal="center" vertical="center" shrinkToFit="1"/>
    </xf>
    <xf numFmtId="0" fontId="10" fillId="9" borderId="3" xfId="2" applyNumberFormat="1" applyBorder="1" applyAlignment="1" applyProtection="1">
      <alignment horizontal="center" vertical="center" shrinkToFit="1"/>
      <protection locked="0"/>
    </xf>
    <xf numFmtId="0" fontId="0" fillId="0" borderId="19" xfId="0" applyNumberFormat="1" applyBorder="1" applyAlignment="1">
      <alignment horizontal="center" vertical="center" shrinkToFit="1"/>
    </xf>
    <xf numFmtId="0" fontId="0" fillId="0" borderId="3" xfId="0" applyNumberFormat="1" applyBorder="1" applyAlignment="1">
      <alignment horizontal="center" vertical="center" shrinkToFit="1"/>
    </xf>
    <xf numFmtId="0" fontId="10" fillId="9" borderId="19" xfId="2" applyNumberFormat="1" applyBorder="1" applyAlignment="1" applyProtection="1">
      <alignment horizontal="center" vertical="center" shrinkToFit="1"/>
    </xf>
    <xf numFmtId="0" fontId="10" fillId="9" borderId="75" xfId="2" applyNumberFormat="1" applyBorder="1" applyAlignment="1" applyProtection="1">
      <alignment horizontal="center" vertical="center" shrinkToFit="1"/>
      <protection locked="0"/>
    </xf>
    <xf numFmtId="0" fontId="0" fillId="0" borderId="19" xfId="0" applyNumberFormat="1" applyFill="1" applyBorder="1" applyAlignment="1" applyProtection="1">
      <alignment horizontal="center" vertical="center" shrinkToFit="1"/>
      <protection locked="0"/>
    </xf>
    <xf numFmtId="0" fontId="10" fillId="9" borderId="77" xfId="2" applyNumberFormat="1" applyBorder="1" applyAlignment="1" applyProtection="1">
      <alignment horizontal="center" vertical="center" shrinkToFit="1"/>
      <protection locked="0"/>
    </xf>
    <xf numFmtId="0" fontId="10" fillId="9" borderId="19" xfId="2" applyNumberFormat="1" applyBorder="1" applyAlignment="1">
      <alignment horizontal="center" vertical="center" shrinkToFit="1"/>
    </xf>
    <xf numFmtId="1" fontId="0" fillId="0" borderId="75" xfId="0" applyNumberFormat="1" applyFill="1" applyBorder="1" applyAlignment="1">
      <alignment horizontal="center" vertical="center"/>
    </xf>
    <xf numFmtId="0" fontId="0" fillId="0" borderId="19" xfId="0" applyNumberFormat="1" applyFill="1" applyBorder="1" applyAlignment="1" applyProtection="1">
      <alignment horizontal="center" vertical="center"/>
    </xf>
    <xf numFmtId="0" fontId="10" fillId="9" borderId="61" xfId="2" applyNumberFormat="1" applyBorder="1" applyAlignment="1">
      <alignment horizontal="center" vertical="center"/>
    </xf>
    <xf numFmtId="0" fontId="0" fillId="0" borderId="65" xfId="0" applyNumberFormat="1" applyBorder="1" applyAlignment="1">
      <alignment horizontal="center" vertical="center"/>
    </xf>
    <xf numFmtId="0" fontId="0" fillId="0" borderId="3" xfId="0" applyNumberFormat="1" applyFill="1" applyBorder="1" applyAlignment="1" applyProtection="1">
      <alignment horizontal="center" vertical="center"/>
    </xf>
    <xf numFmtId="0" fontId="0" fillId="0" borderId="3" xfId="0" applyNumberFormat="1" applyFill="1" applyBorder="1" applyAlignment="1">
      <alignment horizontal="center" vertical="center"/>
    </xf>
    <xf numFmtId="0" fontId="10" fillId="9" borderId="19" xfId="2" applyNumberFormat="1" applyBorder="1" applyAlignment="1">
      <alignment horizontal="center" vertical="center"/>
    </xf>
    <xf numFmtId="0" fontId="0" fillId="0" borderId="75" xfId="0" applyNumberFormat="1" applyFill="1" applyBorder="1" applyAlignment="1">
      <alignment horizontal="center" vertical="center"/>
    </xf>
    <xf numFmtId="0" fontId="0" fillId="0" borderId="19" xfId="0" applyNumberFormat="1" applyBorder="1" applyAlignment="1">
      <alignment horizontal="center" vertical="center"/>
    </xf>
    <xf numFmtId="0" fontId="0" fillId="0" borderId="78" xfId="0" applyNumberFormat="1" applyBorder="1" applyAlignment="1">
      <alignment horizontal="center" vertical="center" shrinkToFit="1"/>
    </xf>
    <xf numFmtId="0" fontId="10" fillId="9" borderId="3" xfId="2" applyNumberFormat="1" applyBorder="1" applyAlignment="1" applyProtection="1">
      <alignment horizontal="center" vertical="center"/>
      <protection locked="0"/>
    </xf>
    <xf numFmtId="0" fontId="0" fillId="0" borderId="75" xfId="0" applyNumberFormat="1" applyBorder="1" applyAlignment="1">
      <alignment horizontal="center" vertical="center"/>
    </xf>
    <xf numFmtId="0" fontId="0" fillId="0" borderId="3" xfId="0" applyNumberFormat="1" applyBorder="1" applyAlignment="1">
      <alignment horizontal="center" vertical="center"/>
    </xf>
    <xf numFmtId="0" fontId="0" fillId="0" borderId="79" xfId="0" applyNumberFormat="1" applyBorder="1" applyAlignment="1">
      <alignment horizontal="center" vertical="center" shrinkToFit="1"/>
    </xf>
    <xf numFmtId="1" fontId="0" fillId="0" borderId="39" xfId="0" applyNumberFormat="1" applyFill="1" applyBorder="1" applyAlignment="1">
      <alignment horizontal="center" vertical="center"/>
    </xf>
    <xf numFmtId="0" fontId="0" fillId="0" borderId="40" xfId="0" applyNumberFormat="1" applyFill="1" applyBorder="1" applyAlignment="1" applyProtection="1">
      <alignment horizontal="center" vertical="center"/>
    </xf>
    <xf numFmtId="0" fontId="0" fillId="0" borderId="20" xfId="0" applyNumberFormat="1" applyFill="1" applyBorder="1" applyAlignment="1" applyProtection="1">
      <alignment horizontal="center" vertical="center"/>
    </xf>
    <xf numFmtId="0" fontId="0" fillId="0" borderId="39" xfId="0" applyNumberFormat="1" applyFill="1" applyBorder="1" applyAlignment="1">
      <alignment horizontal="center" vertical="center"/>
    </xf>
    <xf numFmtId="0" fontId="10" fillId="9" borderId="16" xfId="2"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xf>
    <xf numFmtId="0" fontId="10" fillId="9" borderId="17" xfId="2" applyBorder="1" applyAlignment="1" applyProtection="1">
      <alignment horizontal="center" vertical="center" shrinkToFit="1"/>
      <protection locked="0"/>
    </xf>
    <xf numFmtId="1" fontId="10" fillId="9" borderId="17" xfId="2" applyNumberFormat="1" applyBorder="1" applyAlignment="1" applyProtection="1">
      <alignment horizontal="center" vertical="center" shrinkToFit="1"/>
      <protection locked="0"/>
    </xf>
    <xf numFmtId="0" fontId="10" fillId="9" borderId="30" xfId="2" applyBorder="1" applyAlignment="1" applyProtection="1">
      <alignment horizontal="center" vertical="center" shrinkToFit="1"/>
      <protection locked="0"/>
    </xf>
    <xf numFmtId="0" fontId="0" fillId="0" borderId="76" xfId="0" applyBorder="1" applyAlignment="1">
      <alignment horizontal="center" vertical="center" shrinkToFit="1"/>
    </xf>
    <xf numFmtId="0" fontId="10" fillId="9" borderId="3" xfId="2"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75" xfId="0" applyBorder="1" applyAlignment="1">
      <alignment horizontal="center" vertical="center" shrinkToFit="1"/>
    </xf>
    <xf numFmtId="0" fontId="10" fillId="9" borderId="61" xfId="2" applyBorder="1" applyAlignment="1" applyProtection="1">
      <alignment horizontal="center" vertical="center" shrinkToFit="1"/>
      <protection locked="0"/>
    </xf>
    <xf numFmtId="0" fontId="0" fillId="0" borderId="61" xfId="0" applyFill="1" applyBorder="1" applyAlignment="1" applyProtection="1">
      <alignment horizontal="center" vertical="center" shrinkToFit="1"/>
    </xf>
    <xf numFmtId="0" fontId="0" fillId="0" borderId="77" xfId="0" applyBorder="1" applyAlignment="1">
      <alignment horizontal="center" vertical="center" shrinkToFit="1"/>
    </xf>
    <xf numFmtId="0" fontId="10" fillId="9" borderId="77" xfId="2" applyBorder="1" applyAlignment="1" applyProtection="1">
      <alignment horizontal="center" vertical="center" shrinkToFit="1"/>
      <protection locked="0"/>
    </xf>
    <xf numFmtId="0" fontId="0" fillId="0" borderId="75" xfId="0" applyFill="1" applyBorder="1" applyAlignment="1">
      <alignment horizontal="center" vertical="center"/>
    </xf>
    <xf numFmtId="0" fontId="0" fillId="0" borderId="3" xfId="0" applyFill="1" applyBorder="1" applyAlignment="1">
      <alignment horizontal="center" vertical="center"/>
    </xf>
    <xf numFmtId="0" fontId="0" fillId="0" borderId="75" xfId="0" applyBorder="1" applyAlignment="1">
      <alignment horizontal="center" vertical="center"/>
    </xf>
    <xf numFmtId="0" fontId="0" fillId="0" borderId="61" xfId="0" applyBorder="1" applyAlignment="1">
      <alignment horizontal="center" vertical="center"/>
    </xf>
    <xf numFmtId="0" fontId="0" fillId="0" borderId="79" xfId="0" applyBorder="1" applyAlignment="1">
      <alignment horizontal="center" vertical="center" shrinkToFit="1"/>
    </xf>
    <xf numFmtId="0" fontId="0" fillId="0" borderId="21" xfId="0" applyFill="1" applyBorder="1" applyAlignment="1" applyProtection="1">
      <alignment horizontal="center" vertical="center" shrinkToFit="1"/>
    </xf>
    <xf numFmtId="0" fontId="0" fillId="0" borderId="39" xfId="0" applyFill="1" applyBorder="1" applyAlignment="1">
      <alignment horizontal="center" vertical="center"/>
    </xf>
    <xf numFmtId="0" fontId="0" fillId="0" borderId="20" xfId="0" applyFill="1" applyBorder="1" applyAlignment="1">
      <alignment horizontal="center" vertical="center"/>
    </xf>
    <xf numFmtId="0" fontId="10" fillId="9" borderId="16" xfId="2" applyBorder="1" applyAlignment="1" applyProtection="1">
      <alignment horizontal="center" vertical="center" shrinkToFit="1"/>
    </xf>
    <xf numFmtId="1" fontId="10" fillId="9" borderId="16" xfId="2" applyNumberFormat="1" applyBorder="1" applyAlignment="1" applyProtection="1">
      <alignment horizontal="center" vertical="center" shrinkToFit="1"/>
    </xf>
    <xf numFmtId="0" fontId="10" fillId="9" borderId="1" xfId="2" applyBorder="1" applyAlignment="1" applyProtection="1">
      <alignment horizontal="center" vertical="center"/>
      <protection locked="0"/>
    </xf>
    <xf numFmtId="0" fontId="10" fillId="9" borderId="3" xfId="2" applyBorder="1" applyAlignment="1" applyProtection="1">
      <alignment horizontal="center" vertical="center" shrinkToFit="1"/>
    </xf>
    <xf numFmtId="0" fontId="0" fillId="0" borderId="80" xfId="0" applyBorder="1" applyAlignment="1">
      <alignment horizontal="center" vertical="center" shrinkToFit="1"/>
    </xf>
    <xf numFmtId="0" fontId="10" fillId="9" borderId="19" xfId="2" applyBorder="1" applyAlignment="1" applyProtection="1">
      <alignment horizontal="center" vertical="center"/>
      <protection locked="0"/>
    </xf>
    <xf numFmtId="0" fontId="0" fillId="0" borderId="76" xfId="0" applyBorder="1" applyAlignment="1">
      <alignment horizontal="center" vertical="center"/>
    </xf>
    <xf numFmtId="0" fontId="0" fillId="0" borderId="79" xfId="0" applyBorder="1" applyAlignment="1">
      <alignment horizontal="center" vertical="center"/>
    </xf>
    <xf numFmtId="0" fontId="14" fillId="0" borderId="81"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25" xfId="1" applyNumberFormat="1" applyFont="1" applyFill="1" applyBorder="1" applyAlignment="1">
      <alignment horizontal="center" vertical="center"/>
    </xf>
    <xf numFmtId="0" fontId="14" fillId="0" borderId="36" xfId="1" applyNumberFormat="1" applyFont="1" applyFill="1" applyBorder="1" applyAlignment="1">
      <alignment horizontal="center" vertical="center"/>
    </xf>
    <xf numFmtId="0" fontId="13" fillId="0" borderId="36" xfId="1" applyNumberFormat="1" applyFont="1" applyBorder="1" applyAlignment="1">
      <alignment horizontal="center" vertical="center"/>
    </xf>
    <xf numFmtId="0" fontId="13" fillId="0" borderId="44" xfId="1" applyNumberFormat="1" applyFont="1" applyBorder="1" applyAlignment="1">
      <alignment horizontal="center" vertical="center"/>
    </xf>
    <xf numFmtId="0" fontId="14" fillId="0" borderId="0" xfId="1" applyNumberFormat="1" applyFont="1" applyFill="1" applyBorder="1" applyAlignment="1">
      <alignment horizontal="center" vertical="center"/>
    </xf>
    <xf numFmtId="0" fontId="13" fillId="0" borderId="0" xfId="1" applyNumberFormat="1" applyFont="1" applyBorder="1" applyAlignment="1">
      <alignment horizontal="center" vertical="center"/>
    </xf>
    <xf numFmtId="0" fontId="0" fillId="6" borderId="26" xfId="0" applyNumberFormat="1" applyFill="1" applyBorder="1" applyAlignment="1">
      <alignment horizontal="center" vertical="center"/>
    </xf>
    <xf numFmtId="0" fontId="0" fillId="0" borderId="20" xfId="0" applyNumberFormat="1" applyFill="1" applyBorder="1" applyAlignment="1" applyProtection="1">
      <alignment horizontal="center" vertical="center"/>
      <protection locked="0"/>
    </xf>
    <xf numFmtId="0" fontId="10" fillId="0" borderId="19" xfId="2" applyNumberFormat="1" applyFill="1" applyBorder="1" applyAlignment="1" applyProtection="1">
      <alignment horizontal="center" vertical="center" shrinkToFit="1"/>
      <protection locked="0"/>
    </xf>
    <xf numFmtId="0" fontId="10" fillId="0" borderId="1" xfId="2" applyNumberFormat="1" applyFill="1" applyBorder="1" applyAlignment="1" applyProtection="1">
      <alignment horizontal="center" vertical="center" shrinkToFit="1"/>
      <protection locked="0"/>
    </xf>
    <xf numFmtId="1" fontId="10" fillId="0" borderId="1" xfId="2" applyNumberFormat="1" applyFill="1" applyBorder="1" applyAlignment="1" applyProtection="1">
      <alignment horizontal="center" vertical="center" shrinkToFit="1"/>
      <protection locked="0"/>
    </xf>
    <xf numFmtId="0" fontId="0" fillId="0" borderId="16" xfId="0" applyFill="1" applyBorder="1" applyAlignment="1">
      <alignment horizontal="left" vertical="center" shrinkToFit="1"/>
    </xf>
    <xf numFmtId="0" fontId="0" fillId="0" borderId="16" xfId="0" applyFill="1" applyBorder="1" applyAlignment="1">
      <alignment horizontal="left" vertical="center"/>
    </xf>
    <xf numFmtId="0" fontId="0" fillId="0" borderId="16" xfId="0" applyNumberFormat="1" applyFill="1" applyBorder="1" applyAlignment="1">
      <alignment horizontal="left" vertical="center"/>
    </xf>
    <xf numFmtId="0" fontId="0" fillId="0" borderId="16" xfId="0" applyFill="1" applyBorder="1" applyAlignment="1" applyProtection="1">
      <alignment horizontal="left" vertical="center" shrinkToFit="1"/>
      <protection locked="0"/>
    </xf>
    <xf numFmtId="0" fontId="0" fillId="0" borderId="40" xfId="0" applyNumberFormat="1" applyFill="1" applyBorder="1" applyAlignment="1" applyProtection="1">
      <alignment horizontal="left" vertical="center"/>
      <protection locked="0"/>
    </xf>
    <xf numFmtId="0" fontId="10" fillId="0" borderId="3" xfId="2" applyNumberFormat="1" applyFill="1" applyBorder="1" applyAlignment="1" applyProtection="1">
      <alignment horizontal="left" vertical="center"/>
      <protection locked="0"/>
    </xf>
    <xf numFmtId="0" fontId="10" fillId="0" borderId="16" xfId="2" applyNumberFormat="1" applyFill="1" applyBorder="1" applyAlignment="1" applyProtection="1">
      <alignment horizontal="left" vertical="center"/>
      <protection locked="0"/>
    </xf>
    <xf numFmtId="1" fontId="10" fillId="0" borderId="16" xfId="2" applyNumberFormat="1" applyFill="1" applyBorder="1" applyAlignment="1" applyProtection="1">
      <alignment horizontal="left" vertical="center"/>
      <protection locked="0"/>
    </xf>
    <xf numFmtId="0" fontId="0" fillId="0" borderId="1" xfId="0" applyFill="1" applyBorder="1" applyAlignment="1">
      <alignment horizontal="left" vertical="center" shrinkToFit="1"/>
    </xf>
    <xf numFmtId="0" fontId="0" fillId="0" borderId="1" xfId="0" applyFill="1" applyBorder="1" applyAlignment="1">
      <alignment horizontal="left" vertical="center"/>
    </xf>
    <xf numFmtId="0" fontId="0" fillId="0" borderId="1" xfId="0" applyNumberFormat="1" applyFill="1" applyBorder="1" applyAlignment="1">
      <alignment horizontal="left" vertical="center"/>
    </xf>
    <xf numFmtId="0" fontId="10" fillId="0" borderId="19" xfId="2" applyNumberFormat="1" applyFill="1" applyBorder="1" applyAlignment="1" applyProtection="1">
      <alignment horizontal="left" vertical="center"/>
      <protection locked="0"/>
    </xf>
    <xf numFmtId="0" fontId="10" fillId="0" borderId="1" xfId="2" applyNumberFormat="1" applyFill="1" applyBorder="1" applyAlignment="1" applyProtection="1">
      <alignment horizontal="left" vertical="center"/>
      <protection locked="0"/>
    </xf>
    <xf numFmtId="1" fontId="10" fillId="0" borderId="1" xfId="2" applyNumberFormat="1" applyFill="1" applyBorder="1" applyAlignment="1" applyProtection="1">
      <alignment horizontal="left" vertical="center"/>
      <protection locked="0"/>
    </xf>
    <xf numFmtId="0" fontId="0" fillId="0" borderId="1" xfId="0" applyBorder="1" applyAlignment="1">
      <alignment horizontal="center" vertical="center"/>
    </xf>
    <xf numFmtId="0" fontId="0" fillId="0" borderId="1" xfId="0" applyFill="1" applyBorder="1" applyAlignment="1">
      <alignment horizontal="left" vertical="top" wrapText="1"/>
    </xf>
    <xf numFmtId="0" fontId="0" fillId="0" borderId="12" xfId="0" applyFill="1" applyBorder="1" applyAlignment="1">
      <alignment horizontal="left" vertical="top"/>
    </xf>
    <xf numFmtId="0" fontId="0" fillId="0" borderId="35" xfId="0" applyBorder="1" applyAlignment="1">
      <alignment horizontal="center" vertical="center"/>
    </xf>
    <xf numFmtId="0" fontId="3"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29" xfId="0" applyFill="1" applyBorder="1" applyAlignment="1">
      <alignment vertical="center"/>
    </xf>
    <xf numFmtId="0" fontId="0" fillId="3" borderId="34" xfId="0"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xf>
    <xf numFmtId="0" fontId="0" fillId="0" borderId="17" xfId="0" applyNumberFormat="1" applyBorder="1" applyAlignment="1" applyProtection="1">
      <alignment horizontal="center" vertical="center" shrinkToFit="1"/>
    </xf>
    <xf numFmtId="0" fontId="0" fillId="0" borderId="34" xfId="0" applyFill="1" applyBorder="1" applyAlignment="1" applyProtection="1">
      <alignment horizontal="center" vertical="center" shrinkToFit="1"/>
      <protection locked="0"/>
    </xf>
    <xf numFmtId="0" fontId="0" fillId="0" borderId="21" xfId="0" applyNumberFormat="1" applyFill="1" applyBorder="1" applyAlignment="1" applyProtection="1">
      <alignment horizontal="center" vertical="center"/>
      <protection locked="0"/>
    </xf>
    <xf numFmtId="0" fontId="10" fillId="0" borderId="61" xfId="2" applyNumberFormat="1" applyFill="1" applyBorder="1" applyAlignment="1" applyProtection="1">
      <alignment horizontal="center" vertical="center" shrinkToFit="1"/>
      <protection locked="0"/>
    </xf>
    <xf numFmtId="0" fontId="10" fillId="0" borderId="17" xfId="2" applyNumberFormat="1" applyFill="1" applyBorder="1" applyAlignment="1" applyProtection="1">
      <alignment horizontal="center" vertical="center" shrinkToFit="1"/>
      <protection locked="0"/>
    </xf>
    <xf numFmtId="1" fontId="10" fillId="0" borderId="17" xfId="2" applyNumberFormat="1" applyFill="1" applyBorder="1" applyAlignment="1" applyProtection="1">
      <alignment horizontal="center" vertical="center" shrinkToFit="1"/>
      <protection locked="0"/>
    </xf>
    <xf numFmtId="1" fontId="0" fillId="6" borderId="11" xfId="0" applyNumberFormat="1" applyFill="1" applyBorder="1" applyAlignment="1">
      <alignment horizontal="center" vertical="center"/>
    </xf>
    <xf numFmtId="0" fontId="0" fillId="5" borderId="11" xfId="0" applyNumberFormat="1" applyFill="1" applyBorder="1" applyAlignment="1">
      <alignment horizontal="center" vertical="center"/>
    </xf>
    <xf numFmtId="0" fontId="0" fillId="0" borderId="16"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0" borderId="20" xfId="0" applyFill="1" applyBorder="1" applyAlignment="1" applyProtection="1">
      <alignment horizontal="center" vertical="center" shrinkToFit="1"/>
    </xf>
    <xf numFmtId="1" fontId="0" fillId="0" borderId="40" xfId="0" applyNumberFormat="1" applyFill="1" applyBorder="1" applyAlignment="1">
      <alignment horizontal="center" vertical="center" shrinkToFit="1"/>
    </xf>
    <xf numFmtId="0" fontId="0" fillId="0" borderId="34" xfId="0" applyNumberFormat="1" applyBorder="1" applyAlignment="1">
      <alignment horizontal="center" vertical="center" shrinkToFit="1"/>
    </xf>
    <xf numFmtId="0" fontId="0" fillId="0" borderId="63" xfId="0" applyNumberFormat="1" applyFill="1" applyBorder="1" applyAlignment="1" applyProtection="1">
      <alignment horizontal="center" vertical="center"/>
      <protection locked="0"/>
    </xf>
    <xf numFmtId="0" fontId="10" fillId="0" borderId="62" xfId="2" applyNumberFormat="1" applyFill="1" applyBorder="1" applyAlignment="1" applyProtection="1">
      <alignment horizontal="center" vertical="center" shrinkToFit="1"/>
      <protection locked="0"/>
    </xf>
    <xf numFmtId="0" fontId="10" fillId="0" borderId="34" xfId="2" applyNumberFormat="1" applyFill="1" applyBorder="1" applyAlignment="1" applyProtection="1">
      <alignment horizontal="center" vertical="center" shrinkToFit="1"/>
      <protection locked="0"/>
    </xf>
    <xf numFmtId="1" fontId="10" fillId="0" borderId="34" xfId="2" applyNumberFormat="1" applyFill="1" applyBorder="1" applyAlignment="1" applyProtection="1">
      <alignment horizontal="center" vertical="center" shrinkToFit="1"/>
      <protection locked="0"/>
    </xf>
    <xf numFmtId="1" fontId="0" fillId="0" borderId="40" xfId="0" applyNumberFormat="1" applyBorder="1" applyAlignment="1">
      <alignment horizontal="center" vertical="center" wrapText="1"/>
    </xf>
    <xf numFmtId="9" fontId="0" fillId="2" borderId="44" xfId="1" applyFont="1" applyFill="1" applyBorder="1" applyAlignment="1">
      <alignment horizontal="center" vertical="center"/>
    </xf>
    <xf numFmtId="9" fontId="0" fillId="2" borderId="63" xfId="1" applyFont="1" applyFill="1" applyBorder="1" applyAlignment="1">
      <alignment horizontal="center" vertical="center"/>
    </xf>
    <xf numFmtId="0" fontId="0" fillId="0" borderId="40" xfId="0" applyFill="1" applyBorder="1" applyAlignment="1">
      <alignment horizontal="center" vertical="center"/>
    </xf>
    <xf numFmtId="0" fontId="0" fillId="0" borderId="16" xfId="0" applyBorder="1" applyAlignment="1">
      <alignment horizontal="center" vertical="center"/>
    </xf>
    <xf numFmtId="0" fontId="0" fillId="0" borderId="12" xfId="0" applyFill="1" applyBorder="1" applyAlignment="1">
      <alignment horizontal="left" vertical="top"/>
    </xf>
    <xf numFmtId="0" fontId="0" fillId="0" borderId="1" xfId="0" applyFill="1" applyBorder="1" applyAlignment="1">
      <alignment horizontal="left" vertical="top" wrapText="1"/>
    </xf>
    <xf numFmtId="0" fontId="0" fillId="0" borderId="11" xfId="0" applyBorder="1" applyAlignment="1">
      <alignment horizontal="center" vertical="center"/>
    </xf>
    <xf numFmtId="0" fontId="18" fillId="0" borderId="0" xfId="0" applyFont="1" applyAlignment="1">
      <alignment horizontal="center" vertical="center"/>
    </xf>
    <xf numFmtId="0" fontId="14" fillId="0" borderId="0" xfId="0"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center" vertical="top" wrapText="1"/>
    </xf>
    <xf numFmtId="0" fontId="13" fillId="0" borderId="0" xfId="0" applyFont="1" applyAlignment="1">
      <alignment horizontal="center" vertical="top" wrapText="1"/>
    </xf>
    <xf numFmtId="0" fontId="10" fillId="9" borderId="0" xfId="2" applyAlignment="1">
      <alignment horizontal="left" vertical="center" wrapText="1"/>
    </xf>
    <xf numFmtId="0" fontId="10" fillId="9" borderId="8" xfId="2" applyBorder="1" applyAlignment="1">
      <alignment horizontal="left" vertical="center" wrapText="1"/>
    </xf>
    <xf numFmtId="0" fontId="0" fillId="0" borderId="22" xfId="0" applyBorder="1" applyAlignment="1">
      <alignment horizontal="center" vertical="center" wrapText="1"/>
    </xf>
    <xf numFmtId="0" fontId="0" fillId="0" borderId="82" xfId="0" applyBorder="1" applyAlignment="1">
      <alignment horizontal="center" vertical="center" wrapText="1"/>
    </xf>
    <xf numFmtId="0" fontId="0" fillId="0" borderId="32" xfId="0" applyBorder="1" applyAlignment="1">
      <alignment horizontal="center" vertical="center" wrapText="1"/>
    </xf>
    <xf numFmtId="0" fontId="0" fillId="4" borderId="5" xfId="0" applyFill="1" applyBorder="1" applyAlignment="1" applyProtection="1">
      <alignment horizontal="center" vertical="top"/>
      <protection locked="0"/>
    </xf>
    <xf numFmtId="0" fontId="0" fillId="4" borderId="4" xfId="0" applyFill="1" applyBorder="1" applyAlignment="1" applyProtection="1">
      <alignment horizontal="center" vertical="top"/>
      <protection locked="0"/>
    </xf>
    <xf numFmtId="0" fontId="0" fillId="4" borderId="71" xfId="0" applyFill="1" applyBorder="1" applyAlignment="1" applyProtection="1">
      <alignment horizontal="center" vertical="top"/>
      <protection locked="0"/>
    </xf>
    <xf numFmtId="0" fontId="0" fillId="4" borderId="2"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0" fillId="4" borderId="54" xfId="0" applyFill="1" applyBorder="1" applyAlignment="1" applyProtection="1">
      <alignment horizontal="center" vertical="top"/>
      <protection locked="0"/>
    </xf>
    <xf numFmtId="0" fontId="0" fillId="4" borderId="58"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59" xfId="0" applyFill="1" applyBorder="1" applyAlignment="1" applyProtection="1">
      <alignment horizontal="center" vertical="top"/>
      <protection locked="0"/>
    </xf>
    <xf numFmtId="0" fontId="0" fillId="4" borderId="60" xfId="0" applyFill="1" applyBorder="1" applyAlignment="1" applyProtection="1">
      <alignment horizontal="center" vertical="top"/>
      <protection locked="0"/>
    </xf>
    <xf numFmtId="0" fontId="0" fillId="4" borderId="72" xfId="0" applyFill="1" applyBorder="1" applyAlignment="1" applyProtection="1">
      <alignment horizontal="center" vertical="top"/>
      <protection locked="0"/>
    </xf>
    <xf numFmtId="0" fontId="0" fillId="4" borderId="73" xfId="0" applyFill="1" applyBorder="1" applyAlignment="1" applyProtection="1">
      <alignment horizontal="center" vertical="top"/>
      <protection locked="0"/>
    </xf>
    <xf numFmtId="0" fontId="0" fillId="4" borderId="8"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8" fillId="3" borderId="0" xfId="0" applyFont="1" applyFill="1" applyAlignment="1">
      <alignment horizontal="center" vertical="center" shrinkToFit="1"/>
    </xf>
    <xf numFmtId="0" fontId="12" fillId="0" borderId="22" xfId="0" applyFont="1" applyBorder="1" applyAlignment="1">
      <alignment horizontal="center" vertical="center"/>
    </xf>
    <xf numFmtId="0" fontId="11" fillId="0" borderId="32" xfId="0" applyFont="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70" xfId="0" applyFont="1"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top" wrapText="1"/>
    </xf>
    <xf numFmtId="0" fontId="0" fillId="0" borderId="14" xfId="0" applyBorder="1" applyAlignment="1">
      <alignment horizontal="center" vertical="center"/>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30" xfId="0" applyBorder="1" applyAlignment="1">
      <alignment horizontal="left" vertical="top" wrapText="1"/>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horizontal="left" vertical="top" wrapText="1"/>
    </xf>
    <xf numFmtId="0" fontId="0" fillId="0" borderId="34" xfId="0" applyBorder="1" applyAlignment="1">
      <alignment horizontal="left" vertical="top" wrapText="1"/>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31" xfId="0" applyBorder="1" applyAlignment="1">
      <alignment horizontal="left" vertical="center" wrapText="1"/>
    </xf>
    <xf numFmtId="0" fontId="0" fillId="0" borderId="16" xfId="0" applyBorder="1" applyAlignment="1">
      <alignment horizontal="left" vertical="center" wrapText="1"/>
    </xf>
    <xf numFmtId="0" fontId="11" fillId="0" borderId="33" xfId="0" applyFont="1" applyBorder="1" applyAlignment="1">
      <alignment horizontal="center" vertical="center"/>
    </xf>
    <xf numFmtId="0" fontId="0" fillId="0" borderId="35" xfId="0" applyBorder="1" applyAlignment="1">
      <alignment horizontal="left" vertical="top" wrapText="1"/>
    </xf>
    <xf numFmtId="0" fontId="0" fillId="0" borderId="37" xfId="0" applyBorder="1" applyAlignment="1">
      <alignment horizontal="left" vertical="top" wrapText="1"/>
    </xf>
    <xf numFmtId="0" fontId="0" fillId="0" borderId="11" xfId="0" applyBorder="1" applyAlignment="1">
      <alignment horizontal="left" vertical="top" wrapText="1" shrinkToFit="1"/>
    </xf>
    <xf numFmtId="0" fontId="0" fillId="0" borderId="16" xfId="0" applyBorder="1" applyAlignment="1">
      <alignment horizontal="left" vertical="top" wrapText="1" shrinkToFit="1"/>
    </xf>
    <xf numFmtId="0" fontId="0" fillId="0" borderId="1" xfId="0" applyBorder="1" applyAlignment="1">
      <alignment horizontal="left" vertical="top" wrapText="1" shrinkToFit="1"/>
    </xf>
    <xf numFmtId="0" fontId="0" fillId="0" borderId="10" xfId="0" applyBorder="1" applyAlignment="1">
      <alignment horizontal="center" vertical="center" wrapText="1"/>
    </xf>
    <xf numFmtId="0" fontId="0" fillId="0" borderId="27" xfId="0" applyBorder="1" applyAlignment="1">
      <alignment horizontal="left" vertical="top" wrapText="1"/>
    </xf>
    <xf numFmtId="0" fontId="0" fillId="0" borderId="14" xfId="0" applyBorder="1" applyAlignment="1">
      <alignment horizontal="center" vertical="top" wrapText="1"/>
    </xf>
    <xf numFmtId="0" fontId="0" fillId="0" borderId="35" xfId="0" applyBorder="1" applyAlignment="1">
      <alignment horizontal="center" vertical="top" wrapText="1"/>
    </xf>
    <xf numFmtId="0" fontId="0" fillId="0" borderId="34" xfId="0" applyBorder="1" applyAlignment="1">
      <alignment horizontal="center" vertical="top" wrapText="1"/>
    </xf>
    <xf numFmtId="0" fontId="0" fillId="0" borderId="36" xfId="0" applyBorder="1" applyAlignment="1">
      <alignment horizontal="center"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center" vertical="top" wrapText="1"/>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wrapText="1"/>
    </xf>
    <xf numFmtId="0" fontId="0" fillId="0" borderId="37" xfId="0" applyBorder="1" applyAlignment="1">
      <alignment horizontal="center" vertical="top"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top" wrapText="1"/>
    </xf>
    <xf numFmtId="0" fontId="0" fillId="0" borderId="25" xfId="0" applyBorder="1" applyAlignment="1">
      <alignment horizontal="center" vertical="center"/>
    </xf>
    <xf numFmtId="0" fontId="0" fillId="0" borderId="8" xfId="0" applyBorder="1" applyAlignment="1">
      <alignment horizontal="left" vertical="top" wrapText="1"/>
    </xf>
    <xf numFmtId="0" fontId="12" fillId="0" borderId="0" xfId="0" applyFont="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53" xfId="0" applyFill="1" applyBorder="1" applyAlignment="1">
      <alignment horizontal="right" vertical="center"/>
    </xf>
    <xf numFmtId="0" fontId="0" fillId="0" borderId="57" xfId="0" applyFill="1" applyBorder="1" applyAlignment="1">
      <alignment horizontal="right" vertical="center"/>
    </xf>
    <xf numFmtId="0" fontId="0" fillId="0" borderId="19" xfId="0" applyFill="1" applyBorder="1" applyAlignment="1">
      <alignment horizontal="right" vertical="center"/>
    </xf>
    <xf numFmtId="0" fontId="0" fillId="0" borderId="58" xfId="0" applyFill="1" applyBorder="1" applyAlignment="1">
      <alignment horizontal="center" vertical="center"/>
    </xf>
    <xf numFmtId="0" fontId="0" fillId="0" borderId="58" xfId="0" applyNumberFormat="1" applyFill="1" applyBorder="1" applyAlignment="1">
      <alignment horizontal="center" vertical="center"/>
    </xf>
    <xf numFmtId="0" fontId="0" fillId="0" borderId="59" xfId="0" applyFill="1" applyBorder="1" applyAlignment="1">
      <alignment horizontal="left" vertical="center" wrapText="1"/>
    </xf>
    <xf numFmtId="0" fontId="0" fillId="0" borderId="60" xfId="0" applyFill="1" applyBorder="1" applyAlignment="1">
      <alignment horizontal="left" vertical="center"/>
    </xf>
    <xf numFmtId="0" fontId="0" fillId="0" borderId="61"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62" xfId="0" applyFill="1" applyBorder="1" applyAlignment="1">
      <alignment horizontal="left" vertical="center"/>
    </xf>
    <xf numFmtId="0" fontId="0" fillId="0" borderId="54" xfId="0" applyFill="1" applyBorder="1" applyAlignment="1">
      <alignment horizontal="left" vertical="center"/>
    </xf>
    <xf numFmtId="0" fontId="0" fillId="0" borderId="58" xfId="0" applyFill="1" applyBorder="1" applyAlignment="1">
      <alignment horizontal="left" vertical="center"/>
    </xf>
    <xf numFmtId="0" fontId="0" fillId="0" borderId="3" xfId="0" applyFill="1" applyBorder="1" applyAlignment="1">
      <alignment horizontal="left" vertical="center"/>
    </xf>
    <xf numFmtId="0" fontId="0" fillId="6" borderId="0" xfId="0" applyFill="1" applyAlignment="1">
      <alignment horizontal="center" vertical="center"/>
    </xf>
    <xf numFmtId="0" fontId="0" fillId="8" borderId="0" xfId="0" applyFill="1" applyAlignment="1">
      <alignment horizontal="center" vertical="center"/>
    </xf>
    <xf numFmtId="0" fontId="0" fillId="0" borderId="11" xfId="0" applyFill="1" applyBorder="1" applyAlignment="1">
      <alignment horizontal="center" vertical="top" wrapText="1"/>
    </xf>
    <xf numFmtId="0" fontId="0" fillId="0" borderId="1" xfId="0" applyFill="1" applyBorder="1" applyAlignment="1">
      <alignment horizontal="center"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40" xfId="0" applyFill="1" applyBorder="1" applyAlignment="1">
      <alignment horizontal="center" vertical="center"/>
    </xf>
    <xf numFmtId="0" fontId="0" fillId="0" borderId="10"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11" xfId="0" applyFill="1" applyBorder="1" applyAlignment="1">
      <alignment horizontal="left" vertical="top" wrapText="1"/>
    </xf>
    <xf numFmtId="0" fontId="0" fillId="0" borderId="1" xfId="0" applyFill="1" applyBorder="1" applyAlignment="1">
      <alignment horizontal="left" vertical="top" wrapText="1"/>
    </xf>
    <xf numFmtId="0" fontId="0" fillId="0" borderId="31" xfId="0" applyFill="1" applyBorder="1" applyAlignment="1">
      <alignment horizontal="left" vertical="top"/>
    </xf>
    <xf numFmtId="0" fontId="0" fillId="0" borderId="20" xfId="0" applyFill="1"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horizontal="center" vertical="center" wrapText="1"/>
    </xf>
  </cellXfs>
  <cellStyles count="3">
    <cellStyle name="パーセント" xfId="1" builtinId="5"/>
    <cellStyle name="標準" xfId="0" builtinId="0"/>
    <cellStyle name="良い" xfId="2" builtinId="26"/>
  </cellStyles>
  <dxfs count="342">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0000"/>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5"/>
        </patternFill>
      </fill>
    </dxf>
    <dxf>
      <fill>
        <patternFill>
          <bgColor theme="8" tint="0.39994506668294322"/>
        </patternFill>
      </fill>
    </dxf>
    <dxf>
      <fill>
        <patternFill>
          <bgColor theme="5"/>
        </patternFill>
      </fill>
    </dxf>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あなたの学習教育目標毎の</a:t>
            </a:r>
            <a:r>
              <a:rPr lang="ja-JP" altLang="en-US" sz="2000"/>
              <a:t>自己</a:t>
            </a:r>
            <a:r>
              <a:rPr lang="ja-JP" sz="2000"/>
              <a:t>達成度</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stacked"/>
        <c:varyColors val="0"/>
        <c:ser>
          <c:idx val="0"/>
          <c:order val="0"/>
          <c:tx>
            <c:strRef>
              <c:f>教務委員編集用!$X$251</c:f>
              <c:strCache>
                <c:ptCount val="1"/>
                <c:pt idx="0">
                  <c:v>1年生</c:v>
                </c:pt>
              </c:strCache>
            </c:strRef>
          </c:tx>
          <c:spPr>
            <a:solidFill>
              <a:schemeClr val="accent1"/>
            </a:solidFill>
            <a:ln>
              <a:noFill/>
            </a:ln>
            <a:effectLst/>
          </c:spPr>
          <c:invertIfNegative val="0"/>
          <c:cat>
            <c:strRef>
              <c:f>教務委員編集用!$W$252:$W$258</c:f>
              <c:strCache>
                <c:ptCount val="7"/>
                <c:pt idx="0">
                  <c:v>A</c:v>
                </c:pt>
                <c:pt idx="1">
                  <c:v>B</c:v>
                </c:pt>
                <c:pt idx="2">
                  <c:v>C</c:v>
                </c:pt>
                <c:pt idx="3">
                  <c:v>D</c:v>
                </c:pt>
                <c:pt idx="4">
                  <c:v>E</c:v>
                </c:pt>
                <c:pt idx="5">
                  <c:v>F</c:v>
                </c:pt>
                <c:pt idx="6">
                  <c:v>G</c:v>
                </c:pt>
              </c:strCache>
            </c:strRef>
          </c:cat>
          <c:val>
            <c:numRef>
              <c:f>教務委員編集用!$X$252:$X$258</c:f>
              <c:numCache>
                <c:formatCode>0.0_ </c:formatCode>
                <c:ptCount val="7"/>
                <c:pt idx="0">
                  <c:v>0</c:v>
                </c:pt>
                <c:pt idx="1">
                  <c:v>0</c:v>
                </c:pt>
                <c:pt idx="2">
                  <c:v>0</c:v>
                </c:pt>
                <c:pt idx="3">
                  <c:v>0</c:v>
                </c:pt>
                <c:pt idx="4">
                  <c:v>0</c:v>
                </c:pt>
                <c:pt idx="5">
                  <c:v>0</c:v>
                </c:pt>
                <c:pt idx="6">
                  <c:v>0</c:v>
                </c:pt>
              </c:numCache>
            </c:numRef>
          </c:val>
        </c:ser>
        <c:ser>
          <c:idx val="1"/>
          <c:order val="1"/>
          <c:tx>
            <c:strRef>
              <c:f>教務委員編集用!$Y$251</c:f>
              <c:strCache>
                <c:ptCount val="1"/>
                <c:pt idx="0">
                  <c:v>2年生</c:v>
                </c:pt>
              </c:strCache>
            </c:strRef>
          </c:tx>
          <c:spPr>
            <a:solidFill>
              <a:schemeClr val="accent2"/>
            </a:solidFill>
            <a:ln>
              <a:noFill/>
            </a:ln>
            <a:effectLst/>
          </c:spPr>
          <c:invertIfNegative val="0"/>
          <c:cat>
            <c:strRef>
              <c:f>教務委員編集用!$W$252:$W$258</c:f>
              <c:strCache>
                <c:ptCount val="7"/>
                <c:pt idx="0">
                  <c:v>A</c:v>
                </c:pt>
                <c:pt idx="1">
                  <c:v>B</c:v>
                </c:pt>
                <c:pt idx="2">
                  <c:v>C</c:v>
                </c:pt>
                <c:pt idx="3">
                  <c:v>D</c:v>
                </c:pt>
                <c:pt idx="4">
                  <c:v>E</c:v>
                </c:pt>
                <c:pt idx="5">
                  <c:v>F</c:v>
                </c:pt>
                <c:pt idx="6">
                  <c:v>G</c:v>
                </c:pt>
              </c:strCache>
            </c:strRef>
          </c:cat>
          <c:val>
            <c:numRef>
              <c:f>教務委員編集用!$Y$252:$Y$258</c:f>
              <c:numCache>
                <c:formatCode>General</c:formatCode>
                <c:ptCount val="7"/>
                <c:pt idx="0">
                  <c:v>0</c:v>
                </c:pt>
                <c:pt idx="1">
                  <c:v>0</c:v>
                </c:pt>
                <c:pt idx="2">
                  <c:v>0</c:v>
                </c:pt>
                <c:pt idx="3">
                  <c:v>0</c:v>
                </c:pt>
                <c:pt idx="4">
                  <c:v>0</c:v>
                </c:pt>
                <c:pt idx="5">
                  <c:v>0</c:v>
                </c:pt>
                <c:pt idx="6">
                  <c:v>0</c:v>
                </c:pt>
              </c:numCache>
            </c:numRef>
          </c:val>
        </c:ser>
        <c:ser>
          <c:idx val="2"/>
          <c:order val="2"/>
          <c:tx>
            <c:strRef>
              <c:f>教務委員編集用!$Z$251</c:f>
              <c:strCache>
                <c:ptCount val="1"/>
                <c:pt idx="0">
                  <c:v>3年生</c:v>
                </c:pt>
              </c:strCache>
            </c:strRef>
          </c:tx>
          <c:spPr>
            <a:solidFill>
              <a:schemeClr val="accent3"/>
            </a:solidFill>
            <a:ln>
              <a:noFill/>
            </a:ln>
            <a:effectLst/>
          </c:spPr>
          <c:invertIfNegative val="0"/>
          <c:cat>
            <c:strRef>
              <c:f>教務委員編集用!$W$252:$W$258</c:f>
              <c:strCache>
                <c:ptCount val="7"/>
                <c:pt idx="0">
                  <c:v>A</c:v>
                </c:pt>
                <c:pt idx="1">
                  <c:v>B</c:v>
                </c:pt>
                <c:pt idx="2">
                  <c:v>C</c:v>
                </c:pt>
                <c:pt idx="3">
                  <c:v>D</c:v>
                </c:pt>
                <c:pt idx="4">
                  <c:v>E</c:v>
                </c:pt>
                <c:pt idx="5">
                  <c:v>F</c:v>
                </c:pt>
                <c:pt idx="6">
                  <c:v>G</c:v>
                </c:pt>
              </c:strCache>
            </c:strRef>
          </c:cat>
          <c:val>
            <c:numRef>
              <c:f>教務委員編集用!$Z$252:$Z$258</c:f>
              <c:numCache>
                <c:formatCode>General</c:formatCode>
                <c:ptCount val="7"/>
                <c:pt idx="0">
                  <c:v>0</c:v>
                </c:pt>
                <c:pt idx="1">
                  <c:v>0</c:v>
                </c:pt>
                <c:pt idx="2">
                  <c:v>0</c:v>
                </c:pt>
                <c:pt idx="3">
                  <c:v>0</c:v>
                </c:pt>
                <c:pt idx="4">
                  <c:v>0</c:v>
                </c:pt>
                <c:pt idx="5">
                  <c:v>0</c:v>
                </c:pt>
                <c:pt idx="6">
                  <c:v>0</c:v>
                </c:pt>
              </c:numCache>
            </c:numRef>
          </c:val>
        </c:ser>
        <c:ser>
          <c:idx val="3"/>
          <c:order val="3"/>
          <c:tx>
            <c:strRef>
              <c:f>教務委員編集用!$AA$251</c:f>
              <c:strCache>
                <c:ptCount val="1"/>
                <c:pt idx="0">
                  <c:v>4年生</c:v>
                </c:pt>
              </c:strCache>
            </c:strRef>
          </c:tx>
          <c:spPr>
            <a:solidFill>
              <a:schemeClr val="accent4"/>
            </a:solidFill>
            <a:ln>
              <a:noFill/>
            </a:ln>
            <a:effectLst/>
          </c:spPr>
          <c:invertIfNegative val="0"/>
          <c:cat>
            <c:strRef>
              <c:f>教務委員編集用!$W$252:$W$258</c:f>
              <c:strCache>
                <c:ptCount val="7"/>
                <c:pt idx="0">
                  <c:v>A</c:v>
                </c:pt>
                <c:pt idx="1">
                  <c:v>B</c:v>
                </c:pt>
                <c:pt idx="2">
                  <c:v>C</c:v>
                </c:pt>
                <c:pt idx="3">
                  <c:v>D</c:v>
                </c:pt>
                <c:pt idx="4">
                  <c:v>E</c:v>
                </c:pt>
                <c:pt idx="5">
                  <c:v>F</c:v>
                </c:pt>
                <c:pt idx="6">
                  <c:v>G</c:v>
                </c:pt>
              </c:strCache>
            </c:strRef>
          </c:cat>
          <c:val>
            <c:numRef>
              <c:f>教務委員編集用!$AA$252:$AA$258</c:f>
              <c:numCache>
                <c:formatCode>General</c:formatCode>
                <c:ptCount val="7"/>
                <c:pt idx="0">
                  <c:v>0</c:v>
                </c:pt>
                <c:pt idx="1">
                  <c:v>0</c:v>
                </c:pt>
                <c:pt idx="2">
                  <c:v>0</c:v>
                </c:pt>
                <c:pt idx="3">
                  <c:v>0</c:v>
                </c:pt>
                <c:pt idx="4">
                  <c:v>0</c:v>
                </c:pt>
                <c:pt idx="5">
                  <c:v>0</c:v>
                </c:pt>
                <c:pt idx="6">
                  <c:v>0</c:v>
                </c:pt>
              </c:numCache>
            </c:numRef>
          </c:val>
        </c:ser>
        <c:ser>
          <c:idx val="4"/>
          <c:order val="4"/>
          <c:tx>
            <c:strRef>
              <c:f>教務委員編集用!$AB$251</c:f>
              <c:strCache>
                <c:ptCount val="1"/>
                <c:pt idx="0">
                  <c:v>5年生</c:v>
                </c:pt>
              </c:strCache>
            </c:strRef>
          </c:tx>
          <c:spPr>
            <a:solidFill>
              <a:schemeClr val="accent5"/>
            </a:solidFill>
            <a:ln>
              <a:noFill/>
            </a:ln>
            <a:effectLst/>
          </c:spPr>
          <c:invertIfNegative val="0"/>
          <c:cat>
            <c:strRef>
              <c:f>教務委員編集用!$W$252:$W$258</c:f>
              <c:strCache>
                <c:ptCount val="7"/>
                <c:pt idx="0">
                  <c:v>A</c:v>
                </c:pt>
                <c:pt idx="1">
                  <c:v>B</c:v>
                </c:pt>
                <c:pt idx="2">
                  <c:v>C</c:v>
                </c:pt>
                <c:pt idx="3">
                  <c:v>D</c:v>
                </c:pt>
                <c:pt idx="4">
                  <c:v>E</c:v>
                </c:pt>
                <c:pt idx="5">
                  <c:v>F</c:v>
                </c:pt>
                <c:pt idx="6">
                  <c:v>G</c:v>
                </c:pt>
              </c:strCache>
            </c:strRef>
          </c:cat>
          <c:val>
            <c:numRef>
              <c:f>教務委員編集用!$AB$252:$AB$258</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429233264"/>
        <c:axId val="429233824"/>
      </c:barChart>
      <c:catAx>
        <c:axId val="42923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cap="none" spc="0" normalizeH="0" baseline="0">
                <a:solidFill>
                  <a:schemeClr val="tx1">
                    <a:lumMod val="65000"/>
                    <a:lumOff val="35000"/>
                  </a:schemeClr>
                </a:solidFill>
                <a:latin typeface="+mn-lt"/>
                <a:ea typeface="+mn-ea"/>
                <a:cs typeface="+mn-cs"/>
              </a:defRPr>
            </a:pPr>
            <a:endParaRPr lang="ja-JP"/>
          </a:p>
        </c:txPr>
        <c:crossAx val="429233824"/>
        <c:crosses val="autoZero"/>
        <c:auto val="1"/>
        <c:lblAlgn val="ctr"/>
        <c:lblOffset val="100"/>
        <c:noMultiLvlLbl val="0"/>
      </c:catAx>
      <c:valAx>
        <c:axId val="429233824"/>
        <c:scaling>
          <c:orientation val="minMax"/>
          <c:max val="1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42923326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r>
              <a:rPr lang="ja-JP" sz="2000"/>
              <a:t>学習教育目標毎の</a:t>
            </a:r>
            <a:r>
              <a:rPr lang="ja-JP" altLang="en-US" sz="2000"/>
              <a:t>達成度の</a:t>
            </a:r>
            <a:r>
              <a:rPr lang="ja-JP" sz="2000"/>
              <a:t>割合</a:t>
            </a:r>
            <a:endParaRPr lang="en-US" sz="2000"/>
          </a:p>
        </c:rich>
      </c:tx>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教務委員編集用!$W$252:$W$258</c:f>
              <c:strCache>
                <c:ptCount val="7"/>
                <c:pt idx="0">
                  <c:v>A</c:v>
                </c:pt>
                <c:pt idx="1">
                  <c:v>B</c:v>
                </c:pt>
                <c:pt idx="2">
                  <c:v>C</c:v>
                </c:pt>
                <c:pt idx="3">
                  <c:v>D</c:v>
                </c:pt>
                <c:pt idx="4">
                  <c:v>E</c:v>
                </c:pt>
                <c:pt idx="5">
                  <c:v>F</c:v>
                </c:pt>
                <c:pt idx="6">
                  <c:v>G</c:v>
                </c:pt>
              </c:strCache>
            </c:strRef>
          </c:cat>
          <c:val>
            <c:numRef>
              <c:f>教務委員編集用!$AE$252:$AE$258</c:f>
              <c:numCache>
                <c:formatCode>General</c:formatCode>
                <c:ptCount val="7"/>
                <c:pt idx="0">
                  <c:v>0</c:v>
                </c:pt>
                <c:pt idx="1">
                  <c:v>0</c:v>
                </c:pt>
                <c:pt idx="2">
                  <c:v>0</c:v>
                </c:pt>
                <c:pt idx="3">
                  <c:v>0</c:v>
                </c:pt>
                <c:pt idx="4">
                  <c:v>0</c:v>
                </c:pt>
                <c:pt idx="5">
                  <c:v>0</c:v>
                </c:pt>
                <c:pt idx="6">
                  <c:v>0</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科目毎の家庭学習時間／週間</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教務委員編集用!$U$251</c:f>
              <c:strCache>
                <c:ptCount val="1"/>
                <c:pt idx="0">
                  <c:v>科目数</c:v>
                </c:pt>
              </c:strCache>
            </c:strRef>
          </c:tx>
          <c:spPr>
            <a:solidFill>
              <a:schemeClr val="accent1"/>
            </a:solidFill>
            <a:ln>
              <a:noFill/>
            </a:ln>
            <a:effectLst/>
          </c:spPr>
          <c:invertIfNegative val="0"/>
          <c:cat>
            <c:strRef>
              <c:f>教務委員編集用!$T$252:$T$256</c:f>
              <c:strCache>
                <c:ptCount val="5"/>
                <c:pt idx="0">
                  <c:v>30分未満</c:v>
                </c:pt>
                <c:pt idx="1">
                  <c:v>30分～1時間</c:v>
                </c:pt>
                <c:pt idx="2">
                  <c:v>1～2時間</c:v>
                </c:pt>
                <c:pt idx="3">
                  <c:v>2～3時間</c:v>
                </c:pt>
                <c:pt idx="4">
                  <c:v>3時間以上</c:v>
                </c:pt>
              </c:strCache>
            </c:strRef>
          </c:cat>
          <c:val>
            <c:numRef>
              <c:f>教務委員編集用!$U$252:$U$256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99"/>
        <c:axId val="438285504"/>
        <c:axId val="438287184"/>
      </c:barChart>
      <c:catAx>
        <c:axId val="43828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438287184"/>
        <c:crosses val="autoZero"/>
        <c:auto val="1"/>
        <c:lblAlgn val="ctr"/>
        <c:lblOffset val="100"/>
        <c:noMultiLvlLbl val="0"/>
      </c:catAx>
      <c:valAx>
        <c:axId val="43828718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438285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各成績評定における科目数</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教務委員編集用!$R$251</c:f>
              <c:strCache>
                <c:ptCount val="1"/>
                <c:pt idx="0">
                  <c:v>科目数</c:v>
                </c:pt>
              </c:strCache>
            </c:strRef>
          </c:tx>
          <c:spPr>
            <a:solidFill>
              <a:schemeClr val="accent1"/>
            </a:solidFill>
            <a:ln>
              <a:noFill/>
            </a:ln>
            <a:effectLst/>
          </c:spPr>
          <c:invertIfNegative val="0"/>
          <c:cat>
            <c:strRef>
              <c:f>教務委員編集用!$Q$252:$Q$255</c:f>
              <c:strCache>
                <c:ptCount val="4"/>
                <c:pt idx="0">
                  <c:v>優</c:v>
                </c:pt>
                <c:pt idx="1">
                  <c:v>良</c:v>
                </c:pt>
                <c:pt idx="2">
                  <c:v>可</c:v>
                </c:pt>
                <c:pt idx="3">
                  <c:v>不可</c:v>
                </c:pt>
              </c:strCache>
            </c:strRef>
          </c:cat>
          <c:val>
            <c:numRef>
              <c:f>教務委員編集用!$R$252:$R$255</c:f>
              <c:numCache>
                <c:formatCode>0_ </c:formatCode>
                <c:ptCount val="4"/>
                <c:pt idx="0">
                  <c:v>0</c:v>
                </c:pt>
                <c:pt idx="1">
                  <c:v>0</c:v>
                </c:pt>
                <c:pt idx="2">
                  <c:v>0</c:v>
                </c:pt>
                <c:pt idx="3">
                  <c:v>0</c:v>
                </c:pt>
              </c:numCache>
            </c:numRef>
          </c:val>
        </c:ser>
        <c:dLbls>
          <c:showLegendKey val="0"/>
          <c:showVal val="0"/>
          <c:showCatName val="0"/>
          <c:showSerName val="0"/>
          <c:showPercent val="0"/>
          <c:showBubbleSize val="0"/>
        </c:dLbls>
        <c:gapWidth val="199"/>
        <c:axId val="428468176"/>
        <c:axId val="404605456"/>
      </c:barChart>
      <c:catAx>
        <c:axId val="42846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404605456"/>
        <c:crosses val="autoZero"/>
        <c:auto val="1"/>
        <c:lblAlgn val="ctr"/>
        <c:lblOffset val="100"/>
        <c:noMultiLvlLbl val="0"/>
      </c:catAx>
      <c:valAx>
        <c:axId val="40460545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428468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xdr:rowOff>
    </xdr:from>
    <xdr:to>
      <xdr:col>14</xdr:col>
      <xdr:colOff>199350</xdr:colOff>
      <xdr:row>28</xdr:row>
      <xdr:rowOff>26175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219073</xdr:colOff>
      <xdr:row>5</xdr:row>
      <xdr:rowOff>0</xdr:rowOff>
    </xdr:from>
    <xdr:to>
      <xdr:col>26</xdr:col>
      <xdr:colOff>246973</xdr:colOff>
      <xdr:row>28</xdr:row>
      <xdr:rowOff>16650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28</xdr:row>
      <xdr:rowOff>47625</xdr:rowOff>
    </xdr:from>
    <xdr:to>
      <xdr:col>14</xdr:col>
      <xdr:colOff>208875</xdr:colOff>
      <xdr:row>51</xdr:row>
      <xdr:rowOff>64275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209548</xdr:colOff>
      <xdr:row>28</xdr:row>
      <xdr:rowOff>38099</xdr:rowOff>
    </xdr:from>
    <xdr:to>
      <xdr:col>26</xdr:col>
      <xdr:colOff>237448</xdr:colOff>
      <xdr:row>51</xdr:row>
      <xdr:rowOff>54749</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showRowColHeaders="0" tabSelected="1" zoomScaleNormal="100" zoomScaleSheetLayoutView="100" workbookViewId="0">
      <selection activeCell="D18" sqref="D18:O20"/>
    </sheetView>
  </sheetViews>
  <sheetFormatPr defaultRowHeight="13.5" x14ac:dyDescent="0.15"/>
  <cols>
    <col min="1" max="25" width="5.75" customWidth="1"/>
  </cols>
  <sheetData>
    <row r="2" spans="1:19" ht="21" x14ac:dyDescent="0.15">
      <c r="A2" s="491" t="s">
        <v>299</v>
      </c>
      <c r="B2" s="491"/>
      <c r="C2" s="491"/>
      <c r="D2" s="491"/>
      <c r="E2" s="491"/>
      <c r="F2" s="491"/>
      <c r="G2" s="491"/>
      <c r="H2" s="491"/>
      <c r="I2" s="491"/>
      <c r="J2" s="491"/>
      <c r="K2" s="491"/>
      <c r="L2" s="491"/>
      <c r="M2" s="491"/>
      <c r="N2" s="491"/>
      <c r="O2" s="491"/>
      <c r="P2" s="321"/>
      <c r="Q2" s="321"/>
      <c r="R2" s="321"/>
      <c r="S2" s="321"/>
    </row>
    <row r="5" spans="1:19" ht="18.75" customHeight="1" x14ac:dyDescent="0.15">
      <c r="B5" s="492" t="s">
        <v>298</v>
      </c>
      <c r="C5" s="492"/>
      <c r="D5" s="492"/>
      <c r="E5" s="492"/>
      <c r="F5" s="492"/>
      <c r="G5" s="492"/>
      <c r="H5" s="492"/>
      <c r="I5" s="492"/>
      <c r="J5" s="492"/>
      <c r="K5" s="492"/>
      <c r="L5" s="492"/>
      <c r="M5" s="492"/>
      <c r="N5" s="492"/>
      <c r="O5" s="492"/>
      <c r="P5" s="317"/>
      <c r="Q5" s="317"/>
      <c r="R5" s="317"/>
      <c r="S5" s="317"/>
    </row>
    <row r="6" spans="1:19" ht="18.75" customHeight="1" x14ac:dyDescent="0.15">
      <c r="B6" s="492"/>
      <c r="C6" s="492"/>
      <c r="D6" s="492"/>
      <c r="E6" s="492"/>
      <c r="F6" s="492"/>
      <c r="G6" s="492"/>
      <c r="H6" s="492"/>
      <c r="I6" s="492"/>
      <c r="J6" s="492"/>
      <c r="K6" s="492"/>
      <c r="L6" s="492"/>
      <c r="M6" s="492"/>
      <c r="N6" s="492"/>
      <c r="O6" s="492"/>
      <c r="P6" s="317"/>
      <c r="Q6" s="317"/>
      <c r="R6" s="317"/>
      <c r="S6" s="317"/>
    </row>
    <row r="7" spans="1:19" ht="18.75" customHeight="1" x14ac:dyDescent="0.15">
      <c r="B7" s="319"/>
      <c r="C7" s="319"/>
      <c r="D7" s="319"/>
      <c r="E7" s="319"/>
      <c r="F7" s="319"/>
      <c r="G7" s="319"/>
      <c r="H7" s="319"/>
      <c r="I7" s="319"/>
      <c r="J7" s="319"/>
      <c r="K7" s="319"/>
      <c r="L7" s="319"/>
      <c r="M7" s="319"/>
      <c r="N7" s="319"/>
      <c r="O7" s="319"/>
      <c r="P7" s="317"/>
      <c r="Q7" s="317"/>
      <c r="R7" s="317"/>
      <c r="S7" s="317"/>
    </row>
    <row r="8" spans="1:19" ht="18.75" customHeight="1" x14ac:dyDescent="0.15">
      <c r="B8" s="492" t="s">
        <v>297</v>
      </c>
      <c r="C8" s="492"/>
      <c r="D8" s="492"/>
      <c r="E8" s="492"/>
      <c r="F8" s="492"/>
      <c r="G8" s="492"/>
      <c r="H8" s="492"/>
      <c r="I8" s="492"/>
      <c r="J8" s="492"/>
      <c r="K8" s="492"/>
      <c r="L8" s="492"/>
      <c r="M8" s="492"/>
      <c r="N8" s="492"/>
      <c r="O8" s="492"/>
      <c r="P8" s="317"/>
      <c r="Q8" s="317"/>
      <c r="R8" s="317"/>
      <c r="S8" s="317"/>
    </row>
    <row r="9" spans="1:19" ht="18.75" customHeight="1" x14ac:dyDescent="0.15">
      <c r="B9" s="492"/>
      <c r="C9" s="492"/>
      <c r="D9" s="492"/>
      <c r="E9" s="492"/>
      <c r="F9" s="492"/>
      <c r="G9" s="492"/>
      <c r="H9" s="492"/>
      <c r="I9" s="492"/>
      <c r="J9" s="492"/>
      <c r="K9" s="492"/>
      <c r="L9" s="492"/>
      <c r="M9" s="492"/>
      <c r="N9" s="492"/>
      <c r="O9" s="492"/>
      <c r="P9" s="317"/>
      <c r="Q9" s="317"/>
      <c r="R9" s="317"/>
      <c r="S9" s="317"/>
    </row>
    <row r="10" spans="1:19" ht="18.75" customHeight="1" x14ac:dyDescent="0.15">
      <c r="B10" s="319"/>
      <c r="C10" s="319"/>
      <c r="D10" s="319"/>
      <c r="E10" s="319"/>
      <c r="F10" s="319"/>
      <c r="G10" s="319"/>
      <c r="H10" s="319"/>
      <c r="I10" s="319"/>
      <c r="J10" s="319"/>
      <c r="K10" s="319"/>
      <c r="L10" s="319"/>
      <c r="M10" s="319"/>
      <c r="N10" s="319"/>
      <c r="O10" s="319"/>
      <c r="P10" s="317"/>
      <c r="Q10" s="317"/>
      <c r="R10" s="317"/>
      <c r="S10" s="317"/>
    </row>
    <row r="11" spans="1:19" ht="18.75" customHeight="1" x14ac:dyDescent="0.15">
      <c r="B11" s="492" t="s">
        <v>296</v>
      </c>
      <c r="C11" s="492"/>
      <c r="D11" s="492"/>
      <c r="E11" s="492"/>
      <c r="F11" s="492"/>
      <c r="G11" s="492"/>
      <c r="H11" s="492"/>
      <c r="I11" s="492"/>
      <c r="J11" s="492"/>
      <c r="K11" s="492"/>
      <c r="L11" s="492"/>
      <c r="M11" s="492"/>
      <c r="N11" s="492"/>
      <c r="O11" s="492"/>
      <c r="P11" s="317"/>
      <c r="Q11" s="317"/>
      <c r="R11" s="317"/>
      <c r="S11" s="317"/>
    </row>
    <row r="12" spans="1:19" ht="18.75" customHeight="1" x14ac:dyDescent="0.15">
      <c r="B12" s="492"/>
      <c r="C12" s="492"/>
      <c r="D12" s="492"/>
      <c r="E12" s="492"/>
      <c r="F12" s="492"/>
      <c r="G12" s="492"/>
      <c r="H12" s="492"/>
      <c r="I12" s="492"/>
      <c r="J12" s="492"/>
      <c r="K12" s="492"/>
      <c r="L12" s="492"/>
      <c r="M12" s="492"/>
      <c r="N12" s="492"/>
      <c r="O12" s="492"/>
      <c r="P12" s="317"/>
      <c r="Q12" s="317"/>
      <c r="R12" s="317"/>
      <c r="S12" s="317"/>
    </row>
    <row r="13" spans="1:19" ht="18.75" customHeight="1" x14ac:dyDescent="0.15">
      <c r="B13" s="319"/>
      <c r="C13" s="319"/>
      <c r="D13" s="319"/>
      <c r="E13" s="319"/>
      <c r="F13" s="319"/>
      <c r="G13" s="319"/>
      <c r="H13" s="319"/>
      <c r="I13" s="319"/>
      <c r="J13" s="319"/>
      <c r="K13" s="319"/>
      <c r="L13" s="319"/>
      <c r="M13" s="319"/>
      <c r="N13" s="319"/>
      <c r="O13" s="319"/>
      <c r="P13" s="317"/>
      <c r="Q13" s="317"/>
      <c r="R13" s="317"/>
      <c r="S13" s="317"/>
    </row>
    <row r="14" spans="1:19" ht="18.75" customHeight="1" x14ac:dyDescent="0.15">
      <c r="B14" s="493" t="s">
        <v>295</v>
      </c>
      <c r="C14" s="493"/>
      <c r="D14" s="492" t="s">
        <v>294</v>
      </c>
      <c r="E14" s="492"/>
      <c r="F14" s="492"/>
      <c r="G14" s="492"/>
      <c r="H14" s="492"/>
      <c r="I14" s="492"/>
      <c r="J14" s="492"/>
      <c r="K14" s="492"/>
      <c r="L14" s="492"/>
      <c r="M14" s="492"/>
      <c r="N14" s="492"/>
      <c r="O14" s="492"/>
      <c r="P14" s="317"/>
      <c r="Q14" s="317"/>
      <c r="R14" s="317"/>
      <c r="S14" s="317"/>
    </row>
    <row r="15" spans="1:19" ht="18.75" customHeight="1" x14ac:dyDescent="0.15">
      <c r="B15" s="320"/>
      <c r="C15" s="320"/>
      <c r="D15" s="492"/>
      <c r="E15" s="492"/>
      <c r="F15" s="492"/>
      <c r="G15" s="492"/>
      <c r="H15" s="492"/>
      <c r="I15" s="492"/>
      <c r="J15" s="492"/>
      <c r="K15" s="492"/>
      <c r="L15" s="492"/>
      <c r="M15" s="492"/>
      <c r="N15" s="492"/>
      <c r="O15" s="492"/>
      <c r="P15" s="317"/>
      <c r="Q15" s="317"/>
      <c r="R15" s="317"/>
      <c r="S15" s="317"/>
    </row>
    <row r="16" spans="1:19" ht="18.75" customHeight="1" x14ac:dyDescent="0.15">
      <c r="B16" s="319"/>
      <c r="C16" s="319"/>
      <c r="D16" s="492" t="s">
        <v>293</v>
      </c>
      <c r="E16" s="492"/>
      <c r="F16" s="492"/>
      <c r="G16" s="492"/>
      <c r="H16" s="492"/>
      <c r="I16" s="492"/>
      <c r="J16" s="492"/>
      <c r="K16" s="492"/>
      <c r="L16" s="492"/>
      <c r="M16" s="492"/>
      <c r="N16" s="492"/>
      <c r="O16" s="492"/>
      <c r="P16" s="317"/>
      <c r="Q16" s="317"/>
      <c r="R16" s="317"/>
      <c r="S16" s="317"/>
    </row>
    <row r="17" spans="2:19" ht="18.75" customHeight="1" x14ac:dyDescent="0.15">
      <c r="B17" s="319"/>
      <c r="C17" s="319"/>
      <c r="D17" s="318"/>
      <c r="E17" s="318"/>
      <c r="F17" s="318"/>
      <c r="G17" s="318"/>
      <c r="H17" s="318"/>
      <c r="I17" s="318"/>
      <c r="J17" s="318"/>
      <c r="K17" s="318"/>
      <c r="L17" s="318"/>
      <c r="M17" s="318"/>
      <c r="N17" s="318"/>
      <c r="O17" s="318"/>
      <c r="P17" s="317"/>
      <c r="Q17" s="317"/>
      <c r="R17" s="317"/>
      <c r="S17" s="317"/>
    </row>
    <row r="18" spans="2:19" ht="18.75" customHeight="1" x14ac:dyDescent="0.15">
      <c r="B18" s="494" t="s">
        <v>292</v>
      </c>
      <c r="C18" s="495"/>
      <c r="D18" s="492" t="s">
        <v>291</v>
      </c>
      <c r="E18" s="492"/>
      <c r="F18" s="492"/>
      <c r="G18" s="492"/>
      <c r="H18" s="492"/>
      <c r="I18" s="492"/>
      <c r="J18" s="492"/>
      <c r="K18" s="492"/>
      <c r="L18" s="492"/>
      <c r="M18" s="492"/>
      <c r="N18" s="492"/>
      <c r="O18" s="492"/>
      <c r="P18" s="317"/>
      <c r="Q18" s="317"/>
      <c r="R18" s="317"/>
      <c r="S18" s="317"/>
    </row>
    <row r="19" spans="2:19" ht="18.75" customHeight="1" x14ac:dyDescent="0.15">
      <c r="B19" s="317"/>
      <c r="C19" s="317"/>
      <c r="D19" s="492"/>
      <c r="E19" s="492"/>
      <c r="F19" s="492"/>
      <c r="G19" s="492"/>
      <c r="H19" s="492"/>
      <c r="I19" s="492"/>
      <c r="J19" s="492"/>
      <c r="K19" s="492"/>
      <c r="L19" s="492"/>
      <c r="M19" s="492"/>
      <c r="N19" s="492"/>
      <c r="O19" s="492"/>
      <c r="P19" s="317"/>
      <c r="Q19" s="317"/>
      <c r="R19" s="317"/>
      <c r="S19" s="317"/>
    </row>
    <row r="20" spans="2:19" ht="18.75" customHeight="1" x14ac:dyDescent="0.15">
      <c r="B20" s="317"/>
      <c r="C20" s="317"/>
      <c r="D20" s="492"/>
      <c r="E20" s="492"/>
      <c r="F20" s="492"/>
      <c r="G20" s="492"/>
      <c r="H20" s="492"/>
      <c r="I20" s="492"/>
      <c r="J20" s="492"/>
      <c r="K20" s="492"/>
      <c r="L20" s="492"/>
      <c r="M20" s="492"/>
      <c r="N20" s="492"/>
      <c r="O20" s="492"/>
      <c r="P20" s="317"/>
      <c r="Q20" s="317"/>
      <c r="R20" s="317"/>
      <c r="S20" s="317"/>
    </row>
    <row r="21" spans="2:19" ht="18.75" customHeight="1" x14ac:dyDescent="0.15">
      <c r="B21" s="317"/>
      <c r="C21" s="317"/>
      <c r="D21" s="492" t="s">
        <v>290</v>
      </c>
      <c r="E21" s="492"/>
      <c r="F21" s="492"/>
      <c r="G21" s="492"/>
      <c r="H21" s="492"/>
      <c r="I21" s="492"/>
      <c r="J21" s="492"/>
      <c r="K21" s="492"/>
      <c r="L21" s="492"/>
      <c r="M21" s="492"/>
      <c r="N21" s="492"/>
      <c r="O21" s="492"/>
      <c r="P21" s="317"/>
      <c r="Q21" s="317"/>
      <c r="R21" s="317"/>
      <c r="S21" s="317"/>
    </row>
    <row r="22" spans="2:19" ht="18.75" customHeight="1" x14ac:dyDescent="0.15">
      <c r="B22" s="317"/>
      <c r="C22" s="317"/>
      <c r="D22" s="492"/>
      <c r="E22" s="492"/>
      <c r="F22" s="492"/>
      <c r="G22" s="492"/>
      <c r="H22" s="492"/>
      <c r="I22" s="492"/>
      <c r="J22" s="492"/>
      <c r="K22" s="492"/>
      <c r="L22" s="492"/>
      <c r="M22" s="492"/>
      <c r="N22" s="492"/>
      <c r="O22" s="492"/>
      <c r="P22" s="317"/>
      <c r="Q22" s="317"/>
      <c r="R22" s="317"/>
      <c r="S22" s="317"/>
    </row>
    <row r="23" spans="2:19" ht="18.75" customHeight="1" x14ac:dyDescent="0.15">
      <c r="B23" s="317"/>
      <c r="C23" s="317"/>
      <c r="D23" s="493" t="s">
        <v>289</v>
      </c>
      <c r="E23" s="492"/>
      <c r="F23" s="492"/>
      <c r="G23" s="492"/>
      <c r="H23" s="492"/>
      <c r="I23" s="492"/>
      <c r="J23" s="492"/>
      <c r="K23" s="492"/>
      <c r="L23" s="492"/>
      <c r="M23" s="492"/>
      <c r="N23" s="492"/>
      <c r="O23" s="492"/>
      <c r="P23" s="317"/>
      <c r="Q23" s="317"/>
      <c r="R23" s="317"/>
      <c r="S23" s="317"/>
    </row>
    <row r="24" spans="2:19" ht="18.75" customHeight="1" x14ac:dyDescent="0.15">
      <c r="B24" s="317"/>
      <c r="C24" s="317"/>
      <c r="D24" s="492"/>
      <c r="E24" s="492"/>
      <c r="F24" s="492"/>
      <c r="G24" s="492"/>
      <c r="H24" s="492"/>
      <c r="I24" s="492"/>
      <c r="J24" s="492"/>
      <c r="K24" s="492"/>
      <c r="L24" s="492"/>
      <c r="M24" s="492"/>
      <c r="N24" s="492"/>
      <c r="O24" s="492"/>
      <c r="P24" s="317"/>
      <c r="Q24" s="317"/>
      <c r="R24" s="317"/>
      <c r="S24" s="317"/>
    </row>
    <row r="25" spans="2:19" ht="18.75" customHeight="1" x14ac:dyDescent="0.15">
      <c r="B25" s="317"/>
      <c r="C25" s="317"/>
      <c r="D25" s="492" t="s">
        <v>288</v>
      </c>
      <c r="E25" s="493"/>
      <c r="F25" s="493"/>
      <c r="G25" s="493"/>
      <c r="H25" s="493"/>
      <c r="I25" s="493"/>
      <c r="J25" s="493"/>
      <c r="K25" s="493"/>
      <c r="L25" s="493"/>
      <c r="M25" s="493"/>
      <c r="N25" s="493"/>
      <c r="O25" s="493"/>
      <c r="P25" s="317"/>
      <c r="Q25" s="317"/>
      <c r="R25" s="317"/>
      <c r="S25" s="317"/>
    </row>
    <row r="26" spans="2:19" ht="18.75" customHeight="1" x14ac:dyDescent="0.15">
      <c r="B26" s="317"/>
      <c r="C26" s="317"/>
      <c r="D26" s="492" t="s">
        <v>334</v>
      </c>
      <c r="E26" s="492"/>
      <c r="F26" s="492"/>
      <c r="G26" s="492"/>
      <c r="H26" s="492"/>
      <c r="I26" s="492"/>
      <c r="J26" s="492"/>
      <c r="K26" s="492"/>
      <c r="L26" s="492"/>
      <c r="M26" s="492"/>
      <c r="N26" s="492"/>
      <c r="O26" s="492"/>
      <c r="P26" s="317"/>
      <c r="Q26" s="317"/>
      <c r="R26" s="317"/>
      <c r="S26" s="317"/>
    </row>
    <row r="27" spans="2:19" ht="18.75" customHeight="1" x14ac:dyDescent="0.15">
      <c r="B27" s="317"/>
      <c r="C27" s="317"/>
      <c r="D27" s="492"/>
      <c r="E27" s="492"/>
      <c r="F27" s="492"/>
      <c r="G27" s="492"/>
      <c r="H27" s="492"/>
      <c r="I27" s="492"/>
      <c r="J27" s="492"/>
      <c r="K27" s="492"/>
      <c r="L27" s="492"/>
      <c r="M27" s="492"/>
      <c r="N27" s="492"/>
      <c r="O27" s="492"/>
      <c r="P27" s="317"/>
      <c r="Q27" s="317"/>
      <c r="R27" s="317"/>
      <c r="S27" s="317"/>
    </row>
    <row r="28" spans="2:19" ht="18.75" customHeight="1" x14ac:dyDescent="0.15">
      <c r="B28" s="317"/>
      <c r="C28" s="317"/>
      <c r="D28" s="317"/>
      <c r="E28" s="317"/>
      <c r="F28" s="317"/>
      <c r="G28" s="317"/>
      <c r="H28" s="317"/>
      <c r="I28" s="317"/>
      <c r="J28" s="317"/>
      <c r="K28" s="317"/>
      <c r="L28" s="317"/>
      <c r="M28" s="317"/>
      <c r="N28" s="317"/>
      <c r="O28" s="317"/>
      <c r="P28" s="317"/>
      <c r="Q28" s="317"/>
      <c r="R28" s="317"/>
      <c r="S28" s="317"/>
    </row>
    <row r="29" spans="2:19" ht="18.75" customHeight="1" x14ac:dyDescent="0.15">
      <c r="B29" s="317"/>
      <c r="C29" s="317"/>
      <c r="D29" s="317"/>
      <c r="E29" s="317"/>
      <c r="F29" s="317"/>
      <c r="G29" s="317"/>
      <c r="H29" s="317"/>
      <c r="I29" s="317"/>
      <c r="J29" s="317"/>
      <c r="K29" s="317"/>
      <c r="L29" s="317"/>
      <c r="M29" s="317"/>
      <c r="N29" s="317"/>
      <c r="O29" s="317"/>
      <c r="P29" s="317"/>
      <c r="Q29" s="317"/>
      <c r="R29" s="317"/>
      <c r="S29" s="317"/>
    </row>
    <row r="30" spans="2:19" ht="18.75" customHeight="1" x14ac:dyDescent="0.15">
      <c r="B30" s="317"/>
      <c r="C30" s="317"/>
      <c r="D30" s="317"/>
      <c r="E30" s="317"/>
      <c r="F30" s="317"/>
      <c r="G30" s="317"/>
      <c r="H30" s="317"/>
      <c r="I30" s="317"/>
      <c r="J30" s="317"/>
      <c r="K30" s="317"/>
      <c r="L30" s="317"/>
      <c r="M30" s="317"/>
      <c r="N30" s="317"/>
      <c r="O30" s="317"/>
      <c r="P30" s="317"/>
      <c r="Q30" s="317"/>
      <c r="R30" s="317"/>
      <c r="S30" s="317"/>
    </row>
    <row r="31" spans="2:19" ht="13.5" customHeight="1" x14ac:dyDescent="0.15">
      <c r="B31" s="317"/>
      <c r="C31" s="317"/>
      <c r="D31" s="317"/>
      <c r="E31" s="317"/>
      <c r="F31" s="317"/>
      <c r="G31" s="317"/>
      <c r="H31" s="317"/>
      <c r="I31" s="317"/>
      <c r="J31" s="317"/>
      <c r="K31" s="317"/>
      <c r="L31" s="317"/>
      <c r="M31" s="317"/>
      <c r="N31" s="317"/>
      <c r="O31" s="317"/>
      <c r="P31" s="317"/>
      <c r="Q31" s="317"/>
      <c r="R31" s="317"/>
      <c r="S31" s="317"/>
    </row>
    <row r="32" spans="2:19" ht="13.5" customHeight="1" x14ac:dyDescent="0.15">
      <c r="B32" s="317"/>
      <c r="C32" s="317"/>
      <c r="D32" s="317"/>
      <c r="E32" s="317"/>
      <c r="F32" s="317"/>
      <c r="G32" s="317"/>
      <c r="H32" s="317"/>
      <c r="I32" s="317"/>
      <c r="J32" s="317"/>
      <c r="K32" s="317"/>
      <c r="L32" s="317"/>
      <c r="M32" s="317"/>
      <c r="N32" s="317"/>
      <c r="O32" s="317"/>
      <c r="P32" s="317"/>
      <c r="Q32" s="317"/>
      <c r="R32" s="317"/>
      <c r="S32" s="317"/>
    </row>
    <row r="33" spans="2:19" ht="13.5" customHeight="1" x14ac:dyDescent="0.15">
      <c r="B33" s="317"/>
      <c r="C33" s="317"/>
      <c r="D33" s="317"/>
      <c r="E33" s="317"/>
      <c r="F33" s="317"/>
      <c r="G33" s="317"/>
      <c r="H33" s="317"/>
      <c r="I33" s="317"/>
      <c r="J33" s="317"/>
      <c r="K33" s="317"/>
      <c r="L33" s="317"/>
      <c r="M33" s="317"/>
      <c r="N33" s="317"/>
      <c r="O33" s="317"/>
      <c r="P33" s="317"/>
      <c r="Q33" s="317"/>
      <c r="R33" s="317"/>
      <c r="S33" s="317"/>
    </row>
    <row r="34" spans="2:19" ht="13.5" customHeight="1" x14ac:dyDescent="0.15">
      <c r="B34" s="317"/>
      <c r="C34" s="317"/>
      <c r="D34" s="317"/>
      <c r="E34" s="317"/>
      <c r="F34" s="317"/>
      <c r="G34" s="317"/>
      <c r="H34" s="317"/>
      <c r="I34" s="317"/>
      <c r="J34" s="317"/>
      <c r="K34" s="317"/>
      <c r="L34" s="317"/>
      <c r="M34" s="317"/>
      <c r="N34" s="317"/>
      <c r="O34" s="317"/>
      <c r="P34" s="317"/>
      <c r="Q34" s="317"/>
      <c r="R34" s="317"/>
      <c r="S34" s="317"/>
    </row>
    <row r="35" spans="2:19" ht="13.5" customHeight="1" x14ac:dyDescent="0.15">
      <c r="B35" s="317"/>
      <c r="C35" s="317"/>
      <c r="D35" s="317"/>
      <c r="E35" s="317"/>
      <c r="F35" s="317"/>
      <c r="G35" s="317"/>
      <c r="H35" s="317"/>
      <c r="I35" s="317"/>
      <c r="J35" s="317"/>
      <c r="K35" s="317"/>
      <c r="L35" s="317"/>
      <c r="M35" s="317"/>
      <c r="N35" s="317"/>
      <c r="O35" s="317"/>
      <c r="P35" s="317"/>
      <c r="Q35" s="317"/>
      <c r="R35" s="317"/>
      <c r="S35" s="317"/>
    </row>
    <row r="36" spans="2:19" ht="13.5" customHeight="1" x14ac:dyDescent="0.15">
      <c r="B36" s="317"/>
      <c r="C36" s="317"/>
      <c r="D36" s="317"/>
      <c r="E36" s="317"/>
      <c r="F36" s="317"/>
      <c r="G36" s="317"/>
      <c r="H36" s="317"/>
      <c r="I36" s="317"/>
      <c r="J36" s="317"/>
      <c r="K36" s="317"/>
      <c r="L36" s="317"/>
      <c r="M36" s="317"/>
      <c r="N36" s="317"/>
      <c r="O36" s="317"/>
      <c r="P36" s="317"/>
      <c r="Q36" s="317"/>
      <c r="R36" s="317"/>
      <c r="S36" s="317"/>
    </row>
    <row r="37" spans="2:19" ht="13.5" customHeight="1" x14ac:dyDescent="0.15">
      <c r="B37" s="317"/>
      <c r="C37" s="317"/>
      <c r="D37" s="317"/>
      <c r="E37" s="317"/>
      <c r="F37" s="317"/>
      <c r="G37" s="317"/>
      <c r="H37" s="317"/>
      <c r="I37" s="317"/>
      <c r="J37" s="317"/>
      <c r="K37" s="317"/>
      <c r="L37" s="317"/>
      <c r="M37" s="317"/>
      <c r="N37" s="317"/>
      <c r="O37" s="317"/>
      <c r="P37" s="317"/>
      <c r="Q37" s="317"/>
      <c r="R37" s="317"/>
      <c r="S37" s="317"/>
    </row>
    <row r="38" spans="2:19" ht="13.5" customHeight="1" x14ac:dyDescent="0.15">
      <c r="B38" s="317"/>
      <c r="C38" s="317"/>
      <c r="D38" s="317"/>
      <c r="E38" s="317"/>
      <c r="F38" s="317"/>
      <c r="G38" s="317"/>
      <c r="H38" s="317"/>
      <c r="I38" s="317"/>
      <c r="J38" s="317"/>
      <c r="K38" s="317"/>
      <c r="L38" s="317"/>
      <c r="M38" s="317"/>
      <c r="N38" s="317"/>
      <c r="O38" s="317"/>
      <c r="P38" s="317"/>
      <c r="Q38" s="317"/>
      <c r="R38" s="317"/>
      <c r="S38" s="317"/>
    </row>
    <row r="47" spans="2:19" ht="17.25" x14ac:dyDescent="0.15">
      <c r="B47" s="316"/>
    </row>
    <row r="48" spans="2:19" ht="17.25" x14ac:dyDescent="0.15">
      <c r="B48" s="316"/>
    </row>
    <row r="49" spans="2:2" ht="17.25" x14ac:dyDescent="0.15">
      <c r="B49" s="316"/>
    </row>
    <row r="50" spans="2:2" ht="17.25" x14ac:dyDescent="0.15">
      <c r="B50" s="316"/>
    </row>
    <row r="51" spans="2:2" ht="17.25" x14ac:dyDescent="0.15">
      <c r="B51" s="316"/>
    </row>
    <row r="52" spans="2:2" ht="17.25" x14ac:dyDescent="0.15">
      <c r="B52" s="316"/>
    </row>
    <row r="53" spans="2:2" ht="17.25" x14ac:dyDescent="0.15">
      <c r="B53" s="316"/>
    </row>
    <row r="54" spans="2:2" ht="17.25" x14ac:dyDescent="0.15">
      <c r="B54" s="316"/>
    </row>
    <row r="55" spans="2:2" ht="17.25" x14ac:dyDescent="0.15">
      <c r="B55" s="316"/>
    </row>
    <row r="56" spans="2:2" ht="17.25" x14ac:dyDescent="0.15">
      <c r="B56" s="316"/>
    </row>
    <row r="57" spans="2:2" ht="17.25" x14ac:dyDescent="0.15">
      <c r="B57" s="316"/>
    </row>
    <row r="58" spans="2:2" ht="17.25" x14ac:dyDescent="0.15">
      <c r="B58" s="316"/>
    </row>
    <row r="59" spans="2:2" ht="17.25" x14ac:dyDescent="0.15">
      <c r="B59" s="316"/>
    </row>
  </sheetData>
  <mergeCells count="13">
    <mergeCell ref="D26:O27"/>
    <mergeCell ref="D25:O25"/>
    <mergeCell ref="D16:O16"/>
    <mergeCell ref="B18:C18"/>
    <mergeCell ref="D18:O20"/>
    <mergeCell ref="D21:O22"/>
    <mergeCell ref="D23:O24"/>
    <mergeCell ref="A2:O2"/>
    <mergeCell ref="B5:O6"/>
    <mergeCell ref="B8:O9"/>
    <mergeCell ref="B11:O12"/>
    <mergeCell ref="B14:C14"/>
    <mergeCell ref="D14:O15"/>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8"/>
  <sheetViews>
    <sheetView zoomScaleNormal="100" zoomScaleSheetLayoutView="100" workbookViewId="0">
      <pane ySplit="4" topLeftCell="A82" activePane="bottomLeft" state="frozen"/>
      <selection pane="bottomLeft" activeCell="F90" sqref="F90:P92"/>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5.25" style="3" customWidth="1"/>
    <col min="13" max="14" width="7" style="3" customWidth="1"/>
    <col min="15" max="18" width="9.875" style="3" customWidth="1"/>
    <col min="19" max="19" width="9.625" style="3" customWidth="1"/>
    <col min="20" max="20" width="9.25" style="22" customWidth="1"/>
  </cols>
  <sheetData>
    <row r="1" spans="2:20" ht="14.25" thickBot="1" x14ac:dyDescent="0.2"/>
    <row r="2" spans="2:20" ht="21.75" customHeight="1" thickBot="1" x14ac:dyDescent="0.2">
      <c r="B2" s="516" t="s">
        <v>300</v>
      </c>
      <c r="C2" s="516"/>
      <c r="D2" s="516"/>
      <c r="G2" s="517" t="s">
        <v>301</v>
      </c>
      <c r="H2" s="518"/>
      <c r="I2" s="519"/>
      <c r="J2" s="519"/>
      <c r="K2" s="520"/>
      <c r="L2" s="521" t="s">
        <v>302</v>
      </c>
      <c r="M2" s="518"/>
      <c r="N2" s="519"/>
      <c r="O2" s="519"/>
      <c r="P2" s="520"/>
      <c r="Q2" s="496" t="s">
        <v>303</v>
      </c>
      <c r="R2" s="496"/>
      <c r="S2" s="496"/>
      <c r="T2" s="496"/>
    </row>
    <row r="3" spans="2:20" ht="14.25" thickBot="1" x14ac:dyDescent="0.2">
      <c r="Q3" s="497"/>
      <c r="R3" s="497"/>
      <c r="S3" s="497"/>
      <c r="T3" s="497"/>
    </row>
    <row r="4" spans="2:20" ht="75" customHeight="1" thickBot="1" x14ac:dyDescent="0.2">
      <c r="B4" s="498" t="str">
        <f>IF(教務委員編集用!B8=0,"",教務委員編集用!B8)</f>
        <v>大項目</v>
      </c>
      <c r="C4" s="499"/>
      <c r="D4" s="500" t="str">
        <f>IF(教務委員編集用!D8=0,"",教務委員編集用!D8)</f>
        <v>細項目</v>
      </c>
      <c r="E4" s="500"/>
      <c r="F4" s="30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ht="13.5" customHeight="1" x14ac:dyDescent="0.15">
      <c r="B5" s="552" t="str">
        <f>教務委員編集用!B9</f>
        <v>A</v>
      </c>
      <c r="C5" s="527" t="str">
        <f>教務委員編集用!C9</f>
        <v>世界の政治,経済,産業や文化を理解し,その中で自分自身か社会に貢献できる役割が何かを討論し,多面的に物事を考え,行動できる素養を持つ。</v>
      </c>
      <c r="D5" s="530">
        <f>教務委員編集用!D9</f>
        <v>1</v>
      </c>
      <c r="E5" s="548" t="str">
        <f>教務委員編集用!E9</f>
        <v>社会科学および人文科学に興味を持ち,関連知識を理解し身につけられる.また,自分自身と他人との関わりや価値観の相違について理解できる.</v>
      </c>
      <c r="F5" s="7" t="str">
        <f>IF(教務委員編集用!F9=0,"",教務委員編集用!F9)</f>
        <v>国語ⅠＡ</v>
      </c>
      <c r="G5" s="7">
        <f>IF(教務委員編集用!G9=0,"",教務委員編集用!G9)</f>
        <v>2</v>
      </c>
      <c r="H5" s="7" t="str">
        <f>IF(教務委員編集用!H9=0,"",教務委員編集用!H9)</f>
        <v>必修</v>
      </c>
      <c r="I5" s="7" t="str">
        <f>IF(教務委員編集用!I9=0,"",教務委員編集用!I9)</f>
        <v>履修</v>
      </c>
      <c r="J5" s="7">
        <f>IF(教務委員編集用!J9=0,"",教務委員編集用!J9)</f>
        <v>1</v>
      </c>
      <c r="K5" s="7" t="str">
        <f>IF(教務委員編集用!K9=0,"",教務委員編集用!K9)</f>
        <v>通年</v>
      </c>
      <c r="L5" s="7">
        <f>IF(教務委員編集用!L9=0,"",教務委員編集用!L9)</f>
        <v>45</v>
      </c>
      <c r="M5" s="7">
        <f>IF(教務委員編集用!M9=0,"",教務委員編集用!M9)</f>
        <v>100</v>
      </c>
      <c r="N5" s="7">
        <f>教務委員編集用!N9</f>
        <v>45</v>
      </c>
      <c r="O5" s="120"/>
      <c r="P5" s="121"/>
      <c r="Q5" s="371"/>
      <c r="R5" s="355"/>
      <c r="S5" s="355"/>
      <c r="T5" s="356"/>
    </row>
    <row r="6" spans="2:20" x14ac:dyDescent="0.15">
      <c r="B6" s="553"/>
      <c r="C6" s="528"/>
      <c r="D6" s="532"/>
      <c r="E6" s="549"/>
      <c r="F6" s="8" t="str">
        <f>IF(教務委員編集用!F10=0,"",教務委員編集用!F10)</f>
        <v>国語ⅠＢ</v>
      </c>
      <c r="G6" s="8">
        <f>IF(教務委員編集用!G10=0,"",教務委員編集用!G10)</f>
        <v>2</v>
      </c>
      <c r="H6" s="8" t="str">
        <f>IF(教務委員編集用!H10=0,"",教務委員編集用!H10)</f>
        <v>必修</v>
      </c>
      <c r="I6" s="8" t="str">
        <f>IF(教務委員編集用!I10=0,"",教務委員編集用!I10)</f>
        <v>履修</v>
      </c>
      <c r="J6" s="8">
        <f>IF(教務委員編集用!J10=0,"",教務委員編集用!J10)</f>
        <v>1</v>
      </c>
      <c r="K6" s="8" t="str">
        <f>IF(教務委員編集用!K10=0,"",教務委員編集用!K10)</f>
        <v>通年</v>
      </c>
      <c r="L6" s="8">
        <f>IF(教務委員編集用!L10=0,"",教務委員編集用!L10)</f>
        <v>45</v>
      </c>
      <c r="M6" s="8">
        <f>IF(教務委員編集用!M10=0,"",教務委員編集用!M10)</f>
        <v>100</v>
      </c>
      <c r="N6" s="8">
        <f>教務委員編集用!N10</f>
        <v>45</v>
      </c>
      <c r="O6" s="123"/>
      <c r="P6" s="124"/>
      <c r="Q6" s="338"/>
      <c r="R6" s="325"/>
      <c r="S6" s="325"/>
      <c r="T6" s="324"/>
    </row>
    <row r="7" spans="2:20" x14ac:dyDescent="0.15">
      <c r="B7" s="553"/>
      <c r="C7" s="528"/>
      <c r="D7" s="532"/>
      <c r="E7" s="549"/>
      <c r="F7" s="8" t="str">
        <f>IF(教務委員編集用!F13=0,"",教務委員編集用!F13)</f>
        <v>世界史</v>
      </c>
      <c r="G7" s="8">
        <f>IF(教務委員編集用!G13=0,"",教務委員編集用!G13)</f>
        <v>2</v>
      </c>
      <c r="H7" s="8" t="str">
        <f>IF(教務委員編集用!H13=0,"",教務委員編集用!H13)</f>
        <v>必修</v>
      </c>
      <c r="I7" s="8" t="str">
        <f>IF(教務委員編集用!I13=0,"",教務委員編集用!I13)</f>
        <v>履修</v>
      </c>
      <c r="J7" s="8">
        <f>IF(教務委員編集用!J13=0,"",教務委員編集用!J13)</f>
        <v>1</v>
      </c>
      <c r="K7" s="8" t="str">
        <f>IF(教務委員編集用!K13=0,"",教務委員編集用!K13)</f>
        <v>通年</v>
      </c>
      <c r="L7" s="8">
        <f>IF(教務委員編集用!L13=0,"",教務委員編集用!L13)</f>
        <v>45</v>
      </c>
      <c r="M7" s="8">
        <f>IF(教務委員編集用!M13=0,"",教務委員編集用!M13)</f>
        <v>100</v>
      </c>
      <c r="N7" s="8">
        <f>教務委員編集用!$N$13</f>
        <v>45</v>
      </c>
      <c r="O7" s="123"/>
      <c r="P7" s="124"/>
      <c r="Q7" s="338"/>
      <c r="R7" s="325"/>
      <c r="S7" s="325"/>
      <c r="T7" s="324"/>
    </row>
    <row r="8" spans="2:20" x14ac:dyDescent="0.15">
      <c r="B8" s="553"/>
      <c r="C8" s="528"/>
      <c r="D8" s="532"/>
      <c r="E8" s="549"/>
      <c r="F8" s="8" t="str">
        <f>IF(教務委員編集用!F16=0,"",教務委員編集用!F16)</f>
        <v>芸術</v>
      </c>
      <c r="G8" s="8">
        <f>IF(教務委員編集用!G16=0,"",教務委員編集用!G16)</f>
        <v>1</v>
      </c>
      <c r="H8" s="8" t="str">
        <f>IF(教務委員編集用!H16=0,"",教務委員編集用!H16)</f>
        <v>必修</v>
      </c>
      <c r="I8" s="8" t="str">
        <f>IF(教務委員編集用!I16=0,"",教務委員編集用!I16)</f>
        <v>履修</v>
      </c>
      <c r="J8" s="8">
        <f>IF(教務委員編集用!J16=0,"",教務委員編集用!J16)</f>
        <v>1</v>
      </c>
      <c r="K8" s="8" t="str">
        <f>IF(教務委員編集用!K16=0,"",教務委員編集用!K16)</f>
        <v>半期</v>
      </c>
      <c r="L8" s="8">
        <f>IF(教務委員編集用!L16=0,"",教務委員編集用!L16)</f>
        <v>22.5</v>
      </c>
      <c r="M8" s="8">
        <f>IF(教務委員編集用!M16=0,"",教務委員編集用!M16)</f>
        <v>100</v>
      </c>
      <c r="N8" s="8">
        <f>教務委員編集用!$N$16</f>
        <v>22.5</v>
      </c>
      <c r="O8" s="123"/>
      <c r="P8" s="124"/>
      <c r="Q8" s="338"/>
      <c r="R8" s="325"/>
      <c r="S8" s="325"/>
      <c r="T8" s="324"/>
    </row>
    <row r="9" spans="2:20" x14ac:dyDescent="0.15">
      <c r="B9" s="553"/>
      <c r="C9" s="528"/>
      <c r="D9" s="532"/>
      <c r="E9" s="549"/>
      <c r="F9" s="8"/>
      <c r="G9" s="8"/>
      <c r="H9" s="8"/>
      <c r="I9" s="8"/>
      <c r="J9" s="8"/>
      <c r="K9" s="8"/>
      <c r="L9" s="8"/>
      <c r="M9" s="8"/>
      <c r="N9" s="8"/>
      <c r="O9" s="8"/>
      <c r="P9" s="100"/>
      <c r="Q9" s="334"/>
      <c r="R9" s="8"/>
      <c r="S9" s="8"/>
      <c r="T9" s="37"/>
    </row>
    <row r="10" spans="2:20" x14ac:dyDescent="0.15">
      <c r="B10" s="553"/>
      <c r="C10" s="528"/>
      <c r="D10" s="532"/>
      <c r="E10" s="549"/>
      <c r="F10" s="8"/>
      <c r="G10" s="8"/>
      <c r="H10" s="8"/>
      <c r="I10" s="8"/>
      <c r="J10" s="8"/>
      <c r="K10" s="8"/>
      <c r="L10" s="8"/>
      <c r="M10" s="8"/>
      <c r="N10" s="8"/>
      <c r="O10" s="8"/>
      <c r="P10" s="100"/>
      <c r="Q10" s="334"/>
      <c r="R10" s="8"/>
      <c r="S10" s="8"/>
      <c r="T10" s="37"/>
    </row>
    <row r="11" spans="2:20" ht="14.25" thickBot="1" x14ac:dyDescent="0.2">
      <c r="B11" s="553"/>
      <c r="C11" s="528"/>
      <c r="D11" s="532"/>
      <c r="E11" s="549"/>
      <c r="F11" s="9"/>
      <c r="G11" s="9"/>
      <c r="H11" s="9"/>
      <c r="I11" s="9"/>
      <c r="J11" s="9"/>
      <c r="K11" s="9"/>
      <c r="L11" s="9"/>
      <c r="M11" s="9"/>
      <c r="N11" s="9"/>
      <c r="O11" s="9"/>
      <c r="P11" s="101"/>
      <c r="Q11" s="335"/>
      <c r="R11" s="9"/>
      <c r="S11" s="9"/>
      <c r="T11" s="39"/>
    </row>
    <row r="12" spans="2:20" ht="15" thickTop="1" thickBot="1" x14ac:dyDescent="0.2">
      <c r="B12" s="553"/>
      <c r="C12" s="528"/>
      <c r="D12" s="533"/>
      <c r="E12" s="550"/>
      <c r="F12" s="85" t="str">
        <f>IF(教務委員編集用!F31=0,"",教務委員編集用!F31)</f>
        <v>A-1 1年小計</v>
      </c>
      <c r="G12" s="85" t="str">
        <f>IF(教務委員編集用!G31=0,"",教務委員編集用!G31)</f>
        <v/>
      </c>
      <c r="H12" s="85" t="str">
        <f>IF(教務委員編集用!H31=0,"",教務委員編集用!H31)</f>
        <v/>
      </c>
      <c r="I12" s="85" t="str">
        <f>IF(教務委員編集用!I31=0,"",教務委員編集用!I31)</f>
        <v/>
      </c>
      <c r="J12" s="85">
        <f>IF(教務委員編集用!J31=0,"",教務委員編集用!J31)</f>
        <v>1</v>
      </c>
      <c r="K12" s="85" t="str">
        <f>IF(教務委員編集用!K31=0,"",教務委員編集用!K31)</f>
        <v/>
      </c>
      <c r="L12" s="85" t="str">
        <f>IF(教務委員編集用!L31=0,"",教務委員編集用!L31)</f>
        <v/>
      </c>
      <c r="M12" s="85" t="str">
        <f>IF(教務委員編集用!M31=0,"",教務委員編集用!M31)</f>
        <v/>
      </c>
      <c r="N12" s="85"/>
      <c r="O12" s="85"/>
      <c r="P12" s="102">
        <f>教務委員編集用!T31</f>
        <v>0</v>
      </c>
      <c r="Q12" s="405"/>
      <c r="R12" s="85"/>
      <c r="S12" s="85"/>
      <c r="T12" s="87"/>
    </row>
    <row r="13" spans="2:20" ht="13.5" customHeight="1" thickTop="1" x14ac:dyDescent="0.15">
      <c r="B13" s="553"/>
      <c r="C13" s="528"/>
      <c r="D13" s="531">
        <f>教務委員編集用!D37</f>
        <v>2</v>
      </c>
      <c r="E13" s="551" t="str">
        <f>教務委員編集用!E37</f>
        <v>健全な心身の発達について理解して行動でき,考えを述べることができる.</v>
      </c>
      <c r="F13" s="10" t="str">
        <f>IF(教務委員編集用!F37=0,"",教務委員編集用!F37)</f>
        <v>保健・体育Ⅰ</v>
      </c>
      <c r="G13" s="10">
        <f>IF(教務委員編集用!G37=0,"",教務委員編集用!G37)</f>
        <v>2</v>
      </c>
      <c r="H13" s="10" t="str">
        <f>IF(教務委員編集用!H37=0,"",教務委員編集用!H37)</f>
        <v>必修</v>
      </c>
      <c r="I13" s="10" t="str">
        <f>IF(教務委員編集用!I37=0,"",教務委員編集用!I37)</f>
        <v>履修</v>
      </c>
      <c r="J13" s="10">
        <f>IF(教務委員編集用!J37=0,"",教務委員編集用!J37)</f>
        <v>1</v>
      </c>
      <c r="K13" s="10" t="str">
        <f>IF(教務委員編集用!K37=0,"",教務委員編集用!K37)</f>
        <v>通年</v>
      </c>
      <c r="L13" s="10">
        <f>IF(教務委員編集用!L37=0,"",教務委員編集用!L37)</f>
        <v>45</v>
      </c>
      <c r="M13" s="10">
        <f>IF(教務委員編集用!M37=0,"",教務委員編集用!M37)</f>
        <v>100</v>
      </c>
      <c r="N13" s="10">
        <f>教務委員編集用!$N$37</f>
        <v>45</v>
      </c>
      <c r="O13" s="123"/>
      <c r="P13" s="125"/>
      <c r="Q13" s="338"/>
      <c r="R13" s="325"/>
      <c r="S13" s="325"/>
      <c r="T13" s="358"/>
    </row>
    <row r="14" spans="2:20" x14ac:dyDescent="0.15">
      <c r="B14" s="553"/>
      <c r="C14" s="528"/>
      <c r="D14" s="532"/>
      <c r="E14" s="551"/>
      <c r="F14" s="8"/>
      <c r="G14" s="8"/>
      <c r="H14" s="8"/>
      <c r="I14" s="8"/>
      <c r="J14" s="8"/>
      <c r="K14" s="8"/>
      <c r="L14" s="8"/>
      <c r="M14" s="8"/>
      <c r="N14" s="8"/>
      <c r="O14" s="8"/>
      <c r="P14" s="100"/>
      <c r="Q14" s="334"/>
      <c r="R14" s="8"/>
      <c r="S14" s="8"/>
      <c r="T14" s="37"/>
    </row>
    <row r="15" spans="2:20" x14ac:dyDescent="0.15">
      <c r="B15" s="553"/>
      <c r="C15" s="528"/>
      <c r="D15" s="532"/>
      <c r="E15" s="551"/>
      <c r="F15" s="8"/>
      <c r="G15" s="8"/>
      <c r="H15" s="8"/>
      <c r="I15" s="8"/>
      <c r="J15" s="8"/>
      <c r="K15" s="8"/>
      <c r="L15" s="8"/>
      <c r="M15" s="8"/>
      <c r="N15" s="8"/>
      <c r="O15" s="8"/>
      <c r="P15" s="100"/>
      <c r="Q15" s="334"/>
      <c r="R15" s="8"/>
      <c r="S15" s="8"/>
      <c r="T15" s="37"/>
    </row>
    <row r="16" spans="2:20" ht="14.25" thickBot="1" x14ac:dyDescent="0.2">
      <c r="B16" s="553"/>
      <c r="C16" s="528"/>
      <c r="D16" s="532"/>
      <c r="E16" s="551"/>
      <c r="F16" s="9"/>
      <c r="G16" s="9"/>
      <c r="H16" s="9"/>
      <c r="I16" s="9"/>
      <c r="J16" s="9"/>
      <c r="K16" s="9"/>
      <c r="L16" s="9"/>
      <c r="M16" s="9"/>
      <c r="N16" s="9"/>
      <c r="O16" s="9"/>
      <c r="P16" s="101"/>
      <c r="Q16" s="335"/>
      <c r="R16" s="9"/>
      <c r="S16" s="9"/>
      <c r="T16" s="39"/>
    </row>
    <row r="17" spans="2:20" ht="15" thickTop="1" thickBot="1" x14ac:dyDescent="0.2">
      <c r="B17" s="553"/>
      <c r="C17" s="528"/>
      <c r="D17" s="535"/>
      <c r="E17" s="527"/>
      <c r="F17" s="10" t="str">
        <f>IF(教務委員編集用!F42=0,"",教務委員編集用!F42)</f>
        <v>A-2 1年小計</v>
      </c>
      <c r="G17" s="10" t="str">
        <f>IF(教務委員編集用!G42=0,"",教務委員編集用!G42)</f>
        <v/>
      </c>
      <c r="H17" s="10" t="str">
        <f>IF(教務委員編集用!H42=0,"",教務委員編集用!H42)</f>
        <v/>
      </c>
      <c r="I17" s="10" t="str">
        <f>IF(教務委員編集用!I42=0,"",教務委員編集用!I42)</f>
        <v/>
      </c>
      <c r="J17" s="10">
        <f>IF(教務委員編集用!J42=0,"",教務委員編集用!J42)</f>
        <v>1</v>
      </c>
      <c r="K17" s="10" t="str">
        <f>IF(教務委員編集用!K42=0,"",教務委員編集用!K42)</f>
        <v/>
      </c>
      <c r="L17" s="10" t="str">
        <f>IF(教務委員編集用!L42=0,"",教務委員編集用!L42)</f>
        <v/>
      </c>
      <c r="M17" s="10" t="str">
        <f>IF(教務委員編集用!M42=0,"",教務委員編集用!M42)</f>
        <v/>
      </c>
      <c r="N17" s="10"/>
      <c r="O17" s="10"/>
      <c r="P17" s="103">
        <f>教務委員編集用!T42</f>
        <v>0</v>
      </c>
      <c r="Q17" s="407"/>
      <c r="R17" s="10"/>
      <c r="S17" s="10"/>
      <c r="T17" s="38"/>
    </row>
    <row r="18" spans="2:20" ht="13.5" customHeight="1" x14ac:dyDescent="0.15">
      <c r="B18" s="522" t="str">
        <f>教務委員編集用!B49</f>
        <v>B</v>
      </c>
      <c r="C18" s="536" t="str">
        <f>教務委員編集用!C49</f>
        <v>自然環境や社会の問題に関心を持ち,技術者としての役割と責任について考えを述べる素養を持つ。(技術者倫理)</v>
      </c>
      <c r="D18" s="531">
        <f>教務委員編集用!D49</f>
        <v>1</v>
      </c>
      <c r="E18" s="526" t="str">
        <f>教務委員編集用!E49</f>
        <v>自然や社会の問題に関心を持ち,技術が果たしてきた役割を理解し論述できる.</v>
      </c>
      <c r="F18" s="7"/>
      <c r="G18" s="7"/>
      <c r="H18" s="7"/>
      <c r="I18" s="7"/>
      <c r="J18" s="7"/>
      <c r="K18" s="7"/>
      <c r="L18" s="7"/>
      <c r="M18" s="7"/>
      <c r="N18" s="7"/>
      <c r="O18" s="7"/>
      <c r="P18" s="104"/>
      <c r="Q18" s="408"/>
      <c r="R18" s="7"/>
      <c r="S18" s="7"/>
      <c r="T18" s="41"/>
    </row>
    <row r="19" spans="2:20" x14ac:dyDescent="0.15">
      <c r="B19" s="524"/>
      <c r="C19" s="537"/>
      <c r="D19" s="532"/>
      <c r="E19" s="528"/>
      <c r="F19" s="8"/>
      <c r="G19" s="8"/>
      <c r="H19" s="8"/>
      <c r="I19" s="8"/>
      <c r="J19" s="8"/>
      <c r="K19" s="8"/>
      <c r="L19" s="8"/>
      <c r="M19" s="8"/>
      <c r="N19" s="8"/>
      <c r="O19" s="8"/>
      <c r="P19" s="105"/>
      <c r="Q19" s="334"/>
      <c r="R19" s="8"/>
      <c r="S19" s="8"/>
      <c r="T19" s="37"/>
    </row>
    <row r="20" spans="2:20" ht="14.25" thickBot="1" x14ac:dyDescent="0.2">
      <c r="B20" s="524"/>
      <c r="C20" s="537"/>
      <c r="D20" s="532"/>
      <c r="E20" s="528"/>
      <c r="F20" s="9"/>
      <c r="G20" s="9"/>
      <c r="H20" s="9"/>
      <c r="I20" s="9"/>
      <c r="J20" s="9"/>
      <c r="K20" s="9"/>
      <c r="L20" s="9"/>
      <c r="M20" s="9"/>
      <c r="N20" s="9"/>
      <c r="O20" s="9"/>
      <c r="P20" s="106"/>
      <c r="Q20" s="335"/>
      <c r="R20" s="9"/>
      <c r="S20" s="9"/>
      <c r="T20" s="39"/>
    </row>
    <row r="21" spans="2:20" ht="14.25" thickTop="1" x14ac:dyDescent="0.15">
      <c r="B21" s="524"/>
      <c r="C21" s="537"/>
      <c r="D21" s="532"/>
      <c r="E21" s="528"/>
      <c r="F21" s="10" t="str">
        <f>IF(教務委員編集用!F50=0,"",教務委員編集用!F50)</f>
        <v>B-1 1年小計</v>
      </c>
      <c r="G21" s="10" t="str">
        <f>IF(教務委員編集用!G50=0,"",教務委員編集用!G50)</f>
        <v/>
      </c>
      <c r="H21" s="10" t="str">
        <f>IF(教務委員編集用!H50=0,"",教務委員編集用!H50)</f>
        <v/>
      </c>
      <c r="I21" s="10" t="str">
        <f>IF(教務委員編集用!I50=0,"",教務委員編集用!I50)</f>
        <v/>
      </c>
      <c r="J21" s="10">
        <f>IF(教務委員編集用!J50=0,"",教務委員編集用!J50)</f>
        <v>1</v>
      </c>
      <c r="K21" s="10" t="str">
        <f>IF(教務委員編集用!K50=0,"",教務委員編集用!K50)</f>
        <v/>
      </c>
      <c r="L21" s="10" t="str">
        <f>IF(教務委員編集用!L50=0,"",教務委員編集用!L50)</f>
        <v/>
      </c>
      <c r="M21" s="10" t="str">
        <f>IF(教務委員編集用!M50=0,"",教務委員編集用!M50)</f>
        <v/>
      </c>
      <c r="N21" s="10"/>
      <c r="O21" s="10"/>
      <c r="P21" s="103">
        <f>教務委員編集用!T50</f>
        <v>0</v>
      </c>
      <c r="Q21" s="407"/>
      <c r="R21" s="10"/>
      <c r="S21" s="10"/>
      <c r="T21" s="38"/>
    </row>
    <row r="22" spans="2:20" ht="14.25" thickBot="1" x14ac:dyDescent="0.2">
      <c r="B22" s="524"/>
      <c r="C22" s="537"/>
      <c r="D22" s="533"/>
      <c r="E22" s="534"/>
      <c r="F22" s="9" t="str">
        <f>IF(教務委員編集用!F55=0,"",教務委員編集用!F55)</f>
        <v>B-1合計</v>
      </c>
      <c r="G22" s="9" t="str">
        <f>IF(教務委員編集用!G55=0,"",教務委員編集用!G55)</f>
        <v/>
      </c>
      <c r="H22" s="9" t="str">
        <f>IF(教務委員編集用!H55=0,"",教務委員編集用!H55)</f>
        <v/>
      </c>
      <c r="I22" s="9" t="str">
        <f>IF(教務委員編集用!I55=0,"",教務委員編集用!I55)</f>
        <v/>
      </c>
      <c r="J22" s="9"/>
      <c r="K22" s="9" t="str">
        <f>IF(教務委員編集用!K55=0,"",教務委員編集用!K55)</f>
        <v/>
      </c>
      <c r="L22" s="9"/>
      <c r="M22" s="9" t="str">
        <f>IF(教務委員編集用!M55=0,"",教務委員編集用!M55)</f>
        <v/>
      </c>
      <c r="N22" s="9"/>
      <c r="O22" s="9"/>
      <c r="P22" s="106"/>
      <c r="Q22" s="335"/>
      <c r="R22" s="9"/>
      <c r="S22" s="9"/>
      <c r="T22" s="39"/>
    </row>
    <row r="23" spans="2:20" ht="14.25" thickTop="1" x14ac:dyDescent="0.15">
      <c r="B23" s="524"/>
      <c r="C23" s="537"/>
      <c r="D23" s="546">
        <f>教務委員編集用!D56</f>
        <v>2</v>
      </c>
      <c r="E23" s="527" t="str">
        <f>教務委員編集用!E56</f>
        <v>環境や社会における課題を理解し論述できる.</v>
      </c>
      <c r="F23" s="10"/>
      <c r="G23" s="10"/>
      <c r="H23" s="10"/>
      <c r="I23" s="10"/>
      <c r="J23" s="10"/>
      <c r="K23" s="10"/>
      <c r="L23" s="10"/>
      <c r="M23" s="10"/>
      <c r="N23" s="10"/>
      <c r="O23" s="10"/>
      <c r="P23" s="107"/>
      <c r="Q23" s="407"/>
      <c r="R23" s="10"/>
      <c r="S23" s="10"/>
      <c r="T23" s="38"/>
    </row>
    <row r="24" spans="2:20" x14ac:dyDescent="0.15">
      <c r="B24" s="524"/>
      <c r="C24" s="537"/>
      <c r="D24" s="547"/>
      <c r="E24" s="528"/>
      <c r="F24" s="8"/>
      <c r="G24" s="8"/>
      <c r="H24" s="8"/>
      <c r="I24" s="8"/>
      <c r="J24" s="8"/>
      <c r="K24" s="8"/>
      <c r="L24" s="8"/>
      <c r="M24" s="8"/>
      <c r="N24" s="8"/>
      <c r="O24" s="8"/>
      <c r="P24" s="105"/>
      <c r="Q24" s="334"/>
      <c r="R24" s="8"/>
      <c r="S24" s="8"/>
      <c r="T24" s="37"/>
    </row>
    <row r="25" spans="2:20" ht="14.25" thickBot="1" x14ac:dyDescent="0.2">
      <c r="B25" s="524"/>
      <c r="C25" s="537"/>
      <c r="D25" s="547"/>
      <c r="E25" s="528"/>
      <c r="F25" s="9"/>
      <c r="G25" s="9"/>
      <c r="H25" s="9"/>
      <c r="I25" s="9"/>
      <c r="J25" s="9"/>
      <c r="K25" s="9"/>
      <c r="L25" s="9"/>
      <c r="M25" s="9"/>
      <c r="N25" s="9"/>
      <c r="O25" s="9"/>
      <c r="P25" s="106"/>
      <c r="Q25" s="335"/>
      <c r="R25" s="9"/>
      <c r="S25" s="9"/>
      <c r="T25" s="39"/>
    </row>
    <row r="26" spans="2:20" ht="15" thickTop="1" thickBot="1" x14ac:dyDescent="0.2">
      <c r="B26" s="524"/>
      <c r="C26" s="537"/>
      <c r="D26" s="547"/>
      <c r="E26" s="528"/>
      <c r="F26" s="10" t="str">
        <f>IF(教務委員編集用!F57=0,"",教務委員編集用!F57)</f>
        <v>B-2 1年小計</v>
      </c>
      <c r="G26" s="10" t="str">
        <f>IF(教務委員編集用!G57=0,"",教務委員編集用!G57)</f>
        <v/>
      </c>
      <c r="H26" s="10" t="str">
        <f>IF(教務委員編集用!H57=0,"",教務委員編集用!H57)</f>
        <v/>
      </c>
      <c r="I26" s="10" t="str">
        <f>IF(教務委員編集用!I57=0,"",教務委員編集用!I57)</f>
        <v/>
      </c>
      <c r="J26" s="10">
        <f>IF(教務委員編集用!J57=0,"",教務委員編集用!J57)</f>
        <v>1</v>
      </c>
      <c r="K26" s="10" t="str">
        <f>IF(教務委員編集用!K57=0,"",教務委員編集用!K57)</f>
        <v/>
      </c>
      <c r="L26" s="10" t="str">
        <f>IF(教務委員編集用!L57=0,"",教務委員編集用!L57)</f>
        <v/>
      </c>
      <c r="M26" s="10" t="str">
        <f>IF(教務委員編集用!M57=0,"",教務委員編集用!M57)</f>
        <v/>
      </c>
      <c r="N26" s="10"/>
      <c r="O26" s="81"/>
      <c r="P26" s="103">
        <f>教務委員編集用!T57</f>
        <v>0</v>
      </c>
      <c r="Q26" s="407"/>
      <c r="R26" s="10"/>
      <c r="S26" s="10"/>
      <c r="T26" s="38"/>
    </row>
    <row r="27" spans="2:20" x14ac:dyDescent="0.15">
      <c r="B27" s="542" t="str">
        <f>教務委員編集用!B64</f>
        <v>C</v>
      </c>
      <c r="C27" s="544" t="str">
        <f>教務委員編集用!C64</f>
        <v>機械,電気電子,情報または土木の工学分野(以下「基盤となる工学分野」という。)に必要な数学,自然科学の知識を有し,情報技術に関する基礎知識を習得して活用できる。</v>
      </c>
      <c r="D27" s="530">
        <f>教務委員編集用!D64</f>
        <v>1</v>
      </c>
      <c r="E27" s="526" t="str">
        <f>教務委員編集用!E64</f>
        <v>数学,自然科学において,事象を理解するとともに,技術士第一次試験相当の学力を身につける.</v>
      </c>
      <c r="F27" s="7" t="str">
        <f>IF(教務委員編集用!F64=0,"",教務委員編集用!F64)</f>
        <v>基礎数学A</v>
      </c>
      <c r="G27" s="7">
        <f>IF(教務委員編集用!G64=0,"",教務委員編集用!G64)</f>
        <v>2</v>
      </c>
      <c r="H27" s="7" t="str">
        <f>IF(教務委員編集用!H64=0,"",教務委員編集用!H64)</f>
        <v>必修</v>
      </c>
      <c r="I27" s="7" t="str">
        <f>IF(教務委員編集用!I64=0,"",教務委員編集用!I64)</f>
        <v>履修</v>
      </c>
      <c r="J27" s="7">
        <f>IF(教務委員編集用!J64=0,"",教務委員編集用!J64)</f>
        <v>1</v>
      </c>
      <c r="K27" s="7" t="str">
        <f>IF(教務委員編集用!K64=0,"",教務委員編集用!K64)</f>
        <v>通年</v>
      </c>
      <c r="L27" s="7">
        <f>IF(教務委員編集用!L64=0,"",教務委員編集用!L64)</f>
        <v>45</v>
      </c>
      <c r="M27" s="7">
        <f>IF(教務委員編集用!M64=0,"",教務委員編集用!M64)</f>
        <v>100</v>
      </c>
      <c r="N27" s="7">
        <f>教務委員編集用!N64</f>
        <v>45</v>
      </c>
      <c r="O27" s="120"/>
      <c r="P27" s="121"/>
      <c r="Q27" s="371"/>
      <c r="R27" s="355"/>
      <c r="S27" s="355"/>
      <c r="T27" s="356"/>
    </row>
    <row r="28" spans="2:20" x14ac:dyDescent="0.15">
      <c r="B28" s="543"/>
      <c r="C28" s="545"/>
      <c r="D28" s="532"/>
      <c r="E28" s="528"/>
      <c r="F28" s="8" t="str">
        <f>IF(教務委員編集用!F65=0,"",教務委員編集用!F65)</f>
        <v>基礎数学B</v>
      </c>
      <c r="G28" s="8">
        <f>IF(教務委員編集用!G65=0,"",教務委員編集用!G65)</f>
        <v>4</v>
      </c>
      <c r="H28" s="8" t="str">
        <f>IF(教務委員編集用!H65=0,"",教務委員編集用!H65)</f>
        <v>必修</v>
      </c>
      <c r="I28" s="8" t="str">
        <f>IF(教務委員編集用!I65=0,"",教務委員編集用!I65)</f>
        <v>履修</v>
      </c>
      <c r="J28" s="8">
        <f>IF(教務委員編集用!J65=0,"",教務委員編集用!J65)</f>
        <v>1</v>
      </c>
      <c r="K28" s="8" t="str">
        <f>IF(教務委員編集用!K65=0,"",教務委員編集用!K65)</f>
        <v>通年</v>
      </c>
      <c r="L28" s="8">
        <f>IF(教務委員編集用!L65=0,"",教務委員編集用!L65)</f>
        <v>90</v>
      </c>
      <c r="M28" s="8">
        <f>IF(教務委員編集用!M65=0,"",教務委員編集用!M65)</f>
        <v>100</v>
      </c>
      <c r="N28" s="8">
        <f>教務委員編集用!N65</f>
        <v>90</v>
      </c>
      <c r="O28" s="123"/>
      <c r="P28" s="124"/>
      <c r="Q28" s="338"/>
      <c r="R28" s="325"/>
      <c r="S28" s="325"/>
      <c r="T28" s="324"/>
    </row>
    <row r="29" spans="2:20" x14ac:dyDescent="0.15">
      <c r="B29" s="543"/>
      <c r="C29" s="545"/>
      <c r="D29" s="532"/>
      <c r="E29" s="528"/>
      <c r="F29" s="8" t="str">
        <f>IF(教務委員編集用!F66=0,"",教務委員編集用!F66)</f>
        <v>基礎数学演習</v>
      </c>
      <c r="G29" s="8">
        <f>IF(教務委員編集用!G66=0,"",教務委員編集用!G66)</f>
        <v>2</v>
      </c>
      <c r="H29" s="8" t="str">
        <f>IF(教務委員編集用!H66=0,"",教務委員編集用!H66)</f>
        <v>必修</v>
      </c>
      <c r="I29" s="8" t="str">
        <f>IF(教務委員編集用!I66=0,"",教務委員編集用!I66)</f>
        <v>履修</v>
      </c>
      <c r="J29" s="8">
        <f>IF(教務委員編集用!J66=0,"",教務委員編集用!J66)</f>
        <v>1</v>
      </c>
      <c r="K29" s="8" t="str">
        <f>IF(教務委員編集用!K66=0,"",教務委員編集用!K66)</f>
        <v>通年</v>
      </c>
      <c r="L29" s="8">
        <f>IF(教務委員編集用!L66=0,"",教務委員編集用!L66)</f>
        <v>45</v>
      </c>
      <c r="M29" s="8">
        <f>IF(教務委員編集用!M66=0,"",教務委員編集用!M66)</f>
        <v>100</v>
      </c>
      <c r="N29" s="8">
        <f>教務委員編集用!N66</f>
        <v>45</v>
      </c>
      <c r="O29" s="123"/>
      <c r="P29" s="124"/>
      <c r="Q29" s="338"/>
      <c r="R29" s="325"/>
      <c r="S29" s="325"/>
      <c r="T29" s="324"/>
    </row>
    <row r="30" spans="2:20" x14ac:dyDescent="0.15">
      <c r="B30" s="543"/>
      <c r="C30" s="545"/>
      <c r="D30" s="532"/>
      <c r="E30" s="528"/>
      <c r="F30" s="8" t="str">
        <f>IF(教務委員編集用!F69=0,"",教務委員編集用!F69)</f>
        <v>化学I</v>
      </c>
      <c r="G30" s="8">
        <f>IF(教務委員編集用!G69=0,"",教務委員編集用!G69)</f>
        <v>2</v>
      </c>
      <c r="H30" s="8" t="str">
        <f>IF(教務委員編集用!H69=0,"",教務委員編集用!H69)</f>
        <v>必修</v>
      </c>
      <c r="I30" s="8" t="str">
        <f>IF(教務委員編集用!I69=0,"",教務委員編集用!I69)</f>
        <v>履修</v>
      </c>
      <c r="J30" s="8">
        <f>IF(教務委員編集用!J69=0,"",教務委員編集用!J69)</f>
        <v>1</v>
      </c>
      <c r="K30" s="8" t="str">
        <f>IF(教務委員編集用!K69=0,"",教務委員編集用!K69)</f>
        <v>通年</v>
      </c>
      <c r="L30" s="8">
        <f>IF(教務委員編集用!L69=0,"",教務委員編集用!L69)</f>
        <v>45</v>
      </c>
      <c r="M30" s="8">
        <f>IF(教務委員編集用!M69=0,"",教務委員編集用!M69)</f>
        <v>100</v>
      </c>
      <c r="N30" s="8">
        <f>教務委員編集用!$N$69</f>
        <v>45</v>
      </c>
      <c r="O30" s="123"/>
      <c r="P30" s="124"/>
      <c r="Q30" s="338"/>
      <c r="R30" s="325"/>
      <c r="S30" s="325"/>
      <c r="T30" s="324"/>
    </row>
    <row r="31" spans="2:20" x14ac:dyDescent="0.15">
      <c r="B31" s="543"/>
      <c r="C31" s="545"/>
      <c r="D31" s="532"/>
      <c r="E31" s="528"/>
      <c r="F31" s="8" t="str">
        <f>IF(教務委員編集用!F71=0,"",教務委員編集用!F71)</f>
        <v>物理I</v>
      </c>
      <c r="G31" s="8">
        <f>IF(教務委員編集用!G71=0,"",教務委員編集用!G71)</f>
        <v>2</v>
      </c>
      <c r="H31" s="8" t="str">
        <f>IF(教務委員編集用!H71=0,"",教務委員編集用!H71)</f>
        <v>必修</v>
      </c>
      <c r="I31" s="8" t="str">
        <f>IF(教務委員編集用!I71=0,"",教務委員編集用!I71)</f>
        <v>履修</v>
      </c>
      <c r="J31" s="8">
        <f>IF(教務委員編集用!J71=0,"",教務委員編集用!J71)</f>
        <v>1</v>
      </c>
      <c r="K31" s="8" t="str">
        <f>IF(教務委員編集用!K71=0,"",教務委員編集用!K71)</f>
        <v>通年</v>
      </c>
      <c r="L31" s="8">
        <f>IF(教務委員編集用!L71=0,"",教務委員編集用!L71)</f>
        <v>45</v>
      </c>
      <c r="M31" s="8">
        <f>IF(教務委員編集用!M71=0,"",教務委員編集用!M71)</f>
        <v>100</v>
      </c>
      <c r="N31" s="8">
        <f>教務委員編集用!$N$71</f>
        <v>45</v>
      </c>
      <c r="O31" s="123"/>
      <c r="P31" s="124"/>
      <c r="Q31" s="338"/>
      <c r="R31" s="325"/>
      <c r="S31" s="325"/>
      <c r="T31" s="324"/>
    </row>
    <row r="32" spans="2:20" x14ac:dyDescent="0.15">
      <c r="B32" s="543"/>
      <c r="C32" s="545"/>
      <c r="D32" s="532"/>
      <c r="E32" s="528"/>
      <c r="F32" s="8"/>
      <c r="G32" s="8"/>
      <c r="H32" s="8"/>
      <c r="I32" s="8"/>
      <c r="J32" s="8"/>
      <c r="K32" s="8"/>
      <c r="L32" s="8"/>
      <c r="M32" s="8"/>
      <c r="N32" s="8"/>
      <c r="O32" s="8"/>
      <c r="P32" s="100"/>
      <c r="Q32" s="334"/>
      <c r="R32" s="8"/>
      <c r="S32" s="8"/>
      <c r="T32" s="37"/>
    </row>
    <row r="33" spans="2:20" ht="14.25" thickBot="1" x14ac:dyDescent="0.2">
      <c r="B33" s="543"/>
      <c r="C33" s="545"/>
      <c r="D33" s="532"/>
      <c r="E33" s="528"/>
      <c r="F33" s="9"/>
      <c r="G33" s="9"/>
      <c r="H33" s="9"/>
      <c r="I33" s="9"/>
      <c r="J33" s="9"/>
      <c r="K33" s="9"/>
      <c r="L33" s="9"/>
      <c r="M33" s="9"/>
      <c r="N33" s="9"/>
      <c r="O33" s="9"/>
      <c r="P33" s="101"/>
      <c r="Q33" s="335"/>
      <c r="R33" s="9"/>
      <c r="S33" s="9"/>
      <c r="T33" s="39"/>
    </row>
    <row r="34" spans="2:20" ht="15" thickTop="1" thickBot="1" x14ac:dyDescent="0.2">
      <c r="B34" s="543"/>
      <c r="C34" s="545"/>
      <c r="D34" s="533"/>
      <c r="E34" s="534"/>
      <c r="F34" s="85" t="str">
        <f>IF(教務委員編集用!F88=0,"",教務委員編集用!F88)</f>
        <v>C-1 1年小計</v>
      </c>
      <c r="G34" s="85" t="str">
        <f>IF(教務委員編集用!G88=0,"",教務委員編集用!G88)</f>
        <v/>
      </c>
      <c r="H34" s="85" t="str">
        <f>IF(教務委員編集用!H88=0,"",教務委員編集用!H88)</f>
        <v/>
      </c>
      <c r="I34" s="85" t="str">
        <f>IF(教務委員編集用!I88=0,"",教務委員編集用!I88)</f>
        <v/>
      </c>
      <c r="J34" s="85">
        <f>IF(教務委員編集用!J88=0,"",教務委員編集用!J88)</f>
        <v>1</v>
      </c>
      <c r="K34" s="85" t="str">
        <f>IF(教務委員編集用!K88=0,"",教務委員編集用!K88)</f>
        <v/>
      </c>
      <c r="L34" s="85" t="str">
        <f>IF(教務委員編集用!L88=0,"",教務委員編集用!L88)</f>
        <v/>
      </c>
      <c r="M34" s="85" t="str">
        <f>IF(教務委員編集用!M88=0,"",教務委員編集用!M88)</f>
        <v/>
      </c>
      <c r="N34" s="85"/>
      <c r="O34" s="85"/>
      <c r="P34" s="102">
        <f>教務委員編集用!T88</f>
        <v>0</v>
      </c>
      <c r="Q34" s="405"/>
      <c r="R34" s="85"/>
      <c r="S34" s="85"/>
      <c r="T34" s="87"/>
    </row>
    <row r="35" spans="2:20" ht="14.25" thickTop="1" x14ac:dyDescent="0.15">
      <c r="B35" s="543"/>
      <c r="C35" s="545"/>
      <c r="D35" s="531">
        <f>教務委員編集用!D94</f>
        <v>2</v>
      </c>
      <c r="E35" s="527" t="str">
        <f>教務委員編集用!E94</f>
        <v>工学に必要な情報技術に関するリテラシーを身につけ,使用できる.</v>
      </c>
      <c r="F35" s="10" t="str">
        <f>IF(教務委員編集用!F94=0,"",教務委員編集用!F94)</f>
        <v>情報処理基礎</v>
      </c>
      <c r="G35" s="10">
        <f>IF(教務委員編集用!G94=0,"",教務委員編集用!G94)</f>
        <v>2</v>
      </c>
      <c r="H35" s="10" t="str">
        <f>IF(教務委員編集用!H94=0,"",教務委員編集用!H94)</f>
        <v>必修</v>
      </c>
      <c r="I35" s="10" t="str">
        <f>IF(教務委員編集用!I94=0,"",教務委員編集用!I94)</f>
        <v>履修</v>
      </c>
      <c r="J35" s="10">
        <f>IF(教務委員編集用!J94=0,"",教務委員編集用!J94)</f>
        <v>1</v>
      </c>
      <c r="K35" s="10" t="str">
        <f>IF(教務委員編集用!K94=0,"",教務委員編集用!K94)</f>
        <v>通年</v>
      </c>
      <c r="L35" s="10">
        <f>IF(教務委員編集用!L94=0,"",教務委員編集用!L94)</f>
        <v>45</v>
      </c>
      <c r="M35" s="10">
        <f>IF(教務委員編集用!M94=0,"",教務委員編集用!M94)</f>
        <v>100</v>
      </c>
      <c r="N35" s="10">
        <f>教務委員編集用!$N$94</f>
        <v>45</v>
      </c>
      <c r="O35" s="123"/>
      <c r="P35" s="125"/>
      <c r="Q35" s="406"/>
      <c r="R35" s="400"/>
      <c r="S35" s="400"/>
      <c r="T35" s="358"/>
    </row>
    <row r="36" spans="2:20" x14ac:dyDescent="0.15">
      <c r="B36" s="543"/>
      <c r="C36" s="545"/>
      <c r="D36" s="532"/>
      <c r="E36" s="528"/>
      <c r="F36" s="8"/>
      <c r="G36" s="8"/>
      <c r="H36" s="8"/>
      <c r="I36" s="8"/>
      <c r="J36" s="8"/>
      <c r="K36" s="8"/>
      <c r="L36" s="8"/>
      <c r="M36" s="8"/>
      <c r="N36" s="8"/>
      <c r="O36" s="8"/>
      <c r="P36" s="100"/>
      <c r="Q36" s="334"/>
      <c r="R36" s="8"/>
      <c r="S36" s="8"/>
      <c r="T36" s="37"/>
    </row>
    <row r="37" spans="2:20" x14ac:dyDescent="0.15">
      <c r="B37" s="543"/>
      <c r="C37" s="545"/>
      <c r="D37" s="532"/>
      <c r="E37" s="528"/>
      <c r="F37" s="8"/>
      <c r="G37" s="8"/>
      <c r="H37" s="8"/>
      <c r="I37" s="8"/>
      <c r="J37" s="8"/>
      <c r="K37" s="8"/>
      <c r="L37" s="8"/>
      <c r="M37" s="8"/>
      <c r="N37" s="8"/>
      <c r="O37" s="8"/>
      <c r="P37" s="100"/>
      <c r="Q37" s="334"/>
      <c r="R37" s="8"/>
      <c r="S37" s="8"/>
      <c r="T37" s="37"/>
    </row>
    <row r="38" spans="2:20" ht="14.25" thickBot="1" x14ac:dyDescent="0.2">
      <c r="B38" s="543"/>
      <c r="C38" s="545"/>
      <c r="D38" s="532"/>
      <c r="E38" s="528"/>
      <c r="F38" s="9"/>
      <c r="G38" s="9"/>
      <c r="H38" s="9"/>
      <c r="I38" s="9"/>
      <c r="J38" s="9"/>
      <c r="K38" s="9"/>
      <c r="L38" s="9"/>
      <c r="M38" s="9"/>
      <c r="N38" s="9"/>
      <c r="O38" s="9"/>
      <c r="P38" s="101"/>
      <c r="Q38" s="335"/>
      <c r="R38" s="9"/>
      <c r="S38" s="9"/>
      <c r="T38" s="39"/>
    </row>
    <row r="39" spans="2:20" ht="15" thickTop="1" thickBot="1" x14ac:dyDescent="0.2">
      <c r="B39" s="543"/>
      <c r="C39" s="545"/>
      <c r="D39" s="532"/>
      <c r="E39" s="528"/>
      <c r="F39" s="10" t="str">
        <f>IF(教務委員編集用!F97=0,"",教務委員編集用!F97)</f>
        <v>C-2 1年小計</v>
      </c>
      <c r="G39" s="10" t="str">
        <f>IF(教務委員編集用!G97=0,"",教務委員編集用!G97)</f>
        <v/>
      </c>
      <c r="H39" s="10" t="str">
        <f>IF(教務委員編集用!H97=0,"",教務委員編集用!H97)</f>
        <v/>
      </c>
      <c r="I39" s="10" t="str">
        <f>IF(教務委員編集用!I97=0,"",教務委員編集用!I97)</f>
        <v/>
      </c>
      <c r="J39" s="10">
        <f>IF(教務委員編集用!J97=0,"",教務委員編集用!J97)</f>
        <v>1</v>
      </c>
      <c r="K39" s="10" t="str">
        <f>IF(教務委員編集用!K97=0,"",教務委員編集用!K97)</f>
        <v/>
      </c>
      <c r="L39" s="10" t="str">
        <f>IF(教務委員編集用!L97=0,"",教務委員編集用!L97)</f>
        <v/>
      </c>
      <c r="M39" s="10" t="str">
        <f>IF(教務委員編集用!M97=0,"",教務委員編集用!M97)</f>
        <v/>
      </c>
      <c r="N39" s="10"/>
      <c r="O39" s="81"/>
      <c r="P39" s="103">
        <f>教務委員編集用!T97</f>
        <v>0</v>
      </c>
      <c r="Q39" s="407"/>
      <c r="R39" s="10"/>
      <c r="S39" s="10"/>
      <c r="T39" s="38"/>
    </row>
    <row r="40" spans="2:20" x14ac:dyDescent="0.15">
      <c r="B40" s="522" t="str">
        <f>教務委員編集用!B104</f>
        <v>D</v>
      </c>
      <c r="C40" s="526" t="str">
        <f>教務委員編集用!C104</f>
        <v>基盤となる工学分野およびその基礎となる科学,技術の知識と技能を習得して必要とされる技術上の問題に活用できる。</v>
      </c>
      <c r="D40" s="530">
        <f>教務委員編集用!D104</f>
        <v>1</v>
      </c>
      <c r="E40" s="526" t="str">
        <f>教務委員編集用!E104</f>
        <v>基盤となる工学分野において,事象を理解し,技術士第一次試験相当の学力を身につける.</v>
      </c>
      <c r="F40" s="7" t="str">
        <f>教務委員編集用!F104</f>
        <v>電気基礎</v>
      </c>
      <c r="G40" s="7">
        <f>教務委員編集用!G104</f>
        <v>2</v>
      </c>
      <c r="H40" s="7" t="str">
        <f>教務委員編集用!H104</f>
        <v>必修</v>
      </c>
      <c r="I40" s="7" t="str">
        <f>教務委員編集用!I104</f>
        <v>履修</v>
      </c>
      <c r="J40" s="7">
        <f>教務委員編集用!J104</f>
        <v>1</v>
      </c>
      <c r="K40" s="7" t="str">
        <f>教務委員編集用!K104</f>
        <v>通年</v>
      </c>
      <c r="L40" s="7">
        <f>教務委員編集用!L104</f>
        <v>45</v>
      </c>
      <c r="M40" s="7">
        <f>教務委員編集用!M104</f>
        <v>100</v>
      </c>
      <c r="N40" s="7">
        <f>教務委員編集用!N104</f>
        <v>45</v>
      </c>
      <c r="O40" s="123"/>
      <c r="P40" s="121"/>
      <c r="Q40" s="371"/>
      <c r="R40" s="355"/>
      <c r="S40" s="355"/>
      <c r="T40" s="356"/>
    </row>
    <row r="41" spans="2:20" x14ac:dyDescent="0.15">
      <c r="B41" s="524"/>
      <c r="C41" s="528"/>
      <c r="D41" s="532"/>
      <c r="E41" s="528"/>
      <c r="F41" s="8" t="str">
        <f>教務委員編集用!F105</f>
        <v>電子制御工学実験Ⅰ</v>
      </c>
      <c r="G41" s="8">
        <f>教務委員編集用!G105</f>
        <v>2</v>
      </c>
      <c r="H41" s="8" t="str">
        <f>教務委員編集用!H105</f>
        <v>必修</v>
      </c>
      <c r="I41" s="8" t="str">
        <f>教務委員編集用!I105</f>
        <v>履修</v>
      </c>
      <c r="J41" s="8">
        <f>教務委員編集用!J105</f>
        <v>1</v>
      </c>
      <c r="K41" s="8" t="str">
        <f>教務委員編集用!K105</f>
        <v>通年</v>
      </c>
      <c r="L41" s="8">
        <f>教務委員編集用!L105</f>
        <v>45</v>
      </c>
      <c r="M41" s="8">
        <f>教務委員編集用!M105</f>
        <v>38</v>
      </c>
      <c r="N41" s="8">
        <f>教務委員編集用!N105</f>
        <v>17.100000000000001</v>
      </c>
      <c r="O41" s="123"/>
      <c r="P41" s="124"/>
      <c r="Q41" s="338"/>
      <c r="R41" s="325"/>
      <c r="S41" s="325"/>
      <c r="T41" s="324"/>
    </row>
    <row r="42" spans="2:20" x14ac:dyDescent="0.15">
      <c r="B42" s="524"/>
      <c r="C42" s="528"/>
      <c r="D42" s="532"/>
      <c r="E42" s="528"/>
      <c r="F42" s="8" t="str">
        <f>教務委員編集用!F106</f>
        <v>機械加工基礎実習</v>
      </c>
      <c r="G42" s="8">
        <f>教務委員編集用!G106</f>
        <v>1</v>
      </c>
      <c r="H42" s="8" t="str">
        <f>教務委員編集用!H106</f>
        <v>自由選択</v>
      </c>
      <c r="I42" s="8" t="str">
        <f>教務委員編集用!I106</f>
        <v>履修</v>
      </c>
      <c r="J42" s="8">
        <f>教務委員編集用!J106</f>
        <v>1</v>
      </c>
      <c r="K42" s="8" t="str">
        <f>教務委員編集用!K106</f>
        <v>半期</v>
      </c>
      <c r="L42" s="8">
        <f>教務委員編集用!L106</f>
        <v>22.5</v>
      </c>
      <c r="M42" s="8">
        <f>教務委員編集用!M106</f>
        <v>100</v>
      </c>
      <c r="N42" s="8">
        <f>教務委員編集用!N106</f>
        <v>0</v>
      </c>
      <c r="O42" s="123"/>
      <c r="P42" s="124"/>
      <c r="Q42" s="338"/>
      <c r="R42" s="325"/>
      <c r="S42" s="325"/>
      <c r="T42" s="324"/>
    </row>
    <row r="43" spans="2:20" x14ac:dyDescent="0.15">
      <c r="B43" s="524"/>
      <c r="C43" s="528"/>
      <c r="D43" s="532"/>
      <c r="E43" s="528"/>
      <c r="F43" s="8"/>
      <c r="G43" s="8"/>
      <c r="H43" s="8"/>
      <c r="I43" s="8"/>
      <c r="J43" s="8"/>
      <c r="K43" s="8"/>
      <c r="L43" s="8"/>
      <c r="M43" s="8"/>
      <c r="N43" s="8"/>
      <c r="O43" s="8"/>
      <c r="P43" s="105"/>
      <c r="Q43" s="334"/>
      <c r="R43" s="8"/>
      <c r="S43" s="8"/>
      <c r="T43" s="37"/>
    </row>
    <row r="44" spans="2:20" ht="14.25" thickBot="1" x14ac:dyDescent="0.2">
      <c r="B44" s="524"/>
      <c r="C44" s="528"/>
      <c r="D44" s="532"/>
      <c r="E44" s="528"/>
      <c r="F44" s="9"/>
      <c r="G44" s="9"/>
      <c r="H44" s="9"/>
      <c r="I44" s="9"/>
      <c r="J44" s="9"/>
      <c r="K44" s="9"/>
      <c r="L44" s="9"/>
      <c r="M44" s="9"/>
      <c r="N44" s="9"/>
      <c r="O44" s="9"/>
      <c r="P44" s="106"/>
      <c r="Q44" s="335"/>
      <c r="R44" s="9"/>
      <c r="S44" s="9"/>
      <c r="T44" s="39"/>
    </row>
    <row r="45" spans="2:20" ht="15" thickTop="1" thickBot="1" x14ac:dyDescent="0.2">
      <c r="B45" s="524"/>
      <c r="C45" s="528"/>
      <c r="D45" s="532"/>
      <c r="E45" s="528"/>
      <c r="F45" s="10" t="str">
        <f>IF(教務委員編集用!F120=0,"",教務委員編集用!F120)</f>
        <v>D-1 1年小計</v>
      </c>
      <c r="G45" s="10" t="str">
        <f>IF(教務委員編集用!G120=0,"",教務委員編集用!G120)</f>
        <v/>
      </c>
      <c r="H45" s="10" t="str">
        <f>IF(教務委員編集用!H120=0,"",教務委員編集用!H120)</f>
        <v/>
      </c>
      <c r="I45" s="10" t="str">
        <f>IF(教務委員編集用!I120=0,"",教務委員編集用!I120)</f>
        <v/>
      </c>
      <c r="J45" s="10">
        <f>IF(教務委員編集用!J120=0,"",教務委員編集用!J120)</f>
        <v>1</v>
      </c>
      <c r="K45" s="10" t="str">
        <f>IF(教務委員編集用!K120=0,"",教務委員編集用!K120)</f>
        <v/>
      </c>
      <c r="L45" s="10" t="str">
        <f>IF(教務委員編集用!L120=0,"",教務委員編集用!L120)</f>
        <v/>
      </c>
      <c r="M45" s="10" t="str">
        <f>IF(教務委員編集用!M120=0,"",教務委員編集用!M120)</f>
        <v/>
      </c>
      <c r="N45" s="10"/>
      <c r="O45" s="10"/>
      <c r="P45" s="103">
        <f>教務委員編集用!T120</f>
        <v>0</v>
      </c>
      <c r="Q45" s="407"/>
      <c r="R45" s="10"/>
      <c r="S45" s="10"/>
      <c r="T45" s="38"/>
    </row>
    <row r="46" spans="2:20" ht="14.25" thickTop="1" x14ac:dyDescent="0.15">
      <c r="B46" s="524"/>
      <c r="C46" s="528"/>
      <c r="D46" s="541">
        <f>教務委員編集用!D126</f>
        <v>2</v>
      </c>
      <c r="E46" s="540" t="str">
        <f>教務委員編集用!E126</f>
        <v>基盤となる工学分野において,論理展開に必要な基礎問題を解くことができる.</v>
      </c>
      <c r="F46" s="14"/>
      <c r="G46" s="14"/>
      <c r="H46" s="14"/>
      <c r="I46" s="14"/>
      <c r="J46" s="14"/>
      <c r="K46" s="14"/>
      <c r="L46" s="14"/>
      <c r="M46" s="14"/>
      <c r="N46" s="14"/>
      <c r="O46" s="14"/>
      <c r="P46" s="108"/>
      <c r="Q46" s="411"/>
      <c r="R46" s="14"/>
      <c r="S46" s="14"/>
      <c r="T46" s="43"/>
    </row>
    <row r="47" spans="2:20" x14ac:dyDescent="0.15">
      <c r="B47" s="524"/>
      <c r="C47" s="528"/>
      <c r="D47" s="532"/>
      <c r="E47" s="528"/>
      <c r="F47" s="8"/>
      <c r="G47" s="8"/>
      <c r="H47" s="8"/>
      <c r="I47" s="8"/>
      <c r="J47" s="8"/>
      <c r="K47" s="8"/>
      <c r="L47" s="8"/>
      <c r="M47" s="8"/>
      <c r="N47" s="8"/>
      <c r="O47" s="8"/>
      <c r="P47" s="105"/>
      <c r="Q47" s="334"/>
      <c r="R47" s="8"/>
      <c r="S47" s="8"/>
      <c r="T47" s="37"/>
    </row>
    <row r="48" spans="2:20" ht="14.25" thickBot="1" x14ac:dyDescent="0.2">
      <c r="B48" s="524"/>
      <c r="C48" s="528"/>
      <c r="D48" s="532"/>
      <c r="E48" s="528"/>
      <c r="F48" s="9"/>
      <c r="G48" s="9"/>
      <c r="H48" s="9"/>
      <c r="I48" s="9"/>
      <c r="J48" s="9"/>
      <c r="K48" s="9"/>
      <c r="L48" s="9"/>
      <c r="M48" s="9"/>
      <c r="N48" s="9"/>
      <c r="O48" s="9"/>
      <c r="P48" s="106"/>
      <c r="Q48" s="335"/>
      <c r="R48" s="9"/>
      <c r="S48" s="9"/>
      <c r="T48" s="39"/>
    </row>
    <row r="49" spans="2:20" ht="14.25" thickTop="1" x14ac:dyDescent="0.15">
      <c r="B49" s="524"/>
      <c r="C49" s="528"/>
      <c r="D49" s="532"/>
      <c r="E49" s="528"/>
      <c r="F49" s="10" t="str">
        <f>IF(教務委員編集用!F130=0,"",教務委員編集用!F130)</f>
        <v>D-2 1年小計</v>
      </c>
      <c r="G49" s="10" t="str">
        <f>IF(教務委員編集用!G130=0,"",教務委員編集用!G130)</f>
        <v/>
      </c>
      <c r="H49" s="10" t="str">
        <f>IF(教務委員編集用!H130=0,"",教務委員編集用!H130)</f>
        <v/>
      </c>
      <c r="I49" s="10" t="str">
        <f>IF(教務委員編集用!I130=0,"",教務委員編集用!I130)</f>
        <v/>
      </c>
      <c r="J49" s="10">
        <f>IF(教務委員編集用!J130=0,"",教務委員編集用!J130)</f>
        <v>1</v>
      </c>
      <c r="K49" s="10" t="str">
        <f>IF(教務委員編集用!K130=0,"",教務委員編集用!K130)</f>
        <v/>
      </c>
      <c r="L49" s="10" t="str">
        <f>IF(教務委員編集用!L130=0,"",教務委員編集用!L130)</f>
        <v/>
      </c>
      <c r="M49" s="10" t="str">
        <f>IF(教務委員編集用!M130=0,"",教務委員編集用!M130)</f>
        <v/>
      </c>
      <c r="N49" s="10"/>
      <c r="O49" s="10"/>
      <c r="P49" s="109">
        <f>教務委員編集用!T130</f>
        <v>0</v>
      </c>
      <c r="Q49" s="407"/>
      <c r="R49" s="10"/>
      <c r="S49" s="10"/>
      <c r="T49" s="38"/>
    </row>
    <row r="50" spans="2:20" x14ac:dyDescent="0.15">
      <c r="B50" s="524"/>
      <c r="C50" s="528"/>
      <c r="D50" s="532">
        <f>教務委員編集用!D136</f>
        <v>12</v>
      </c>
      <c r="E50" s="528" t="str">
        <f>教務委員編集用!E136</f>
        <v>基盤となる工学分野において,事象を理解し,技術士第一次試験相当の学力を身につける.
基盤となる工学分野において,論理展開に必要な基礎問題を解くことができる.</v>
      </c>
      <c r="F50" s="8"/>
      <c r="G50" s="8"/>
      <c r="H50" s="8"/>
      <c r="I50" s="8"/>
      <c r="J50" s="8"/>
      <c r="K50" s="8"/>
      <c r="L50" s="8"/>
      <c r="M50" s="8"/>
      <c r="N50" s="8"/>
      <c r="O50" s="8"/>
      <c r="P50" s="105"/>
      <c r="Q50" s="334"/>
      <c r="R50" s="8"/>
      <c r="S50" s="8"/>
      <c r="T50" s="37"/>
    </row>
    <row r="51" spans="2:20" x14ac:dyDescent="0.15">
      <c r="B51" s="524"/>
      <c r="C51" s="528"/>
      <c r="D51" s="532"/>
      <c r="E51" s="528"/>
      <c r="F51" s="8"/>
      <c r="G51" s="8"/>
      <c r="H51" s="8"/>
      <c r="I51" s="8"/>
      <c r="J51" s="8"/>
      <c r="K51" s="8"/>
      <c r="L51" s="8"/>
      <c r="M51" s="8"/>
      <c r="N51" s="8"/>
      <c r="O51" s="8"/>
      <c r="P51" s="105"/>
      <c r="Q51" s="334"/>
      <c r="R51" s="8"/>
      <c r="S51" s="8"/>
      <c r="T51" s="37"/>
    </row>
    <row r="52" spans="2:20" ht="14.25" thickBot="1" x14ac:dyDescent="0.2">
      <c r="B52" s="524"/>
      <c r="C52" s="528"/>
      <c r="D52" s="532"/>
      <c r="E52" s="528"/>
      <c r="F52" s="9"/>
      <c r="G52" s="9"/>
      <c r="H52" s="9"/>
      <c r="I52" s="9"/>
      <c r="J52" s="9"/>
      <c r="K52" s="9"/>
      <c r="L52" s="9"/>
      <c r="M52" s="9"/>
      <c r="N52" s="9"/>
      <c r="O52" s="9"/>
      <c r="P52" s="106"/>
      <c r="Q52" s="335"/>
      <c r="R52" s="9"/>
      <c r="S52" s="9"/>
      <c r="T52" s="39"/>
    </row>
    <row r="53" spans="2:20" ht="15" thickTop="1" thickBot="1" x14ac:dyDescent="0.2">
      <c r="B53" s="524"/>
      <c r="C53" s="528"/>
      <c r="D53" s="533"/>
      <c r="E53" s="534"/>
      <c r="F53" s="85" t="str">
        <f>IF(教務委員編集用!F158=0,"",教務委員編集用!F158)</f>
        <v>D-12 1年小計</v>
      </c>
      <c r="G53" s="85" t="str">
        <f>IF(教務委員編集用!G158=0,"",教務委員編集用!G158)</f>
        <v/>
      </c>
      <c r="H53" s="85" t="str">
        <f>IF(教務委員編集用!H158=0,"",教務委員編集用!H158)</f>
        <v/>
      </c>
      <c r="I53" s="85" t="str">
        <f>IF(教務委員編集用!I158=0,"",教務委員編集用!I158)</f>
        <v/>
      </c>
      <c r="J53" s="85">
        <f>IF(教務委員編集用!J158=0,"",教務委員編集用!J158)</f>
        <v>1</v>
      </c>
      <c r="K53" s="85" t="str">
        <f>IF(教務委員編集用!K158=0,"",教務委員編集用!K158)</f>
        <v/>
      </c>
      <c r="L53" s="85" t="str">
        <f>IF(教務委員編集用!L158=0,"",教務委員編集用!L158)</f>
        <v/>
      </c>
      <c r="M53" s="85" t="str">
        <f>IF(教務委員編集用!M158=0,"",教務委員編集用!M158)</f>
        <v/>
      </c>
      <c r="N53" s="85"/>
      <c r="O53" s="85"/>
      <c r="P53" s="110">
        <f>教務委員編集用!T158</f>
        <v>0</v>
      </c>
      <c r="Q53" s="405"/>
      <c r="R53" s="85"/>
      <c r="S53" s="85"/>
      <c r="T53" s="87"/>
    </row>
    <row r="54" spans="2:20" ht="14.25" thickTop="1" x14ac:dyDescent="0.15">
      <c r="B54" s="524"/>
      <c r="C54" s="528"/>
      <c r="D54" s="531">
        <f>教務委員編集用!D164</f>
        <v>3</v>
      </c>
      <c r="E54" s="527" t="str">
        <f>教務委員編集用!E164</f>
        <v>基盤となる工学分野以外の工学分野の基礎的な知識を身につける.</v>
      </c>
      <c r="F54" s="10"/>
      <c r="G54" s="10"/>
      <c r="H54" s="10"/>
      <c r="I54" s="10"/>
      <c r="J54" s="10"/>
      <c r="K54" s="10"/>
      <c r="L54" s="10"/>
      <c r="M54" s="10"/>
      <c r="N54" s="10"/>
      <c r="O54" s="10"/>
      <c r="P54" s="107"/>
      <c r="Q54" s="407"/>
      <c r="R54" s="10"/>
      <c r="S54" s="10"/>
      <c r="T54" s="38"/>
    </row>
    <row r="55" spans="2:20" x14ac:dyDescent="0.15">
      <c r="B55" s="524"/>
      <c r="C55" s="528"/>
      <c r="D55" s="532"/>
      <c r="E55" s="528"/>
      <c r="F55" s="8"/>
      <c r="G55" s="8"/>
      <c r="H55" s="8"/>
      <c r="I55" s="8"/>
      <c r="J55" s="8"/>
      <c r="K55" s="8"/>
      <c r="L55" s="8"/>
      <c r="M55" s="8"/>
      <c r="N55" s="8"/>
      <c r="O55" s="8"/>
      <c r="P55" s="105"/>
      <c r="Q55" s="334"/>
      <c r="R55" s="8"/>
      <c r="S55" s="8"/>
      <c r="T55" s="37"/>
    </row>
    <row r="56" spans="2:20" ht="14.25" thickBot="1" x14ac:dyDescent="0.2">
      <c r="B56" s="524"/>
      <c r="C56" s="528"/>
      <c r="D56" s="532"/>
      <c r="E56" s="528"/>
      <c r="F56" s="9"/>
      <c r="G56" s="9"/>
      <c r="H56" s="9"/>
      <c r="I56" s="9"/>
      <c r="J56" s="9"/>
      <c r="K56" s="9"/>
      <c r="L56" s="9"/>
      <c r="M56" s="9"/>
      <c r="N56" s="9"/>
      <c r="O56" s="9"/>
      <c r="P56" s="106"/>
      <c r="Q56" s="335"/>
      <c r="R56" s="9"/>
      <c r="S56" s="9"/>
      <c r="T56" s="39"/>
    </row>
    <row r="57" spans="2:20" ht="15" thickTop="1" thickBot="1" x14ac:dyDescent="0.2">
      <c r="B57" s="524"/>
      <c r="C57" s="528"/>
      <c r="D57" s="532"/>
      <c r="E57" s="528"/>
      <c r="F57" s="10" t="str">
        <f>IF(教務委員編集用!F165=0,"",教務委員編集用!F165)</f>
        <v>D-3 1年小計</v>
      </c>
      <c r="G57" s="10" t="str">
        <f>IF(教務委員編集用!G165=0,"",教務委員編集用!G165)</f>
        <v/>
      </c>
      <c r="H57" s="10" t="str">
        <f>IF(教務委員編集用!H165=0,"",教務委員編集用!H165)</f>
        <v/>
      </c>
      <c r="I57" s="10" t="str">
        <f>IF(教務委員編集用!I165=0,"",教務委員編集用!I165)</f>
        <v/>
      </c>
      <c r="J57" s="10">
        <f>IF(教務委員編集用!J165=0,"",教務委員編集用!J165)</f>
        <v>1</v>
      </c>
      <c r="K57" s="10" t="str">
        <f>IF(教務委員編集用!K165=0,"",教務委員編集用!K165)</f>
        <v/>
      </c>
      <c r="L57" s="10" t="str">
        <f>IF(教務委員編集用!L165=0,"",教務委員編集用!L165)</f>
        <v/>
      </c>
      <c r="M57" s="10" t="str">
        <f>IF(教務委員編集用!M165=0,"",教務委員編集用!M165)</f>
        <v/>
      </c>
      <c r="N57" s="10"/>
      <c r="O57" s="10"/>
      <c r="P57" s="109">
        <f>教務委員編集用!T165</f>
        <v>0</v>
      </c>
      <c r="Q57" s="407"/>
      <c r="R57" s="10"/>
      <c r="S57" s="10"/>
      <c r="T57" s="38"/>
    </row>
    <row r="58" spans="2:20" x14ac:dyDescent="0.15">
      <c r="B58" s="522" t="str">
        <f>教務委員編集用!B172</f>
        <v>E</v>
      </c>
      <c r="C58" s="526" t="str">
        <f>教務委員編集用!C172</f>
        <v>科学,技術および情報の知識,基盤となる工学分野で習得した知識,さらに技術者としての実践的な知識や技能を活用して,自ら問題を発見し解決する能力を養う。</v>
      </c>
      <c r="D58" s="530">
        <f>教務委員編集用!D172</f>
        <v>1</v>
      </c>
      <c r="E58" s="536" t="str">
        <f>教務委員編集用!E172</f>
        <v>科学,技術,工学に関する情報を収集し,その適否を判断してまとめることができる.</v>
      </c>
      <c r="F58" s="7" t="str">
        <f>教務委員編集用!F172</f>
        <v>電子制御工学実験Ⅰ</v>
      </c>
      <c r="G58" s="306">
        <f>教務委員編集用!G172</f>
        <v>2</v>
      </c>
      <c r="H58" s="306" t="str">
        <f>教務委員編集用!H172</f>
        <v>必修</v>
      </c>
      <c r="I58" s="306" t="str">
        <f>教務委員編集用!I172</f>
        <v>履修</v>
      </c>
      <c r="J58" s="306">
        <f>教務委員編集用!J172</f>
        <v>1</v>
      </c>
      <c r="K58" s="306" t="str">
        <f>教務委員編集用!K172</f>
        <v>通年</v>
      </c>
      <c r="L58" s="306">
        <f>教務委員編集用!L172</f>
        <v>45</v>
      </c>
      <c r="M58" s="306">
        <f>教務委員編集用!M172</f>
        <v>14</v>
      </c>
      <c r="N58" s="306">
        <f>教務委員編集用!N172</f>
        <v>6.3</v>
      </c>
      <c r="O58" s="164" t="str">
        <f t="shared" ref="O58:T58" si="0">IF(O41=0,"",O41)</f>
        <v/>
      </c>
      <c r="P58" s="419" t="str">
        <f t="shared" si="0"/>
        <v/>
      </c>
      <c r="Q58" s="413" t="str">
        <f t="shared" si="0"/>
        <v/>
      </c>
      <c r="R58" s="164" t="str">
        <f t="shared" si="0"/>
        <v/>
      </c>
      <c r="S58" s="164" t="str">
        <f t="shared" si="0"/>
        <v/>
      </c>
      <c r="T58" s="164" t="str">
        <f t="shared" si="0"/>
        <v/>
      </c>
    </row>
    <row r="59" spans="2:20" x14ac:dyDescent="0.15">
      <c r="B59" s="523"/>
      <c r="C59" s="527"/>
      <c r="D59" s="531"/>
      <c r="E59" s="538"/>
      <c r="F59" s="10"/>
      <c r="G59" s="307"/>
      <c r="H59" s="307"/>
      <c r="I59" s="307"/>
      <c r="J59" s="307"/>
      <c r="K59" s="307"/>
      <c r="L59" s="307"/>
      <c r="M59" s="307"/>
      <c r="N59" s="307"/>
      <c r="O59" s="307"/>
      <c r="P59" s="107"/>
      <c r="Q59" s="311"/>
      <c r="R59" s="55"/>
      <c r="S59" s="55"/>
      <c r="T59" s="35"/>
    </row>
    <row r="60" spans="2:20" x14ac:dyDescent="0.15">
      <c r="B60" s="523"/>
      <c r="C60" s="527"/>
      <c r="D60" s="531"/>
      <c r="E60" s="538"/>
      <c r="F60" s="10"/>
      <c r="G60" s="307"/>
      <c r="H60" s="307"/>
      <c r="I60" s="307"/>
      <c r="J60" s="307"/>
      <c r="K60" s="307"/>
      <c r="L60" s="307"/>
      <c r="M60" s="307"/>
      <c r="N60" s="307"/>
      <c r="O60" s="307"/>
      <c r="P60" s="107"/>
      <c r="Q60" s="311"/>
      <c r="R60" s="55"/>
      <c r="S60" s="55"/>
      <c r="T60" s="35"/>
    </row>
    <row r="61" spans="2:20" x14ac:dyDescent="0.15">
      <c r="B61" s="524"/>
      <c r="C61" s="528"/>
      <c r="D61" s="532"/>
      <c r="E61" s="537"/>
      <c r="F61" s="8"/>
      <c r="G61" s="308"/>
      <c r="H61" s="308"/>
      <c r="I61" s="308"/>
      <c r="J61" s="308"/>
      <c r="K61" s="308"/>
      <c r="L61" s="308"/>
      <c r="M61" s="308"/>
      <c r="N61" s="308"/>
      <c r="O61" s="308"/>
      <c r="P61" s="105"/>
      <c r="Q61" s="312"/>
      <c r="R61" s="56"/>
      <c r="S61" s="56"/>
      <c r="T61" s="45"/>
    </row>
    <row r="62" spans="2:20" ht="14.25" thickBot="1" x14ac:dyDescent="0.2">
      <c r="B62" s="524"/>
      <c r="C62" s="528"/>
      <c r="D62" s="532"/>
      <c r="E62" s="537"/>
      <c r="F62" s="9"/>
      <c r="G62" s="309"/>
      <c r="H62" s="309"/>
      <c r="I62" s="309"/>
      <c r="J62" s="309"/>
      <c r="K62" s="309"/>
      <c r="L62" s="309"/>
      <c r="M62" s="309"/>
      <c r="N62" s="309"/>
      <c r="O62" s="309"/>
      <c r="P62" s="106"/>
      <c r="Q62" s="347"/>
      <c r="R62" s="59"/>
      <c r="S62" s="59"/>
      <c r="T62" s="46"/>
    </row>
    <row r="63" spans="2:20" ht="15" thickTop="1" thickBot="1" x14ac:dyDescent="0.2">
      <c r="B63" s="524"/>
      <c r="C63" s="528"/>
      <c r="D63" s="533"/>
      <c r="E63" s="539"/>
      <c r="F63" s="85" t="str">
        <f>IF(教務委員編集用!F181=0,"",教務委員編集用!F181)</f>
        <v>E-1 1年小計</v>
      </c>
      <c r="G63" s="85" t="str">
        <f>IF(教務委員編集用!G181=0,"",教務委員編集用!G181)</f>
        <v/>
      </c>
      <c r="H63" s="85" t="str">
        <f>IF(教務委員編集用!H181=0,"",教務委員編集用!H181)</f>
        <v/>
      </c>
      <c r="I63" s="85" t="str">
        <f>IF(教務委員編集用!I181=0,"",教務委員編集用!I181)</f>
        <v/>
      </c>
      <c r="J63" s="85">
        <f>IF(教務委員編集用!J181=0,"",教務委員編集用!J181)</f>
        <v>1</v>
      </c>
      <c r="K63" s="85" t="str">
        <f>IF(教務委員編集用!K181=0,"",教務委員編集用!K181)</f>
        <v/>
      </c>
      <c r="L63" s="85" t="str">
        <f>IF(教務委員編集用!L181=0,"",教務委員編集用!L181)</f>
        <v/>
      </c>
      <c r="M63" s="85" t="str">
        <f>IF(教務委員編集用!M181=0,"",教務委員編集用!M181)</f>
        <v/>
      </c>
      <c r="N63" s="85"/>
      <c r="O63" s="85"/>
      <c r="P63" s="110">
        <f>教務委員編集用!T181</f>
        <v>0</v>
      </c>
      <c r="Q63" s="405"/>
      <c r="R63" s="85"/>
      <c r="S63" s="85"/>
      <c r="T63" s="87"/>
    </row>
    <row r="64" spans="2:20" ht="14.25" thickTop="1" x14ac:dyDescent="0.15">
      <c r="B64" s="524"/>
      <c r="C64" s="528"/>
      <c r="D64" s="531">
        <f>教務委員編集用!D187</f>
        <v>2</v>
      </c>
      <c r="E64" s="527" t="str">
        <f>教務委員編集用!E187</f>
        <v>習得した知識や技能を課題に対して利用できる.</v>
      </c>
      <c r="F64" s="10" t="str">
        <f>教務委員編集用!F187</f>
        <v>電子制御工学実験Ⅰ</v>
      </c>
      <c r="G64" s="307">
        <f>教務委員編集用!G187</f>
        <v>2</v>
      </c>
      <c r="H64" s="307" t="str">
        <f>教務委員編集用!H187</f>
        <v>必修</v>
      </c>
      <c r="I64" s="307" t="str">
        <f>教務委員編集用!I187</f>
        <v>履修</v>
      </c>
      <c r="J64" s="307">
        <f>教務委員編集用!J187</f>
        <v>1</v>
      </c>
      <c r="K64" s="307" t="str">
        <f>教務委員編集用!K187</f>
        <v>通年</v>
      </c>
      <c r="L64" s="307">
        <f>教務委員編集用!L187</f>
        <v>45</v>
      </c>
      <c r="M64" s="307">
        <f>教務委員編集用!M187</f>
        <v>21</v>
      </c>
      <c r="N64" s="307">
        <f>教務委員編集用!N187</f>
        <v>9.4499999999999993</v>
      </c>
      <c r="O64" s="164" t="str">
        <f t="shared" ref="O64:T64" si="1">IF(O41=0,"",O41)</f>
        <v/>
      </c>
      <c r="P64" s="419" t="str">
        <f t="shared" si="1"/>
        <v/>
      </c>
      <c r="Q64" s="413" t="str">
        <f t="shared" si="1"/>
        <v/>
      </c>
      <c r="R64" s="164" t="str">
        <f t="shared" si="1"/>
        <v/>
      </c>
      <c r="S64" s="164" t="str">
        <f t="shared" si="1"/>
        <v/>
      </c>
      <c r="T64" s="164" t="str">
        <f t="shared" si="1"/>
        <v/>
      </c>
    </row>
    <row r="65" spans="2:20" x14ac:dyDescent="0.15">
      <c r="B65" s="524"/>
      <c r="C65" s="528"/>
      <c r="D65" s="531"/>
      <c r="E65" s="527"/>
      <c r="F65" s="10"/>
      <c r="G65" s="307"/>
      <c r="H65" s="307"/>
      <c r="I65" s="307"/>
      <c r="J65" s="307"/>
      <c r="K65" s="307"/>
      <c r="L65" s="307"/>
      <c r="M65" s="307"/>
      <c r="N65" s="307"/>
      <c r="O65" s="307"/>
      <c r="P65" s="107"/>
      <c r="Q65" s="311"/>
      <c r="R65" s="55"/>
      <c r="S65" s="55"/>
      <c r="T65" s="35"/>
    </row>
    <row r="66" spans="2:20" x14ac:dyDescent="0.15">
      <c r="B66" s="524"/>
      <c r="C66" s="528"/>
      <c r="D66" s="532"/>
      <c r="E66" s="528"/>
      <c r="F66" s="8"/>
      <c r="G66" s="308"/>
      <c r="H66" s="308"/>
      <c r="I66" s="308"/>
      <c r="J66" s="308"/>
      <c r="K66" s="308"/>
      <c r="L66" s="308"/>
      <c r="M66" s="308"/>
      <c r="N66" s="308"/>
      <c r="O66" s="308"/>
      <c r="P66" s="105"/>
      <c r="Q66" s="312"/>
      <c r="R66" s="56"/>
      <c r="S66" s="56"/>
      <c r="T66" s="45"/>
    </row>
    <row r="67" spans="2:20" ht="14.25" thickBot="1" x14ac:dyDescent="0.2">
      <c r="B67" s="524"/>
      <c r="C67" s="528"/>
      <c r="D67" s="532"/>
      <c r="E67" s="528"/>
      <c r="F67" s="9"/>
      <c r="G67" s="309"/>
      <c r="H67" s="309"/>
      <c r="I67" s="309"/>
      <c r="J67" s="309"/>
      <c r="K67" s="309"/>
      <c r="L67" s="309"/>
      <c r="M67" s="309"/>
      <c r="N67" s="309"/>
      <c r="O67" s="309"/>
      <c r="P67" s="106"/>
      <c r="Q67" s="347"/>
      <c r="R67" s="59"/>
      <c r="S67" s="59"/>
      <c r="T67" s="46"/>
    </row>
    <row r="68" spans="2:20" ht="15" thickTop="1" thickBot="1" x14ac:dyDescent="0.2">
      <c r="B68" s="524"/>
      <c r="C68" s="528"/>
      <c r="D68" s="532"/>
      <c r="E68" s="528"/>
      <c r="F68" s="10" t="str">
        <f>IF(教務委員編集用!F195=0,"",教務委員編集用!F195)</f>
        <v>E-2 1年小計</v>
      </c>
      <c r="G68" s="10" t="str">
        <f>IF(教務委員編集用!G195=0,"",教務委員編集用!G195)</f>
        <v/>
      </c>
      <c r="H68" s="10" t="str">
        <f>IF(教務委員編集用!H195=0,"",教務委員編集用!H195)</f>
        <v/>
      </c>
      <c r="I68" s="10" t="str">
        <f>IF(教務委員編集用!I195=0,"",教務委員編集用!I195)</f>
        <v/>
      </c>
      <c r="J68" s="10">
        <f>IF(教務委員編集用!J195=0,"",教務委員編集用!J195)</f>
        <v>1</v>
      </c>
      <c r="K68" s="10" t="str">
        <f>IF(教務委員編集用!K195=0,"",教務委員編集用!K195)</f>
        <v/>
      </c>
      <c r="L68" s="10" t="str">
        <f>IF(教務委員編集用!L195=0,"",教務委員編集用!L195)</f>
        <v/>
      </c>
      <c r="M68" s="10" t="str">
        <f>IF(教務委員編集用!M195=0,"",教務委員編集用!M195)</f>
        <v/>
      </c>
      <c r="N68" s="10"/>
      <c r="O68" s="10"/>
      <c r="P68" s="109">
        <f>教務委員編集用!T195</f>
        <v>0</v>
      </c>
      <c r="Q68" s="407"/>
      <c r="R68" s="10"/>
      <c r="S68" s="10"/>
      <c r="T68" s="38"/>
    </row>
    <row r="69" spans="2:20" ht="13.5" customHeight="1" x14ac:dyDescent="0.15">
      <c r="B69" s="522" t="str">
        <f>教務委員編集用!B202</f>
        <v>F</v>
      </c>
      <c r="C69" s="536" t="str">
        <f>教務委員編集用!C202</f>
        <v>具体的なテーマについて論理的な記述と説明および討論できる能力を身につける。</v>
      </c>
      <c r="D69" s="530">
        <f>教務委員編集用!D202</f>
        <v>1</v>
      </c>
      <c r="E69" s="526" t="str">
        <f>教務委員編集用!E202</f>
        <v>学習成果を適切な文章,図等により表現できる.</v>
      </c>
      <c r="F69" s="7" t="str">
        <f>教務委員編集用!F202</f>
        <v>電子制御工学実験Ⅰ</v>
      </c>
      <c r="G69" s="306">
        <f>教務委員編集用!G202</f>
        <v>2</v>
      </c>
      <c r="H69" s="306" t="str">
        <f>教務委員編集用!H202</f>
        <v>必修</v>
      </c>
      <c r="I69" s="306" t="str">
        <f>教務委員編集用!I202</f>
        <v>履修</v>
      </c>
      <c r="J69" s="306">
        <f>教務委員編集用!J202</f>
        <v>1</v>
      </c>
      <c r="K69" s="306" t="str">
        <f>教務委員編集用!K202</f>
        <v>通年</v>
      </c>
      <c r="L69" s="306">
        <f>教務委員編集用!L202</f>
        <v>45</v>
      </c>
      <c r="M69" s="306">
        <f>教務委員編集用!M202</f>
        <v>27</v>
      </c>
      <c r="N69" s="306">
        <f>教務委員編集用!N202</f>
        <v>12.15</v>
      </c>
      <c r="O69" s="164" t="str">
        <f t="shared" ref="O69:T69" si="2">IF(O41=0,"",O41)</f>
        <v/>
      </c>
      <c r="P69" s="419" t="str">
        <f t="shared" si="2"/>
        <v/>
      </c>
      <c r="Q69" s="413" t="str">
        <f t="shared" si="2"/>
        <v/>
      </c>
      <c r="R69" s="164" t="str">
        <f t="shared" si="2"/>
        <v/>
      </c>
      <c r="S69" s="164" t="str">
        <f t="shared" si="2"/>
        <v/>
      </c>
      <c r="T69" s="164" t="str">
        <f t="shared" si="2"/>
        <v/>
      </c>
    </row>
    <row r="70" spans="2:20" x14ac:dyDescent="0.15">
      <c r="B70" s="524"/>
      <c r="C70" s="537"/>
      <c r="D70" s="532"/>
      <c r="E70" s="528"/>
      <c r="F70" s="8"/>
      <c r="G70" s="308"/>
      <c r="H70" s="308"/>
      <c r="I70" s="308"/>
      <c r="J70" s="308"/>
      <c r="K70" s="308"/>
      <c r="L70" s="308"/>
      <c r="M70" s="308"/>
      <c r="N70" s="308"/>
      <c r="O70" s="308"/>
      <c r="P70" s="105"/>
      <c r="Q70" s="312"/>
      <c r="R70" s="56"/>
      <c r="S70" s="56"/>
      <c r="T70" s="45"/>
    </row>
    <row r="71" spans="2:20" ht="14.25" thickBot="1" x14ac:dyDescent="0.2">
      <c r="B71" s="524"/>
      <c r="C71" s="537"/>
      <c r="D71" s="532"/>
      <c r="E71" s="528"/>
      <c r="F71" s="9"/>
      <c r="G71" s="309"/>
      <c r="H71" s="309"/>
      <c r="I71" s="309"/>
      <c r="J71" s="309"/>
      <c r="K71" s="309"/>
      <c r="L71" s="309"/>
      <c r="M71" s="309"/>
      <c r="N71" s="309"/>
      <c r="O71" s="309"/>
      <c r="P71" s="106"/>
      <c r="Q71" s="347"/>
      <c r="R71" s="59"/>
      <c r="S71" s="59"/>
      <c r="T71" s="46"/>
    </row>
    <row r="72" spans="2:20" ht="15" thickTop="1" thickBot="1" x14ac:dyDescent="0.2">
      <c r="B72" s="524"/>
      <c r="C72" s="537"/>
      <c r="D72" s="533"/>
      <c r="E72" s="534"/>
      <c r="F72" s="85" t="str">
        <f>IF(教務委員編集用!F209=0,"",教務委員編集用!F209)</f>
        <v>F-1 1年小計</v>
      </c>
      <c r="G72" s="94" t="str">
        <f>IF(教務委員編集用!G209=0,"",教務委員編集用!G209)</f>
        <v/>
      </c>
      <c r="H72" s="94" t="str">
        <f>IF(教務委員編集用!H209=0,"",教務委員編集用!H209)</f>
        <v/>
      </c>
      <c r="I72" s="94" t="str">
        <f>IF(教務委員編集用!I209=0,"",教務委員編集用!I209)</f>
        <v/>
      </c>
      <c r="J72" s="94">
        <f>IF(教務委員編集用!J209=0,"",教務委員編集用!J209)</f>
        <v>1</v>
      </c>
      <c r="K72" s="94" t="str">
        <f>IF(教務委員編集用!K209=0,"",教務委員編集用!K209)</f>
        <v/>
      </c>
      <c r="L72" s="94" t="str">
        <f>IF(教務委員編集用!L209=0,"",教務委員編集用!L209)</f>
        <v/>
      </c>
      <c r="M72" s="94" t="str">
        <f>IF(教務委員編集用!M209=0,"",教務委員編集用!M209)</f>
        <v/>
      </c>
      <c r="N72" s="94"/>
      <c r="O72" s="94"/>
      <c r="P72" s="102">
        <f>教務委員編集用!T209</f>
        <v>0</v>
      </c>
      <c r="Q72" s="427"/>
      <c r="R72" s="94"/>
      <c r="S72" s="94"/>
      <c r="T72" s="95"/>
    </row>
    <row r="73" spans="2:20" ht="14.25" thickTop="1" x14ac:dyDescent="0.15">
      <c r="B73" s="524"/>
      <c r="C73" s="537"/>
      <c r="D73" s="531">
        <f>教務委員編集用!D215</f>
        <v>2</v>
      </c>
      <c r="E73" s="527" t="str">
        <f>教務委員編集用!E215</f>
        <v>基盤となる工学分野において,必要な英語の基礎力を身につける.</v>
      </c>
      <c r="F73" s="10" t="str">
        <f>IF(教務委員編集用!F215=0,"",教務委員編集用!F215)</f>
        <v>英語IA</v>
      </c>
      <c r="G73" s="307">
        <f>IF(教務委員編集用!G215=0,"",教務委員編集用!G215)</f>
        <v>2</v>
      </c>
      <c r="H73" s="307" t="str">
        <f>IF(教務委員編集用!H215=0,"",教務委員編集用!H215)</f>
        <v>必修</v>
      </c>
      <c r="I73" s="307" t="str">
        <f>IF(教務委員編集用!I215=0,"",教務委員編集用!I215)</f>
        <v>履修</v>
      </c>
      <c r="J73" s="307">
        <f>IF(教務委員編集用!J215=0,"",教務委員編集用!J215)</f>
        <v>1</v>
      </c>
      <c r="K73" s="307" t="str">
        <f>IF(教務委員編集用!K215=0,"",教務委員編集用!K215)</f>
        <v>通年</v>
      </c>
      <c r="L73" s="307">
        <f>IF(教務委員編集用!L215=0,"",教務委員編集用!L215)</f>
        <v>45</v>
      </c>
      <c r="M73" s="307">
        <f>IF(教務委員編集用!M215=0,"",教務委員編集用!M215)</f>
        <v>100</v>
      </c>
      <c r="N73" s="307">
        <f>教務委員編集用!N215</f>
        <v>45</v>
      </c>
      <c r="O73" s="123"/>
      <c r="P73" s="125"/>
      <c r="Q73" s="351"/>
      <c r="R73" s="328"/>
      <c r="S73" s="328"/>
      <c r="T73" s="329"/>
    </row>
    <row r="74" spans="2:20" x14ac:dyDescent="0.15">
      <c r="B74" s="524"/>
      <c r="C74" s="537"/>
      <c r="D74" s="532"/>
      <c r="E74" s="528"/>
      <c r="F74" s="8" t="str">
        <f>IF(教務委員編集用!F216=0,"",教務委員編集用!F216)</f>
        <v>英語IB</v>
      </c>
      <c r="G74" s="308">
        <f>IF(教務委員編集用!G216=0,"",教務委員編集用!G216)</f>
        <v>4</v>
      </c>
      <c r="H74" s="308" t="str">
        <f>IF(教務委員編集用!H216=0,"",教務委員編集用!H216)</f>
        <v>必修</v>
      </c>
      <c r="I74" s="308" t="str">
        <f>IF(教務委員編集用!I216=0,"",教務委員編集用!I216)</f>
        <v>履修</v>
      </c>
      <c r="J74" s="308">
        <f>IF(教務委員編集用!J216=0,"",教務委員編集用!J216)</f>
        <v>1</v>
      </c>
      <c r="K74" s="308" t="str">
        <f>IF(教務委員編集用!K216=0,"",教務委員編集用!K216)</f>
        <v>通年</v>
      </c>
      <c r="L74" s="308">
        <f>IF(教務委員編集用!L216=0,"",教務委員編集用!L216)</f>
        <v>90</v>
      </c>
      <c r="M74" s="308">
        <f>IF(教務委員編集用!M216=0,"",教務委員編集用!M216)</f>
        <v>100</v>
      </c>
      <c r="N74" s="308">
        <f>教務委員編集用!N216</f>
        <v>90</v>
      </c>
      <c r="O74" s="123"/>
      <c r="P74" s="124"/>
      <c r="Q74" s="426"/>
      <c r="R74" s="423"/>
      <c r="S74" s="423"/>
      <c r="T74" s="370"/>
    </row>
    <row r="75" spans="2:20" x14ac:dyDescent="0.15">
      <c r="B75" s="524"/>
      <c r="C75" s="537"/>
      <c r="D75" s="532"/>
      <c r="E75" s="528"/>
      <c r="F75" s="8"/>
      <c r="G75" s="308"/>
      <c r="H75" s="308"/>
      <c r="I75" s="308"/>
      <c r="J75" s="308"/>
      <c r="K75" s="308"/>
      <c r="L75" s="308"/>
      <c r="M75" s="308"/>
      <c r="N75" s="308"/>
      <c r="O75" s="308"/>
      <c r="P75" s="100"/>
      <c r="Q75" s="312"/>
      <c r="R75" s="56"/>
      <c r="S75" s="56"/>
      <c r="T75" s="45"/>
    </row>
    <row r="76" spans="2:20" x14ac:dyDescent="0.15">
      <c r="B76" s="524"/>
      <c r="C76" s="537"/>
      <c r="D76" s="532"/>
      <c r="E76" s="528"/>
      <c r="F76" s="8"/>
      <c r="G76" s="308"/>
      <c r="H76" s="308"/>
      <c r="I76" s="308"/>
      <c r="J76" s="308"/>
      <c r="K76" s="308"/>
      <c r="L76" s="308"/>
      <c r="M76" s="308"/>
      <c r="N76" s="308"/>
      <c r="O76" s="308"/>
      <c r="P76" s="100"/>
      <c r="Q76" s="312"/>
      <c r="R76" s="56"/>
      <c r="S76" s="56"/>
      <c r="T76" s="45"/>
    </row>
    <row r="77" spans="2:20" ht="14.25" thickBot="1" x14ac:dyDescent="0.2">
      <c r="B77" s="524"/>
      <c r="C77" s="537"/>
      <c r="D77" s="532"/>
      <c r="E77" s="528"/>
      <c r="F77" s="9"/>
      <c r="G77" s="309"/>
      <c r="H77" s="309"/>
      <c r="I77" s="309"/>
      <c r="J77" s="309"/>
      <c r="K77" s="309"/>
      <c r="L77" s="309"/>
      <c r="M77" s="309"/>
      <c r="N77" s="309"/>
      <c r="O77" s="309"/>
      <c r="P77" s="101"/>
      <c r="Q77" s="347"/>
      <c r="R77" s="59"/>
      <c r="S77" s="59"/>
      <c r="T77" s="46"/>
    </row>
    <row r="78" spans="2:20" ht="15" thickTop="1" thickBot="1" x14ac:dyDescent="0.2">
      <c r="B78" s="524"/>
      <c r="C78" s="537"/>
      <c r="D78" s="532"/>
      <c r="E78" s="528"/>
      <c r="F78" s="10" t="str">
        <f>IF(教務委員編集用!F224=0,"",教務委員編集用!F224)</f>
        <v>F-2 1年小計</v>
      </c>
      <c r="G78" s="307" t="str">
        <f>IF(教務委員編集用!G224=0,"",教務委員編集用!G224)</f>
        <v/>
      </c>
      <c r="H78" s="307" t="str">
        <f>IF(教務委員編集用!H224=0,"",教務委員編集用!H224)</f>
        <v/>
      </c>
      <c r="I78" s="307" t="str">
        <f>IF(教務委員編集用!I224=0,"",教務委員編集用!I224)</f>
        <v/>
      </c>
      <c r="J78" s="307">
        <f>IF(教務委員編集用!J224=0,"",教務委員編集用!J224)</f>
        <v>1</v>
      </c>
      <c r="K78" s="307" t="str">
        <f>IF(教務委員編集用!K224=0,"",教務委員編集用!K224)</f>
        <v/>
      </c>
      <c r="L78" s="307" t="str">
        <f>IF(教務委員編集用!L224=0,"",教務委員編集用!L224)</f>
        <v/>
      </c>
      <c r="M78" s="307" t="str">
        <f>IF(教務委員編集用!M224=0,"",教務委員編集用!M224)</f>
        <v/>
      </c>
      <c r="N78" s="307"/>
      <c r="O78" s="307"/>
      <c r="P78" s="103">
        <f>教務委員編集用!T224</f>
        <v>0</v>
      </c>
      <c r="Q78" s="311"/>
      <c r="R78" s="55"/>
      <c r="S78" s="55"/>
      <c r="T78" s="35"/>
    </row>
    <row r="79" spans="2:20" x14ac:dyDescent="0.15">
      <c r="B79" s="522" t="str">
        <f>教務委員編集用!B231</f>
        <v>G</v>
      </c>
      <c r="C79" s="526" t="str">
        <f>教務委員編集用!C231</f>
        <v>習得した工学分野の知識を基に,課題の達成に向けて自ら問題を発見し,それに対処するための業務を自主的・継続的かつ組織的に遂行する能力を身につける。</v>
      </c>
      <c r="D79" s="530">
        <f>教務委員編集用!D231</f>
        <v>1</v>
      </c>
      <c r="E79" s="526" t="str">
        <f>教務委員編集用!E231</f>
        <v>自己の能力を把握し,その向上のために自主的に学習を遂行てきる.</v>
      </c>
      <c r="F79" s="7"/>
      <c r="G79" s="306"/>
      <c r="H79" s="306"/>
      <c r="I79" s="306"/>
      <c r="J79" s="306"/>
      <c r="K79" s="306"/>
      <c r="L79" s="306"/>
      <c r="M79" s="306"/>
      <c r="N79" s="306"/>
      <c r="O79" s="306"/>
      <c r="P79" s="104"/>
      <c r="Q79" s="415"/>
      <c r="R79" s="58"/>
      <c r="S79" s="58"/>
      <c r="T79" s="44"/>
    </row>
    <row r="80" spans="2:20" x14ac:dyDescent="0.15">
      <c r="B80" s="523"/>
      <c r="C80" s="527"/>
      <c r="D80" s="531"/>
      <c r="E80" s="527"/>
      <c r="F80" s="10"/>
      <c r="G80" s="307"/>
      <c r="H80" s="307"/>
      <c r="I80" s="307"/>
      <c r="J80" s="307"/>
      <c r="K80" s="307"/>
      <c r="L80" s="307"/>
      <c r="M80" s="307"/>
      <c r="N80" s="307"/>
      <c r="O80" s="307"/>
      <c r="P80" s="107"/>
      <c r="Q80" s="311"/>
      <c r="R80" s="55"/>
      <c r="S80" s="55"/>
      <c r="T80" s="35"/>
    </row>
    <row r="81" spans="2:20" x14ac:dyDescent="0.15">
      <c r="B81" s="524"/>
      <c r="C81" s="528"/>
      <c r="D81" s="532"/>
      <c r="E81" s="528"/>
      <c r="F81" s="8"/>
      <c r="G81" s="308"/>
      <c r="H81" s="308"/>
      <c r="I81" s="308"/>
      <c r="J81" s="308"/>
      <c r="K81" s="308"/>
      <c r="L81" s="308"/>
      <c r="M81" s="308"/>
      <c r="N81" s="308"/>
      <c r="O81" s="308"/>
      <c r="P81" s="105"/>
      <c r="Q81" s="312"/>
      <c r="R81" s="56"/>
      <c r="S81" s="56"/>
      <c r="T81" s="45"/>
    </row>
    <row r="82" spans="2:20" ht="14.25" thickBot="1" x14ac:dyDescent="0.2">
      <c r="B82" s="524"/>
      <c r="C82" s="528"/>
      <c r="D82" s="532"/>
      <c r="E82" s="528"/>
      <c r="F82" s="9"/>
      <c r="G82" s="309"/>
      <c r="H82" s="309"/>
      <c r="I82" s="309"/>
      <c r="J82" s="309"/>
      <c r="K82" s="309"/>
      <c r="L82" s="309"/>
      <c r="M82" s="309"/>
      <c r="N82" s="309"/>
      <c r="O82" s="309"/>
      <c r="P82" s="106"/>
      <c r="Q82" s="347"/>
      <c r="R82" s="59"/>
      <c r="S82" s="59"/>
      <c r="T82" s="46"/>
    </row>
    <row r="83" spans="2:20" ht="15" thickTop="1" thickBot="1" x14ac:dyDescent="0.2">
      <c r="B83" s="524"/>
      <c r="C83" s="528"/>
      <c r="D83" s="533"/>
      <c r="E83" s="534"/>
      <c r="F83" s="85" t="str">
        <f>IF(教務委員編集用!F232=0,"",教務委員編集用!F232)</f>
        <v>G-1 1年小計</v>
      </c>
      <c r="G83" s="94" t="str">
        <f>IF(教務委員編集用!G232=0,"",教務委員編集用!G232)</f>
        <v/>
      </c>
      <c r="H83" s="94" t="str">
        <f>IF(教務委員編集用!H232=0,"",教務委員編集用!H232)</f>
        <v/>
      </c>
      <c r="I83" s="94" t="str">
        <f>IF(教務委員編集用!I232=0,"",教務委員編集用!I232)</f>
        <v/>
      </c>
      <c r="J83" s="94">
        <f>IF(教務委員編集用!J232=0,"",教務委員編集用!J232)</f>
        <v>1</v>
      </c>
      <c r="K83" s="94" t="str">
        <f>IF(教務委員編集用!K232=0,"",教務委員編集用!K232)</f>
        <v/>
      </c>
      <c r="L83" s="94" t="str">
        <f>IF(教務委員編集用!L232=0,"",教務委員編集用!L232)</f>
        <v/>
      </c>
      <c r="M83" s="94" t="str">
        <f>IF(教務委員編集用!M232=0,"",教務委員編集用!M232)</f>
        <v/>
      </c>
      <c r="N83" s="94"/>
      <c r="O83" s="94"/>
      <c r="P83" s="102">
        <f>教務委員編集用!T232</f>
        <v>0</v>
      </c>
      <c r="Q83" s="427"/>
      <c r="R83" s="94"/>
      <c r="S83" s="94"/>
      <c r="T83" s="95"/>
    </row>
    <row r="84" spans="2:20" ht="14.25" thickTop="1" x14ac:dyDescent="0.15">
      <c r="B84" s="524"/>
      <c r="C84" s="528"/>
      <c r="D84" s="531">
        <f>教務委員編集用!D238</f>
        <v>2</v>
      </c>
      <c r="E84" s="527" t="str">
        <f>教務委員編集用!E238</f>
        <v>実務訓練等を通じて基盤となる工学分野に関連した業務の概要を理解できる.</v>
      </c>
      <c r="F84" s="10"/>
      <c r="G84" s="307"/>
      <c r="H84" s="307"/>
      <c r="I84" s="307"/>
      <c r="J84" s="307"/>
      <c r="K84" s="307"/>
      <c r="L84" s="307"/>
      <c r="M84" s="307"/>
      <c r="N84" s="307"/>
      <c r="O84" s="307"/>
      <c r="P84" s="107"/>
      <c r="Q84" s="311"/>
      <c r="R84" s="55"/>
      <c r="S84" s="55"/>
      <c r="T84" s="35"/>
    </row>
    <row r="85" spans="2:20" x14ac:dyDescent="0.15">
      <c r="B85" s="524"/>
      <c r="C85" s="528"/>
      <c r="D85" s="531"/>
      <c r="E85" s="527"/>
      <c r="F85" s="10"/>
      <c r="G85" s="307"/>
      <c r="H85" s="307"/>
      <c r="I85" s="307"/>
      <c r="J85" s="307"/>
      <c r="K85" s="307"/>
      <c r="L85" s="307"/>
      <c r="M85" s="307"/>
      <c r="N85" s="307"/>
      <c r="O85" s="307"/>
      <c r="P85" s="107"/>
      <c r="Q85" s="311"/>
      <c r="R85" s="55"/>
      <c r="S85" s="55"/>
      <c r="T85" s="35"/>
    </row>
    <row r="86" spans="2:20" x14ac:dyDescent="0.15">
      <c r="B86" s="524"/>
      <c r="C86" s="528"/>
      <c r="D86" s="532"/>
      <c r="E86" s="528"/>
      <c r="F86" s="8"/>
      <c r="G86" s="308"/>
      <c r="H86" s="308"/>
      <c r="I86" s="308"/>
      <c r="J86" s="308"/>
      <c r="K86" s="308"/>
      <c r="L86" s="308"/>
      <c r="M86" s="308"/>
      <c r="N86" s="308"/>
      <c r="O86" s="308"/>
      <c r="P86" s="105"/>
      <c r="Q86" s="312"/>
      <c r="R86" s="56"/>
      <c r="S86" s="56"/>
      <c r="T86" s="45"/>
    </row>
    <row r="87" spans="2:20" ht="14.25" thickBot="1" x14ac:dyDescent="0.2">
      <c r="B87" s="524"/>
      <c r="C87" s="528"/>
      <c r="D87" s="532"/>
      <c r="E87" s="528"/>
      <c r="F87" s="9"/>
      <c r="G87" s="309"/>
      <c r="H87" s="309"/>
      <c r="I87" s="309"/>
      <c r="J87" s="309"/>
      <c r="K87" s="309"/>
      <c r="L87" s="309"/>
      <c r="M87" s="309"/>
      <c r="N87" s="309"/>
      <c r="O87" s="309"/>
      <c r="P87" s="106"/>
      <c r="Q87" s="347"/>
      <c r="R87" s="59"/>
      <c r="S87" s="59"/>
      <c r="T87" s="46"/>
    </row>
    <row r="88" spans="2:20" ht="15" thickTop="1" thickBot="1" x14ac:dyDescent="0.2">
      <c r="B88" s="525"/>
      <c r="C88" s="529"/>
      <c r="D88" s="535"/>
      <c r="E88" s="529"/>
      <c r="F88" s="78" t="str">
        <f>IF(教務委員編集用!F240=0,"",教務委員編集用!F240)</f>
        <v>G-2 1年小計</v>
      </c>
      <c r="G88" s="79" t="str">
        <f>IF(教務委員編集用!G240=0,"",教務委員編集用!G240)</f>
        <v/>
      </c>
      <c r="H88" s="79" t="str">
        <f>IF(教務委員編集用!H240=0,"",教務委員編集用!H240)</f>
        <v/>
      </c>
      <c r="I88" s="79" t="str">
        <f>IF(教務委員編集用!I240=0,"",教務委員編集用!I240)</f>
        <v/>
      </c>
      <c r="J88" s="79">
        <f>IF(教務委員編集用!J240=0,"",教務委員編集用!J240)</f>
        <v>1</v>
      </c>
      <c r="K88" s="79" t="str">
        <f>IF(教務委員編集用!K240=0,"",教務委員編集用!K240)</f>
        <v/>
      </c>
      <c r="L88" s="79" t="str">
        <f>IF(教務委員編集用!L240=0,"",教務委員編集用!L240)</f>
        <v/>
      </c>
      <c r="M88" s="79" t="str">
        <f>IF(教務委員編集用!M240=0,"",教務委員編集用!M240)</f>
        <v/>
      </c>
      <c r="N88" s="79"/>
      <c r="O88" s="79"/>
      <c r="P88" s="111">
        <f>教務委員編集用!T240</f>
        <v>0</v>
      </c>
      <c r="Q88" s="428"/>
      <c r="R88" s="79"/>
      <c r="S88" s="79"/>
      <c r="T88" s="80"/>
    </row>
    <row r="89" spans="2:20" ht="14.25" thickBot="1" x14ac:dyDescent="0.2"/>
    <row r="90" spans="2:20" x14ac:dyDescent="0.15">
      <c r="B90" s="554" t="s">
        <v>130</v>
      </c>
      <c r="C90" s="555"/>
      <c r="D90" s="560" t="s">
        <v>131</v>
      </c>
      <c r="E90" s="560"/>
      <c r="F90" s="501"/>
      <c r="G90" s="502"/>
      <c r="H90" s="502"/>
      <c r="I90" s="502"/>
      <c r="J90" s="502"/>
      <c r="K90" s="502"/>
      <c r="L90" s="502"/>
      <c r="M90" s="502"/>
      <c r="N90" s="502"/>
      <c r="O90" s="502"/>
      <c r="P90" s="503"/>
      <c r="Q90" s="330"/>
      <c r="R90" s="330"/>
      <c r="S90" s="330"/>
      <c r="T90" s="330"/>
    </row>
    <row r="91" spans="2:20" x14ac:dyDescent="0.15">
      <c r="B91" s="556"/>
      <c r="C91" s="557"/>
      <c r="D91" s="561"/>
      <c r="E91" s="561"/>
      <c r="F91" s="504"/>
      <c r="G91" s="505"/>
      <c r="H91" s="505"/>
      <c r="I91" s="505"/>
      <c r="J91" s="505"/>
      <c r="K91" s="505"/>
      <c r="L91" s="505"/>
      <c r="M91" s="505"/>
      <c r="N91" s="505"/>
      <c r="O91" s="505"/>
      <c r="P91" s="506"/>
      <c r="Q91" s="330"/>
      <c r="R91" s="330"/>
      <c r="S91" s="330"/>
      <c r="T91" s="330"/>
    </row>
    <row r="92" spans="2:20" x14ac:dyDescent="0.15">
      <c r="B92" s="556"/>
      <c r="C92" s="557"/>
      <c r="D92" s="561"/>
      <c r="E92" s="561"/>
      <c r="F92" s="507"/>
      <c r="G92" s="508"/>
      <c r="H92" s="508"/>
      <c r="I92" s="508"/>
      <c r="J92" s="508"/>
      <c r="K92" s="508"/>
      <c r="L92" s="508"/>
      <c r="M92" s="508"/>
      <c r="N92" s="508"/>
      <c r="O92" s="508"/>
      <c r="P92" s="509"/>
      <c r="Q92" s="330"/>
      <c r="R92" s="330"/>
      <c r="S92" s="330"/>
      <c r="T92" s="330"/>
    </row>
    <row r="93" spans="2:20" x14ac:dyDescent="0.15">
      <c r="B93" s="556"/>
      <c r="C93" s="557"/>
      <c r="D93" s="561" t="s">
        <v>132</v>
      </c>
      <c r="E93" s="561"/>
      <c r="F93" s="510"/>
      <c r="G93" s="511"/>
      <c r="H93" s="511"/>
      <c r="I93" s="511"/>
      <c r="J93" s="511"/>
      <c r="K93" s="511"/>
      <c r="L93" s="511"/>
      <c r="M93" s="511"/>
      <c r="N93" s="511"/>
      <c r="O93" s="511"/>
      <c r="P93" s="512"/>
      <c r="Q93" s="330"/>
      <c r="R93" s="330"/>
      <c r="S93" s="330"/>
      <c r="T93" s="330"/>
    </row>
    <row r="94" spans="2:20" x14ac:dyDescent="0.15">
      <c r="B94" s="556"/>
      <c r="C94" s="557"/>
      <c r="D94" s="561"/>
      <c r="E94" s="561"/>
      <c r="F94" s="504"/>
      <c r="G94" s="505"/>
      <c r="H94" s="505"/>
      <c r="I94" s="505"/>
      <c r="J94" s="505"/>
      <c r="K94" s="505"/>
      <c r="L94" s="505"/>
      <c r="M94" s="505"/>
      <c r="N94" s="505"/>
      <c r="O94" s="505"/>
      <c r="P94" s="506"/>
      <c r="Q94" s="330"/>
      <c r="R94" s="330"/>
      <c r="S94" s="330"/>
      <c r="T94" s="330"/>
    </row>
    <row r="95" spans="2:20" ht="14.25" thickBot="1" x14ac:dyDescent="0.2">
      <c r="B95" s="558"/>
      <c r="C95" s="559"/>
      <c r="D95" s="562"/>
      <c r="E95" s="562"/>
      <c r="F95" s="513"/>
      <c r="G95" s="514"/>
      <c r="H95" s="514"/>
      <c r="I95" s="514"/>
      <c r="J95" s="514"/>
      <c r="K95" s="514"/>
      <c r="L95" s="514"/>
      <c r="M95" s="514"/>
      <c r="N95" s="514"/>
      <c r="O95" s="514"/>
      <c r="P95" s="515"/>
      <c r="Q95" s="330"/>
      <c r="R95" s="330"/>
      <c r="S95" s="330"/>
      <c r="T95" s="330"/>
    </row>
    <row r="96" spans="2:20" x14ac:dyDescent="0.15">
      <c r="B96" s="563" t="s">
        <v>133</v>
      </c>
      <c r="C96" s="564"/>
      <c r="D96" s="531" t="s">
        <v>134</v>
      </c>
      <c r="E96" s="531"/>
      <c r="F96" s="501"/>
      <c r="G96" s="502"/>
      <c r="H96" s="502"/>
      <c r="I96" s="502"/>
      <c r="J96" s="502"/>
      <c r="K96" s="502"/>
      <c r="L96" s="502"/>
      <c r="M96" s="502"/>
      <c r="N96" s="502"/>
      <c r="O96" s="502"/>
      <c r="P96" s="503"/>
      <c r="Q96" s="330"/>
      <c r="R96" s="330"/>
      <c r="S96" s="330"/>
      <c r="T96" s="330"/>
    </row>
    <row r="97" spans="2:20" x14ac:dyDescent="0.15">
      <c r="B97" s="556"/>
      <c r="C97" s="557"/>
      <c r="D97" s="532"/>
      <c r="E97" s="532"/>
      <c r="F97" s="504"/>
      <c r="G97" s="505"/>
      <c r="H97" s="505"/>
      <c r="I97" s="505"/>
      <c r="J97" s="505"/>
      <c r="K97" s="505"/>
      <c r="L97" s="505"/>
      <c r="M97" s="505"/>
      <c r="N97" s="505"/>
      <c r="O97" s="505"/>
      <c r="P97" s="506"/>
      <c r="Q97" s="330"/>
      <c r="R97" s="330"/>
      <c r="S97" s="330"/>
      <c r="T97" s="330"/>
    </row>
    <row r="98" spans="2:20" x14ac:dyDescent="0.15">
      <c r="B98" s="556"/>
      <c r="C98" s="557"/>
      <c r="D98" s="532"/>
      <c r="E98" s="532"/>
      <c r="F98" s="507"/>
      <c r="G98" s="508"/>
      <c r="H98" s="508"/>
      <c r="I98" s="508"/>
      <c r="J98" s="508"/>
      <c r="K98" s="508"/>
      <c r="L98" s="508"/>
      <c r="M98" s="508"/>
      <c r="N98" s="508"/>
      <c r="O98" s="508"/>
      <c r="P98" s="509"/>
      <c r="Q98" s="330"/>
      <c r="R98" s="330"/>
      <c r="S98" s="330"/>
      <c r="T98" s="330"/>
    </row>
    <row r="99" spans="2:20" x14ac:dyDescent="0.15">
      <c r="B99" s="556"/>
      <c r="C99" s="557"/>
      <c r="D99" s="532" t="s">
        <v>135</v>
      </c>
      <c r="E99" s="532"/>
      <c r="F99" s="510"/>
      <c r="G99" s="511"/>
      <c r="H99" s="511"/>
      <c r="I99" s="511"/>
      <c r="J99" s="511"/>
      <c r="K99" s="511"/>
      <c r="L99" s="511"/>
      <c r="M99" s="511"/>
      <c r="N99" s="511"/>
      <c r="O99" s="511"/>
      <c r="P99" s="512"/>
      <c r="Q99" s="330"/>
      <c r="R99" s="330"/>
      <c r="S99" s="330"/>
      <c r="T99" s="330"/>
    </row>
    <row r="100" spans="2:20" x14ac:dyDescent="0.15">
      <c r="B100" s="556"/>
      <c r="C100" s="557"/>
      <c r="D100" s="532"/>
      <c r="E100" s="532"/>
      <c r="F100" s="504"/>
      <c r="G100" s="505"/>
      <c r="H100" s="505"/>
      <c r="I100" s="505"/>
      <c r="J100" s="505"/>
      <c r="K100" s="505"/>
      <c r="L100" s="505"/>
      <c r="M100" s="505"/>
      <c r="N100" s="505"/>
      <c r="O100" s="505"/>
      <c r="P100" s="506"/>
      <c r="Q100" s="330"/>
      <c r="R100" s="330"/>
      <c r="S100" s="330"/>
      <c r="T100" s="330"/>
    </row>
    <row r="101" spans="2:20" ht="14.25" thickBot="1" x14ac:dyDescent="0.2">
      <c r="B101" s="558"/>
      <c r="C101" s="559"/>
      <c r="D101" s="535"/>
      <c r="E101" s="535"/>
      <c r="F101" s="513"/>
      <c r="G101" s="514"/>
      <c r="H101" s="514"/>
      <c r="I101" s="514"/>
      <c r="J101" s="514"/>
      <c r="K101" s="514"/>
      <c r="L101" s="514"/>
      <c r="M101" s="514"/>
      <c r="N101" s="514"/>
      <c r="O101" s="514"/>
      <c r="P101" s="515"/>
      <c r="Q101" s="330"/>
      <c r="R101" s="330"/>
      <c r="S101" s="330"/>
      <c r="T101" s="330"/>
    </row>
    <row r="102" spans="2:20" x14ac:dyDescent="0.15">
      <c r="F102" s="3" t="str">
        <f>IF(教務委員編集用!F278=0,"",教務委員編集用!F278)</f>
        <v/>
      </c>
      <c r="G102" s="3" t="str">
        <f>IF(教務委員編集用!G278=0,"",教務委員編集用!G278)</f>
        <v/>
      </c>
      <c r="H102" s="3" t="str">
        <f>IF(教務委員編集用!H278=0,"",教務委員編集用!H278)</f>
        <v/>
      </c>
      <c r="I102" s="3" t="str">
        <f>IF(教務委員編集用!I278=0,"",教務委員編集用!I278)</f>
        <v/>
      </c>
      <c r="J102" s="3" t="str">
        <f>IF(教務委員編集用!J278=0,"",教務委員編集用!J278)</f>
        <v/>
      </c>
      <c r="K102" s="3" t="str">
        <f>IF(教務委員編集用!K278=0,"",教務委員編集用!K278)</f>
        <v/>
      </c>
      <c r="L102" s="3" t="str">
        <f>IF(教務委員編集用!L278=0,"",教務委員編集用!L278)</f>
        <v/>
      </c>
      <c r="M102" s="3" t="str">
        <f>IF(教務委員編集用!M278=0,"",教務委員編集用!M278)</f>
        <v/>
      </c>
      <c r="N102" s="3" t="str">
        <f>IF(教務委員編集用!V278=0,"",教務委員編集用!V278)</f>
        <v/>
      </c>
      <c r="R102" s="3" t="str">
        <f>IF(教務委員編集用!W278=0,"",教務委員編集用!W278)</f>
        <v/>
      </c>
      <c r="S102" s="3" t="str">
        <f>IF(教務委員編集用!X278=0,"",教務委員編集用!X278)</f>
        <v/>
      </c>
    </row>
    <row r="103" spans="2:20" x14ac:dyDescent="0.15">
      <c r="F103" s="3" t="str">
        <f>IF(教務委員編集用!F279=0,"",教務委員編集用!F279)</f>
        <v/>
      </c>
      <c r="G103" s="3" t="str">
        <f>IF(教務委員編集用!G279=0,"",教務委員編集用!G279)</f>
        <v/>
      </c>
      <c r="H103" s="3" t="str">
        <f>IF(教務委員編集用!H279=0,"",教務委員編集用!H279)</f>
        <v/>
      </c>
      <c r="I103" s="3" t="str">
        <f>IF(教務委員編集用!I279=0,"",教務委員編集用!I279)</f>
        <v/>
      </c>
      <c r="J103" s="3" t="str">
        <f>IF(教務委員編集用!J279=0,"",教務委員編集用!J279)</f>
        <v/>
      </c>
      <c r="K103" s="3" t="str">
        <f>IF(教務委員編集用!K279=0,"",教務委員編集用!K279)</f>
        <v/>
      </c>
      <c r="L103" s="3" t="str">
        <f>IF(教務委員編集用!L279=0,"",教務委員編集用!L279)</f>
        <v/>
      </c>
      <c r="M103" s="3" t="str">
        <f>IF(教務委員編集用!M279=0,"",教務委員編集用!M279)</f>
        <v/>
      </c>
      <c r="N103" s="3" t="str">
        <f>IF(教務委員編集用!V279=0,"",教務委員編集用!V279)</f>
        <v/>
      </c>
      <c r="R103" s="3" t="str">
        <f>IF(教務委員編集用!W279=0,"",教務委員編集用!W279)</f>
        <v/>
      </c>
      <c r="S103" s="3" t="str">
        <f>IF(教務委員編集用!X279=0,"",教務委員編集用!X279)</f>
        <v/>
      </c>
    </row>
    <row r="104" spans="2:20" x14ac:dyDescent="0.15">
      <c r="F104" s="3" t="str">
        <f>IF(教務委員編集用!F280=0,"",教務委員編集用!F280)</f>
        <v/>
      </c>
      <c r="G104" s="3" t="str">
        <f>IF(教務委員編集用!G280=0,"",教務委員編集用!G280)</f>
        <v/>
      </c>
      <c r="H104" s="3" t="str">
        <f>IF(教務委員編集用!H280=0,"",教務委員編集用!H280)</f>
        <v/>
      </c>
      <c r="I104" s="3" t="str">
        <f>IF(教務委員編集用!I280=0,"",教務委員編集用!I280)</f>
        <v/>
      </c>
      <c r="J104" s="3" t="str">
        <f>IF(教務委員編集用!J280=0,"",教務委員編集用!J280)</f>
        <v/>
      </c>
      <c r="K104" s="3" t="str">
        <f>IF(教務委員編集用!K280=0,"",教務委員編集用!K280)</f>
        <v/>
      </c>
      <c r="L104" s="3" t="str">
        <f>IF(教務委員編集用!L280=0,"",教務委員編集用!L280)</f>
        <v/>
      </c>
      <c r="M104" s="3" t="str">
        <f>IF(教務委員編集用!M280=0,"",教務委員編集用!M280)</f>
        <v/>
      </c>
      <c r="N104" s="3" t="str">
        <f>IF(教務委員編集用!V280=0,"",教務委員編集用!V280)</f>
        <v/>
      </c>
      <c r="R104" s="3" t="str">
        <f>IF(教務委員編集用!W280=0,"",教務委員編集用!W280)</f>
        <v/>
      </c>
      <c r="S104" s="3" t="str">
        <f>IF(教務委員編集用!X280=0,"",教務委員編集用!X280)</f>
        <v/>
      </c>
    </row>
    <row r="105" spans="2:20" x14ac:dyDescent="0.15">
      <c r="F105" s="3" t="str">
        <f>IF(教務委員編集用!F281=0,"",教務委員編集用!F281)</f>
        <v/>
      </c>
      <c r="G105" s="3" t="str">
        <f>IF(教務委員編集用!G281=0,"",教務委員編集用!G281)</f>
        <v/>
      </c>
      <c r="H105" s="3" t="str">
        <f>IF(教務委員編集用!H281=0,"",教務委員編集用!H281)</f>
        <v/>
      </c>
      <c r="I105" s="3" t="str">
        <f>IF(教務委員編集用!I281=0,"",教務委員編集用!I281)</f>
        <v/>
      </c>
      <c r="J105" s="3" t="str">
        <f>IF(教務委員編集用!J281=0,"",教務委員編集用!J281)</f>
        <v/>
      </c>
      <c r="K105" s="3" t="str">
        <f>IF(教務委員編集用!K281=0,"",教務委員編集用!K281)</f>
        <v/>
      </c>
      <c r="L105" s="3" t="str">
        <f>IF(教務委員編集用!L281=0,"",教務委員編集用!L281)</f>
        <v/>
      </c>
      <c r="M105" s="3" t="str">
        <f>IF(教務委員編集用!M281=0,"",教務委員編集用!M281)</f>
        <v/>
      </c>
      <c r="N105" s="3" t="str">
        <f>IF(教務委員編集用!V281=0,"",教務委員編集用!V281)</f>
        <v/>
      </c>
      <c r="R105" s="3" t="str">
        <f>IF(教務委員編集用!W281=0,"",教務委員編集用!W281)</f>
        <v/>
      </c>
      <c r="S105" s="3" t="str">
        <f>IF(教務委員編集用!X281=0,"",教務委員編集用!X281)</f>
        <v/>
      </c>
    </row>
    <row r="106" spans="2:20" x14ac:dyDescent="0.15">
      <c r="F106" s="3" t="str">
        <f>IF(教務委員編集用!F282=0,"",教務委員編集用!F282)</f>
        <v/>
      </c>
      <c r="G106" s="3" t="str">
        <f>IF(教務委員編集用!G282=0,"",教務委員編集用!G282)</f>
        <v/>
      </c>
      <c r="H106" s="3" t="str">
        <f>IF(教務委員編集用!H282=0,"",教務委員編集用!H282)</f>
        <v/>
      </c>
      <c r="I106" s="3" t="str">
        <f>IF(教務委員編集用!I282=0,"",教務委員編集用!I282)</f>
        <v/>
      </c>
      <c r="J106" s="3" t="str">
        <f>IF(教務委員編集用!J282=0,"",教務委員編集用!J282)</f>
        <v/>
      </c>
      <c r="K106" s="3" t="str">
        <f>IF(教務委員編集用!K282=0,"",教務委員編集用!K282)</f>
        <v/>
      </c>
      <c r="L106" s="3" t="str">
        <f>IF(教務委員編集用!L282=0,"",教務委員編集用!L282)</f>
        <v/>
      </c>
      <c r="M106" s="3" t="str">
        <f>IF(教務委員編集用!M282=0,"",教務委員編集用!M282)</f>
        <v/>
      </c>
      <c r="N106" s="3" t="str">
        <f>IF(教務委員編集用!V282=0,"",教務委員編集用!V282)</f>
        <v/>
      </c>
      <c r="R106" s="3" t="str">
        <f>IF(教務委員編集用!W282=0,"",教務委員編集用!W282)</f>
        <v/>
      </c>
      <c r="S106" s="3" t="str">
        <f>IF(教務委員編集用!X282=0,"",教務委員編集用!X282)</f>
        <v/>
      </c>
    </row>
    <row r="107" spans="2:20" x14ac:dyDescent="0.15">
      <c r="F107" s="3" t="str">
        <f>IF(教務委員編集用!F283=0,"",教務委員編集用!F283)</f>
        <v/>
      </c>
      <c r="G107" s="3" t="str">
        <f>IF(教務委員編集用!G283=0,"",教務委員編集用!G283)</f>
        <v/>
      </c>
      <c r="H107" s="3" t="str">
        <f>IF(教務委員編集用!H283=0,"",教務委員編集用!H283)</f>
        <v/>
      </c>
      <c r="I107" s="3" t="str">
        <f>IF(教務委員編集用!I283=0,"",教務委員編集用!I283)</f>
        <v/>
      </c>
      <c r="J107" s="3" t="str">
        <f>IF(教務委員編集用!J283=0,"",教務委員編集用!J283)</f>
        <v/>
      </c>
      <c r="K107" s="3" t="str">
        <f>IF(教務委員編集用!K283=0,"",教務委員編集用!K283)</f>
        <v/>
      </c>
      <c r="L107" s="3" t="str">
        <f>IF(教務委員編集用!L283=0,"",教務委員編集用!L283)</f>
        <v/>
      </c>
      <c r="M107" s="3" t="str">
        <f>IF(教務委員編集用!M283=0,"",教務委員編集用!M283)</f>
        <v/>
      </c>
      <c r="N107" s="3" t="str">
        <f>IF(教務委員編集用!V283=0,"",教務委員編集用!V283)</f>
        <v/>
      </c>
      <c r="R107" s="3" t="str">
        <f>IF(教務委員編集用!W283=0,"",教務委員編集用!W283)</f>
        <v/>
      </c>
      <c r="S107" s="3" t="str">
        <f>IF(教務委員編集用!X283=0,"",教務委員編集用!X283)</f>
        <v/>
      </c>
    </row>
    <row r="108" spans="2:20" x14ac:dyDescent="0.15">
      <c r="F108" s="3" t="str">
        <f>IF(教務委員編集用!F284=0,"",教務委員編集用!F284)</f>
        <v/>
      </c>
      <c r="G108" s="3" t="str">
        <f>IF(教務委員編集用!G284=0,"",教務委員編集用!G284)</f>
        <v/>
      </c>
      <c r="H108" s="3" t="str">
        <f>IF(教務委員編集用!H284=0,"",教務委員編集用!H284)</f>
        <v/>
      </c>
      <c r="I108" s="3" t="str">
        <f>IF(教務委員編集用!I284=0,"",教務委員編集用!I284)</f>
        <v/>
      </c>
      <c r="J108" s="3" t="str">
        <f>IF(教務委員編集用!J284=0,"",教務委員編集用!J284)</f>
        <v/>
      </c>
      <c r="K108" s="3" t="str">
        <f>IF(教務委員編集用!K284=0,"",教務委員編集用!K284)</f>
        <v/>
      </c>
      <c r="L108" s="3" t="str">
        <f>IF(教務委員編集用!L284=0,"",教務委員編集用!L284)</f>
        <v/>
      </c>
      <c r="M108" s="3" t="str">
        <f>IF(教務委員編集用!M284=0,"",教務委員編集用!M284)</f>
        <v/>
      </c>
      <c r="N108" s="3" t="str">
        <f>IF(教務委員編集用!V284=0,"",教務委員編集用!V284)</f>
        <v/>
      </c>
      <c r="R108" s="3" t="str">
        <f>IF(教務委員編集用!W284=0,"",教務委員編集用!W284)</f>
        <v/>
      </c>
      <c r="S108" s="3" t="str">
        <f>IF(教務委員編集用!X284=0,"",教務委員編集用!X284)</f>
        <v/>
      </c>
    </row>
    <row r="109" spans="2:20" x14ac:dyDescent="0.15">
      <c r="F109" s="3" t="str">
        <f>IF(教務委員編集用!F285=0,"",教務委員編集用!F285)</f>
        <v/>
      </c>
      <c r="G109" s="3" t="str">
        <f>IF(教務委員編集用!G285=0,"",教務委員編集用!G285)</f>
        <v/>
      </c>
      <c r="H109" s="3" t="str">
        <f>IF(教務委員編集用!H285=0,"",教務委員編集用!H285)</f>
        <v/>
      </c>
      <c r="I109" s="3" t="str">
        <f>IF(教務委員編集用!I285=0,"",教務委員編集用!I285)</f>
        <v/>
      </c>
      <c r="J109" s="3" t="str">
        <f>IF(教務委員編集用!J285=0,"",教務委員編集用!J285)</f>
        <v/>
      </c>
      <c r="K109" s="3" t="str">
        <f>IF(教務委員編集用!K285=0,"",教務委員編集用!K285)</f>
        <v/>
      </c>
      <c r="L109" s="3" t="str">
        <f>IF(教務委員編集用!L285=0,"",教務委員編集用!L285)</f>
        <v/>
      </c>
      <c r="M109" s="3" t="str">
        <f>IF(教務委員編集用!M285=0,"",教務委員編集用!M285)</f>
        <v/>
      </c>
      <c r="N109" s="3" t="str">
        <f>IF(教務委員編集用!V285=0,"",教務委員編集用!V285)</f>
        <v/>
      </c>
      <c r="R109" s="3" t="str">
        <f>IF(教務委員編集用!W285=0,"",教務委員編集用!W285)</f>
        <v/>
      </c>
      <c r="S109" s="3" t="str">
        <f>IF(教務委員編集用!X285=0,"",教務委員編集用!X285)</f>
        <v/>
      </c>
    </row>
    <row r="110" spans="2:20" x14ac:dyDescent="0.15">
      <c r="F110" s="3" t="str">
        <f>IF(教務委員編集用!F286=0,"",教務委員編集用!F286)</f>
        <v/>
      </c>
      <c r="G110" s="3" t="str">
        <f>IF(教務委員編集用!G286=0,"",教務委員編集用!G286)</f>
        <v/>
      </c>
      <c r="H110" s="3" t="str">
        <f>IF(教務委員編集用!H286=0,"",教務委員編集用!H286)</f>
        <v/>
      </c>
      <c r="I110" s="3" t="str">
        <f>IF(教務委員編集用!I286=0,"",教務委員編集用!I286)</f>
        <v/>
      </c>
      <c r="J110" s="3" t="str">
        <f>IF(教務委員編集用!J286=0,"",教務委員編集用!J286)</f>
        <v/>
      </c>
      <c r="K110" s="3" t="str">
        <f>IF(教務委員編集用!K286=0,"",教務委員編集用!K286)</f>
        <v/>
      </c>
      <c r="L110" s="3" t="str">
        <f>IF(教務委員編集用!L286=0,"",教務委員編集用!L286)</f>
        <v/>
      </c>
      <c r="M110" s="3" t="str">
        <f>IF(教務委員編集用!M286=0,"",教務委員編集用!M286)</f>
        <v/>
      </c>
      <c r="N110" s="3" t="str">
        <f>IF(教務委員編集用!V286=0,"",教務委員編集用!V286)</f>
        <v/>
      </c>
      <c r="R110" s="3" t="str">
        <f>IF(教務委員編集用!W286=0,"",教務委員編集用!W286)</f>
        <v/>
      </c>
      <c r="S110" s="3" t="str">
        <f>IF(教務委員編集用!X286=0,"",教務委員編集用!X286)</f>
        <v/>
      </c>
    </row>
    <row r="111" spans="2:20" x14ac:dyDescent="0.15">
      <c r="F111" s="3" t="str">
        <f>IF(教務委員編集用!F287=0,"",教務委員編集用!F287)</f>
        <v/>
      </c>
      <c r="G111" s="3" t="str">
        <f>IF(教務委員編集用!G287=0,"",教務委員編集用!G287)</f>
        <v/>
      </c>
      <c r="H111" s="3" t="str">
        <f>IF(教務委員編集用!H287=0,"",教務委員編集用!H287)</f>
        <v/>
      </c>
      <c r="I111" s="3" t="str">
        <f>IF(教務委員編集用!I287=0,"",教務委員編集用!I287)</f>
        <v/>
      </c>
      <c r="J111" s="3" t="str">
        <f>IF(教務委員編集用!J287=0,"",教務委員編集用!J287)</f>
        <v/>
      </c>
      <c r="K111" s="3" t="str">
        <f>IF(教務委員編集用!K287=0,"",教務委員編集用!K287)</f>
        <v/>
      </c>
      <c r="L111" s="3" t="str">
        <f>IF(教務委員編集用!L287=0,"",教務委員編集用!L287)</f>
        <v/>
      </c>
      <c r="M111" s="3" t="str">
        <f>IF(教務委員編集用!M287=0,"",教務委員編集用!M287)</f>
        <v/>
      </c>
      <c r="N111" s="3" t="str">
        <f>IF(教務委員編集用!V287=0,"",教務委員編集用!V287)</f>
        <v/>
      </c>
      <c r="R111" s="3" t="str">
        <f>IF(教務委員編集用!W287=0,"",教務委員編集用!W287)</f>
        <v/>
      </c>
      <c r="S111" s="3" t="str">
        <f>IF(教務委員編集用!X287=0,"",教務委員編集用!X287)</f>
        <v/>
      </c>
    </row>
    <row r="112" spans="2:20" x14ac:dyDescent="0.15">
      <c r="F112" s="3" t="str">
        <f>IF(教務委員編集用!F288=0,"",教務委員編集用!F288)</f>
        <v/>
      </c>
      <c r="G112" s="3" t="str">
        <f>IF(教務委員編集用!G288=0,"",教務委員編集用!G288)</f>
        <v/>
      </c>
      <c r="H112" s="3" t="str">
        <f>IF(教務委員編集用!H288=0,"",教務委員編集用!H288)</f>
        <v/>
      </c>
      <c r="I112" s="3" t="str">
        <f>IF(教務委員編集用!I288=0,"",教務委員編集用!I288)</f>
        <v/>
      </c>
      <c r="J112" s="3" t="str">
        <f>IF(教務委員編集用!J288=0,"",教務委員編集用!J288)</f>
        <v/>
      </c>
      <c r="K112" s="3" t="str">
        <f>IF(教務委員編集用!K288=0,"",教務委員編集用!K288)</f>
        <v/>
      </c>
      <c r="L112" s="3" t="str">
        <f>IF(教務委員編集用!L288=0,"",教務委員編集用!L288)</f>
        <v/>
      </c>
      <c r="M112" s="3" t="str">
        <f>IF(教務委員編集用!M288=0,"",教務委員編集用!M288)</f>
        <v/>
      </c>
      <c r="N112" s="3" t="str">
        <f>IF(教務委員編集用!V288=0,"",教務委員編集用!V288)</f>
        <v/>
      </c>
      <c r="R112" s="3" t="str">
        <f>IF(教務委員編集用!W288=0,"",教務委員編集用!W288)</f>
        <v/>
      </c>
      <c r="S112" s="3" t="str">
        <f>IF(教務委員編集用!X288=0,"",教務委員編集用!X288)</f>
        <v/>
      </c>
    </row>
    <row r="113" spans="6:19" x14ac:dyDescent="0.15">
      <c r="F113" s="3" t="str">
        <f>IF(教務委員編集用!F289=0,"",教務委員編集用!F289)</f>
        <v/>
      </c>
      <c r="G113" s="3" t="str">
        <f>IF(教務委員編集用!G289=0,"",教務委員編集用!G289)</f>
        <v/>
      </c>
      <c r="H113" s="3" t="str">
        <f>IF(教務委員編集用!H289=0,"",教務委員編集用!H289)</f>
        <v/>
      </c>
      <c r="I113" s="3" t="str">
        <f>IF(教務委員編集用!I289=0,"",教務委員編集用!I289)</f>
        <v/>
      </c>
      <c r="J113" s="3" t="str">
        <f>IF(教務委員編集用!J289=0,"",教務委員編集用!J289)</f>
        <v/>
      </c>
      <c r="K113" s="3" t="str">
        <f>IF(教務委員編集用!K289=0,"",教務委員編集用!K289)</f>
        <v/>
      </c>
      <c r="L113" s="3" t="str">
        <f>IF(教務委員編集用!L289=0,"",教務委員編集用!L289)</f>
        <v/>
      </c>
      <c r="M113" s="3" t="str">
        <f>IF(教務委員編集用!M289=0,"",教務委員編集用!M289)</f>
        <v/>
      </c>
      <c r="N113" s="3" t="str">
        <f>IF(教務委員編集用!V289=0,"",教務委員編集用!V289)</f>
        <v/>
      </c>
      <c r="R113" s="3" t="str">
        <f>IF(教務委員編集用!W289=0,"",教務委員編集用!W289)</f>
        <v/>
      </c>
      <c r="S113" s="3" t="str">
        <f>IF(教務委員編集用!X289=0,"",教務委員編集用!X289)</f>
        <v/>
      </c>
    </row>
    <row r="114" spans="6:19" x14ac:dyDescent="0.15">
      <c r="F114" s="3" t="str">
        <f>IF(教務委員編集用!F290=0,"",教務委員編集用!F290)</f>
        <v/>
      </c>
      <c r="G114" s="3" t="str">
        <f>IF(教務委員編集用!G290=0,"",教務委員編集用!G290)</f>
        <v/>
      </c>
      <c r="H114" s="3" t="str">
        <f>IF(教務委員編集用!H290=0,"",教務委員編集用!H290)</f>
        <v/>
      </c>
      <c r="I114" s="3" t="str">
        <f>IF(教務委員編集用!I290=0,"",教務委員編集用!I290)</f>
        <v/>
      </c>
      <c r="J114" s="3" t="str">
        <f>IF(教務委員編集用!J290=0,"",教務委員編集用!J290)</f>
        <v/>
      </c>
      <c r="K114" s="3" t="str">
        <f>IF(教務委員編集用!K290=0,"",教務委員編集用!K290)</f>
        <v/>
      </c>
      <c r="L114" s="3" t="str">
        <f>IF(教務委員編集用!L290=0,"",教務委員編集用!L290)</f>
        <v/>
      </c>
      <c r="M114" s="3" t="str">
        <f>IF(教務委員編集用!M290=0,"",教務委員編集用!M290)</f>
        <v/>
      </c>
      <c r="N114" s="3" t="str">
        <f>IF(教務委員編集用!V290=0,"",教務委員編集用!V290)</f>
        <v/>
      </c>
      <c r="R114" s="3" t="str">
        <f>IF(教務委員編集用!W290=0,"",教務委員編集用!W290)</f>
        <v/>
      </c>
      <c r="S114" s="3" t="str">
        <f>IF(教務委員編集用!X290=0,"",教務委員編集用!X290)</f>
        <v/>
      </c>
    </row>
    <row r="115" spans="6:19" x14ac:dyDescent="0.15">
      <c r="F115" s="3" t="str">
        <f>IF(教務委員編集用!F291=0,"",教務委員編集用!F291)</f>
        <v/>
      </c>
      <c r="G115" s="3" t="str">
        <f>IF(教務委員編集用!G291=0,"",教務委員編集用!G291)</f>
        <v/>
      </c>
      <c r="H115" s="3" t="str">
        <f>IF(教務委員編集用!H291=0,"",教務委員編集用!H291)</f>
        <v/>
      </c>
      <c r="I115" s="3" t="str">
        <f>IF(教務委員編集用!I291=0,"",教務委員編集用!I291)</f>
        <v/>
      </c>
      <c r="J115" s="3" t="str">
        <f>IF(教務委員編集用!J291=0,"",教務委員編集用!J291)</f>
        <v/>
      </c>
      <c r="K115" s="3" t="str">
        <f>IF(教務委員編集用!K291=0,"",教務委員編集用!K291)</f>
        <v/>
      </c>
      <c r="L115" s="3" t="str">
        <f>IF(教務委員編集用!L291=0,"",教務委員編集用!L291)</f>
        <v/>
      </c>
      <c r="M115" s="3" t="str">
        <f>IF(教務委員編集用!M291=0,"",教務委員編集用!M291)</f>
        <v/>
      </c>
      <c r="N115" s="3" t="str">
        <f>IF(教務委員編集用!V291=0,"",教務委員編集用!V291)</f>
        <v/>
      </c>
      <c r="R115" s="3" t="str">
        <f>IF(教務委員編集用!W291=0,"",教務委員編集用!W291)</f>
        <v/>
      </c>
      <c r="S115" s="3" t="str">
        <f>IF(教務委員編集用!X291=0,"",教務委員編集用!X291)</f>
        <v/>
      </c>
    </row>
    <row r="116" spans="6:19" x14ac:dyDescent="0.15">
      <c r="F116" s="3" t="str">
        <f>IF(教務委員編集用!F292=0,"",教務委員編集用!F292)</f>
        <v/>
      </c>
      <c r="G116" s="3" t="str">
        <f>IF(教務委員編集用!G292=0,"",教務委員編集用!G292)</f>
        <v/>
      </c>
      <c r="H116" s="3" t="str">
        <f>IF(教務委員編集用!H292=0,"",教務委員編集用!H292)</f>
        <v/>
      </c>
      <c r="I116" s="3" t="str">
        <f>IF(教務委員編集用!I292=0,"",教務委員編集用!I292)</f>
        <v/>
      </c>
      <c r="J116" s="3" t="str">
        <f>IF(教務委員編集用!J292=0,"",教務委員編集用!J292)</f>
        <v/>
      </c>
      <c r="K116" s="3" t="str">
        <f>IF(教務委員編集用!K292=0,"",教務委員編集用!K292)</f>
        <v/>
      </c>
      <c r="L116" s="3" t="str">
        <f>IF(教務委員編集用!L292=0,"",教務委員編集用!L292)</f>
        <v/>
      </c>
      <c r="M116" s="3" t="str">
        <f>IF(教務委員編集用!M292=0,"",教務委員編集用!M292)</f>
        <v/>
      </c>
      <c r="N116" s="3" t="str">
        <f>IF(教務委員編集用!V292=0,"",教務委員編集用!V292)</f>
        <v/>
      </c>
      <c r="R116" s="3" t="str">
        <f>IF(教務委員編集用!W292=0,"",教務委員編集用!W292)</f>
        <v/>
      </c>
      <c r="S116" s="3" t="str">
        <f>IF(教務委員編集用!X292=0,"",教務委員編集用!X292)</f>
        <v/>
      </c>
    </row>
    <row r="117" spans="6:19" x14ac:dyDescent="0.15">
      <c r="F117" s="3" t="str">
        <f>IF(教務委員編集用!F293=0,"",教務委員編集用!F293)</f>
        <v/>
      </c>
      <c r="G117" s="3" t="str">
        <f>IF(教務委員編集用!G293=0,"",教務委員編集用!G293)</f>
        <v/>
      </c>
      <c r="H117" s="3" t="str">
        <f>IF(教務委員編集用!H293=0,"",教務委員編集用!H293)</f>
        <v/>
      </c>
      <c r="I117" s="3" t="str">
        <f>IF(教務委員編集用!I293=0,"",教務委員編集用!I293)</f>
        <v/>
      </c>
      <c r="J117" s="3" t="str">
        <f>IF(教務委員編集用!J293=0,"",教務委員編集用!J293)</f>
        <v/>
      </c>
      <c r="K117" s="3" t="str">
        <f>IF(教務委員編集用!K293=0,"",教務委員編集用!K293)</f>
        <v/>
      </c>
      <c r="L117" s="3" t="str">
        <f>IF(教務委員編集用!L293=0,"",教務委員編集用!L293)</f>
        <v/>
      </c>
      <c r="M117" s="3" t="str">
        <f>IF(教務委員編集用!M293=0,"",教務委員編集用!M293)</f>
        <v/>
      </c>
      <c r="N117" s="3" t="str">
        <f>IF(教務委員編集用!V293=0,"",教務委員編集用!V293)</f>
        <v/>
      </c>
      <c r="R117" s="3" t="str">
        <f>IF(教務委員編集用!W293=0,"",教務委員編集用!W293)</f>
        <v/>
      </c>
      <c r="S117" s="3" t="str">
        <f>IF(教務委員編集用!X293=0,"",教務委員編集用!X293)</f>
        <v/>
      </c>
    </row>
    <row r="118" spans="6:19" x14ac:dyDescent="0.15">
      <c r="F118" s="3" t="str">
        <f>IF(教務委員編集用!F294=0,"",教務委員編集用!F294)</f>
        <v/>
      </c>
      <c r="G118" s="3" t="str">
        <f>IF(教務委員編集用!G294=0,"",教務委員編集用!G294)</f>
        <v/>
      </c>
      <c r="H118" s="3" t="str">
        <f>IF(教務委員編集用!H294=0,"",教務委員編集用!H294)</f>
        <v/>
      </c>
      <c r="I118" s="3" t="str">
        <f>IF(教務委員編集用!I294=0,"",教務委員編集用!I294)</f>
        <v/>
      </c>
      <c r="J118" s="3" t="str">
        <f>IF(教務委員編集用!J294=0,"",教務委員編集用!J294)</f>
        <v/>
      </c>
      <c r="K118" s="3" t="str">
        <f>IF(教務委員編集用!K294=0,"",教務委員編集用!K294)</f>
        <v/>
      </c>
      <c r="L118" s="3" t="str">
        <f>IF(教務委員編集用!L294=0,"",教務委員編集用!L294)</f>
        <v/>
      </c>
      <c r="M118" s="3" t="str">
        <f>IF(教務委員編集用!M294=0,"",教務委員編集用!M294)</f>
        <v/>
      </c>
      <c r="N118" s="3" t="str">
        <f>IF(教務委員編集用!V294=0,"",教務委員編集用!V294)</f>
        <v/>
      </c>
      <c r="R118" s="3" t="str">
        <f>IF(教務委員編集用!W294=0,"",教務委員編集用!W294)</f>
        <v/>
      </c>
      <c r="S118" s="3" t="str">
        <f>IF(教務委員編集用!X294=0,"",教務委員編集用!X294)</f>
        <v/>
      </c>
    </row>
  </sheetData>
  <mergeCells count="64">
    <mergeCell ref="F96:P98"/>
    <mergeCell ref="F99:P101"/>
    <mergeCell ref="B90:C95"/>
    <mergeCell ref="D90:E92"/>
    <mergeCell ref="D93:E95"/>
    <mergeCell ref="B96:C101"/>
    <mergeCell ref="D96:E98"/>
    <mergeCell ref="D99:E101"/>
    <mergeCell ref="D5:D12"/>
    <mergeCell ref="E5:E12"/>
    <mergeCell ref="E13:E17"/>
    <mergeCell ref="D13:D17"/>
    <mergeCell ref="B5:B17"/>
    <mergeCell ref="C5:C17"/>
    <mergeCell ref="B18:B26"/>
    <mergeCell ref="D18:D22"/>
    <mergeCell ref="C18:C26"/>
    <mergeCell ref="E18:E22"/>
    <mergeCell ref="E23:E26"/>
    <mergeCell ref="D23:D26"/>
    <mergeCell ref="B27:B39"/>
    <mergeCell ref="C27:C39"/>
    <mergeCell ref="D27:D34"/>
    <mergeCell ref="E27:E34"/>
    <mergeCell ref="E35:E39"/>
    <mergeCell ref="D35:D39"/>
    <mergeCell ref="B40:B57"/>
    <mergeCell ref="C40:C57"/>
    <mergeCell ref="D40:D45"/>
    <mergeCell ref="E40:E45"/>
    <mergeCell ref="E46:E49"/>
    <mergeCell ref="D46:D49"/>
    <mergeCell ref="E50:E53"/>
    <mergeCell ref="D50:D53"/>
    <mergeCell ref="E54:E57"/>
    <mergeCell ref="D54:D57"/>
    <mergeCell ref="B58:B68"/>
    <mergeCell ref="C58:C68"/>
    <mergeCell ref="D58:D63"/>
    <mergeCell ref="E58:E63"/>
    <mergeCell ref="E64:E68"/>
    <mergeCell ref="D64:D68"/>
    <mergeCell ref="B69:B78"/>
    <mergeCell ref="C69:C78"/>
    <mergeCell ref="D69:D72"/>
    <mergeCell ref="E69:E72"/>
    <mergeCell ref="E73:E78"/>
    <mergeCell ref="D73:D78"/>
    <mergeCell ref="Q2:T3"/>
    <mergeCell ref="B4:C4"/>
    <mergeCell ref="D4:E4"/>
    <mergeCell ref="F90:P92"/>
    <mergeCell ref="F93:P95"/>
    <mergeCell ref="B2:D2"/>
    <mergeCell ref="G2:H2"/>
    <mergeCell ref="I2:K2"/>
    <mergeCell ref="L2:M2"/>
    <mergeCell ref="N2:P2"/>
    <mergeCell ref="B79:B88"/>
    <mergeCell ref="C79:C88"/>
    <mergeCell ref="D79:D83"/>
    <mergeCell ref="E79:E83"/>
    <mergeCell ref="D84:D88"/>
    <mergeCell ref="E84:E88"/>
  </mergeCells>
  <phoneticPr fontId="1"/>
  <dataValidations count="2">
    <dataValidation type="list" allowBlank="1" showInputMessage="1" showErrorMessage="1" sqref="P5:P11 P13:P16 P35:P38 P40:P42 P73:P77 P27:P33">
      <formula1>"5,4,3,2,1,0"</formula1>
    </dataValidation>
    <dataValidation type="list" allowBlank="1" showInputMessage="1" showErrorMessage="1" sqref="O5:O8 O13 O73:O74 O35 O40:O42 O27:O31">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5"/>
  <sheetViews>
    <sheetView zoomScaleNormal="100" zoomScaleSheetLayoutView="100" workbookViewId="0">
      <pane ySplit="4" topLeftCell="A71" activePane="bottomLeft" state="frozen"/>
      <selection pane="bottomLeft" activeCell="F89" sqref="F89:P91"/>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5.25" style="3" customWidth="1"/>
    <col min="13" max="14" width="7" style="3" customWidth="1"/>
    <col min="15" max="18" width="9.875" style="3" customWidth="1"/>
    <col min="19" max="19" width="9.625" style="3" customWidth="1"/>
    <col min="20" max="20" width="9" style="22"/>
  </cols>
  <sheetData>
    <row r="1" spans="2:20" ht="14.25" thickBot="1" x14ac:dyDescent="0.2"/>
    <row r="2" spans="2:20" ht="21.75" customHeight="1" thickBot="1" x14ac:dyDescent="0.2">
      <c r="B2" s="516" t="s">
        <v>300</v>
      </c>
      <c r="C2" s="516"/>
      <c r="D2" s="516"/>
      <c r="G2" s="517" t="s">
        <v>301</v>
      </c>
      <c r="H2" s="518"/>
      <c r="I2" s="518" t="str">
        <f>IF('1年生'!I2:K2=0,"",'1年生'!I2:K2)</f>
        <v/>
      </c>
      <c r="J2" s="518"/>
      <c r="K2" s="565"/>
      <c r="L2" s="521" t="s">
        <v>302</v>
      </c>
      <c r="M2" s="518"/>
      <c r="N2" s="518" t="str">
        <f>IF('1年生'!N2:P2=0,"",'1年生'!N2:P2)</f>
        <v/>
      </c>
      <c r="O2" s="518"/>
      <c r="P2" s="565"/>
      <c r="Q2" s="496" t="s">
        <v>303</v>
      </c>
      <c r="R2" s="496"/>
      <c r="S2" s="496"/>
      <c r="T2" s="496"/>
    </row>
    <row r="3" spans="2:20" ht="14.25" thickBot="1" x14ac:dyDescent="0.2">
      <c r="Q3" s="497"/>
      <c r="R3" s="497"/>
      <c r="S3" s="497"/>
      <c r="T3" s="497"/>
    </row>
    <row r="4" spans="2:20" ht="75" customHeight="1" thickBot="1" x14ac:dyDescent="0.2">
      <c r="B4" s="498" t="str">
        <f>IF(教務委員編集用!B8=0,"",教務委員編集用!B8)</f>
        <v>大項目</v>
      </c>
      <c r="C4" s="499"/>
      <c r="D4" s="500" t="str">
        <f>IF(教務委員編集用!D8=0,"",教務委員編集用!D8)</f>
        <v>細項目</v>
      </c>
      <c r="E4" s="500"/>
      <c r="F4" s="31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x14ac:dyDescent="0.15">
      <c r="B5" s="552" t="str">
        <f>教務委員編集用!B9</f>
        <v>A</v>
      </c>
      <c r="C5" s="527" t="str">
        <f>教務委員編集用!C9</f>
        <v>世界の政治,経済,産業や文化を理解し,その中で自分自身か社会に貢献できる役割が何かを討論し,多面的に物事を考え,行動できる素養を持つ。</v>
      </c>
      <c r="D5" s="530">
        <f>教務委員編集用!D9</f>
        <v>1</v>
      </c>
      <c r="E5" s="566" t="str">
        <f>教務委員編集用!E9</f>
        <v>社会科学および人文科学に興味を持ち,関連知識を理解し身につけられる.また,自分自身と他人との関わりや価値観の相違について理解できる.</v>
      </c>
      <c r="F5" s="7" t="str">
        <f>教務委員編集用!F11</f>
        <v>国語Ⅱ</v>
      </c>
      <c r="G5" s="7">
        <f>教務委員編集用!G11</f>
        <v>2</v>
      </c>
      <c r="H5" s="7" t="str">
        <f>教務委員編集用!H11</f>
        <v>必修</v>
      </c>
      <c r="I5" s="7" t="str">
        <f>教務委員編集用!I11</f>
        <v>履修</v>
      </c>
      <c r="J5" s="7">
        <f>教務委員編集用!J11</f>
        <v>2</v>
      </c>
      <c r="K5" s="7" t="str">
        <f>教務委員編集用!K11</f>
        <v>通年</v>
      </c>
      <c r="L5" s="7">
        <f>教務委員編集用!L11</f>
        <v>45</v>
      </c>
      <c r="M5" s="7">
        <f>教務委員編集用!M11</f>
        <v>100</v>
      </c>
      <c r="N5" s="7">
        <f>教務委員編集用!$N$11</f>
        <v>45</v>
      </c>
      <c r="O5" s="120"/>
      <c r="P5" s="126"/>
      <c r="Q5" s="371"/>
      <c r="R5" s="355"/>
      <c r="S5" s="355"/>
      <c r="T5" s="356"/>
    </row>
    <row r="6" spans="2:20" x14ac:dyDescent="0.15">
      <c r="B6" s="553"/>
      <c r="C6" s="528"/>
      <c r="D6" s="532"/>
      <c r="E6" s="551"/>
      <c r="F6" s="8" t="str">
        <f>教務委員編集用!F14</f>
        <v>日本史</v>
      </c>
      <c r="G6" s="8">
        <f>教務委員編集用!G14</f>
        <v>2</v>
      </c>
      <c r="H6" s="8" t="str">
        <f>教務委員編集用!H14</f>
        <v>必修</v>
      </c>
      <c r="I6" s="8" t="str">
        <f>教務委員編集用!I14</f>
        <v>履修</v>
      </c>
      <c r="J6" s="8">
        <f>教務委員編集用!J14</f>
        <v>2</v>
      </c>
      <c r="K6" s="8" t="str">
        <f>教務委員編集用!K14</f>
        <v>通年</v>
      </c>
      <c r="L6" s="8">
        <f>教務委員編集用!L14</f>
        <v>45</v>
      </c>
      <c r="M6" s="8">
        <f>教務委員編集用!M14</f>
        <v>100</v>
      </c>
      <c r="N6" s="8">
        <f>教務委員編集用!$N$14</f>
        <v>45</v>
      </c>
      <c r="O6" s="123"/>
      <c r="P6" s="127"/>
      <c r="Q6" s="338"/>
      <c r="R6" s="325"/>
      <c r="S6" s="325"/>
      <c r="T6" s="324"/>
    </row>
    <row r="7" spans="2:20" x14ac:dyDescent="0.15">
      <c r="B7" s="553"/>
      <c r="C7" s="528"/>
      <c r="D7" s="532"/>
      <c r="E7" s="551"/>
      <c r="F7" s="8"/>
      <c r="G7" s="8"/>
      <c r="H7" s="8"/>
      <c r="I7" s="8"/>
      <c r="J7" s="8"/>
      <c r="K7" s="8"/>
      <c r="L7" s="8"/>
      <c r="M7" s="8"/>
      <c r="N7" s="8"/>
      <c r="O7" s="8"/>
      <c r="P7" s="65"/>
      <c r="Q7" s="334"/>
      <c r="R7" s="8"/>
      <c r="S7" s="8"/>
      <c r="T7" s="37"/>
    </row>
    <row r="8" spans="2:20" x14ac:dyDescent="0.15">
      <c r="B8" s="553"/>
      <c r="C8" s="528"/>
      <c r="D8" s="532"/>
      <c r="E8" s="551"/>
      <c r="F8" s="8"/>
      <c r="G8" s="8"/>
      <c r="H8" s="8"/>
      <c r="I8" s="8"/>
      <c r="J8" s="8"/>
      <c r="K8" s="8"/>
      <c r="L8" s="8"/>
      <c r="M8" s="8"/>
      <c r="N8" s="8"/>
      <c r="O8" s="8"/>
      <c r="P8" s="65"/>
      <c r="Q8" s="334"/>
      <c r="R8" s="8"/>
      <c r="S8" s="8"/>
      <c r="T8" s="37"/>
    </row>
    <row r="9" spans="2:20" x14ac:dyDescent="0.15">
      <c r="B9" s="553"/>
      <c r="C9" s="528"/>
      <c r="D9" s="532"/>
      <c r="E9" s="551"/>
      <c r="F9" s="8"/>
      <c r="G9" s="8"/>
      <c r="H9" s="8"/>
      <c r="I9" s="8"/>
      <c r="J9" s="8"/>
      <c r="K9" s="8"/>
      <c r="L9" s="8"/>
      <c r="M9" s="8"/>
      <c r="N9" s="8"/>
      <c r="O9" s="8"/>
      <c r="P9" s="65"/>
      <c r="Q9" s="334"/>
      <c r="R9" s="8"/>
      <c r="S9" s="8"/>
      <c r="T9" s="37"/>
    </row>
    <row r="10" spans="2:20" x14ac:dyDescent="0.15">
      <c r="B10" s="553"/>
      <c r="C10" s="528"/>
      <c r="D10" s="532"/>
      <c r="E10" s="551"/>
      <c r="F10" s="8"/>
      <c r="G10" s="8"/>
      <c r="H10" s="8"/>
      <c r="I10" s="8"/>
      <c r="J10" s="8"/>
      <c r="K10" s="8"/>
      <c r="L10" s="8"/>
      <c r="M10" s="8"/>
      <c r="N10" s="8"/>
      <c r="O10" s="8"/>
      <c r="P10" s="65"/>
      <c r="Q10" s="334"/>
      <c r="R10" s="8"/>
      <c r="S10" s="8"/>
      <c r="T10" s="37"/>
    </row>
    <row r="11" spans="2:20" ht="14.25" thickBot="1" x14ac:dyDescent="0.2">
      <c r="B11" s="553"/>
      <c r="C11" s="528"/>
      <c r="D11" s="532"/>
      <c r="E11" s="551"/>
      <c r="F11" s="9"/>
      <c r="G11" s="9"/>
      <c r="H11" s="9"/>
      <c r="I11" s="9"/>
      <c r="J11" s="9"/>
      <c r="K11" s="9"/>
      <c r="L11" s="9"/>
      <c r="M11" s="9"/>
      <c r="N11" s="9"/>
      <c r="O11" s="9"/>
      <c r="P11" s="66"/>
      <c r="Q11" s="335"/>
      <c r="R11" s="9"/>
      <c r="S11" s="9"/>
      <c r="T11" s="39"/>
    </row>
    <row r="12" spans="2:20" ht="15" thickTop="1" thickBot="1" x14ac:dyDescent="0.2">
      <c r="B12" s="553"/>
      <c r="C12" s="528"/>
      <c r="D12" s="533"/>
      <c r="E12" s="567"/>
      <c r="F12" s="85" t="str">
        <f>IF(教務委員編集用!F32=0,"",教務委員編集用!F32)</f>
        <v>A-1 2年小計</v>
      </c>
      <c r="G12" s="85" t="str">
        <f>IF(教務委員編集用!G32=0,"",教務委員編集用!G32)</f>
        <v/>
      </c>
      <c r="H12" s="85" t="str">
        <f>IF(教務委員編集用!H32=0,"",教務委員編集用!H32)</f>
        <v/>
      </c>
      <c r="I12" s="85" t="str">
        <f>IF(教務委員編集用!I32=0,"",教務委員編集用!I32)</f>
        <v/>
      </c>
      <c r="J12" s="85">
        <f>IF(教務委員編集用!J32=0,"",教務委員編集用!J32)</f>
        <v>2</v>
      </c>
      <c r="K12" s="85" t="str">
        <f>IF(教務委員編集用!K32=0,"",教務委員編集用!K32)</f>
        <v/>
      </c>
      <c r="L12" s="85" t="str">
        <f>IF(教務委員編集用!L32=0,"",教務委員編集用!L32)</f>
        <v/>
      </c>
      <c r="M12" s="85" t="str">
        <f>IF(教務委員編集用!M32=0,"",教務委員編集用!M32)</f>
        <v/>
      </c>
      <c r="N12" s="85"/>
      <c r="O12" s="85"/>
      <c r="P12" s="88">
        <f>教務委員編集用!T32</f>
        <v>0</v>
      </c>
      <c r="Q12" s="405"/>
      <c r="R12" s="85"/>
      <c r="S12" s="85"/>
      <c r="T12" s="87"/>
    </row>
    <row r="13" spans="2:20" ht="14.25" thickTop="1" x14ac:dyDescent="0.15">
      <c r="B13" s="553"/>
      <c r="C13" s="528"/>
      <c r="D13" s="531">
        <f>教務委員編集用!D37</f>
        <v>2</v>
      </c>
      <c r="E13" s="545" t="str">
        <f>教務委員編集用!E37</f>
        <v>健全な心身の発達について理解して行動でき,考えを述べることができる.</v>
      </c>
      <c r="F13" s="10" t="str">
        <f>教務委員編集用!F38</f>
        <v>保健・体育Ⅱ</v>
      </c>
      <c r="G13" s="10">
        <f>教務委員編集用!G38</f>
        <v>4</v>
      </c>
      <c r="H13" s="10" t="str">
        <f>教務委員編集用!H38</f>
        <v>必修</v>
      </c>
      <c r="I13" s="10" t="str">
        <f>教務委員編集用!I38</f>
        <v>履修</v>
      </c>
      <c r="J13" s="10">
        <f>教務委員編集用!J38</f>
        <v>2</v>
      </c>
      <c r="K13" s="10" t="str">
        <f>教務委員編集用!K38</f>
        <v>通年</v>
      </c>
      <c r="L13" s="10">
        <f>教務委員編集用!L38</f>
        <v>90</v>
      </c>
      <c r="M13" s="10">
        <f>教務委員編集用!M38</f>
        <v>100</v>
      </c>
      <c r="N13" s="10">
        <f>教務委員編集用!$N$38</f>
        <v>90</v>
      </c>
      <c r="O13" s="129"/>
      <c r="P13" s="130"/>
      <c r="Q13" s="424"/>
      <c r="R13" s="421"/>
      <c r="S13" s="421"/>
      <c r="T13" s="422"/>
    </row>
    <row r="14" spans="2:20" x14ac:dyDescent="0.15">
      <c r="B14" s="553"/>
      <c r="C14" s="528"/>
      <c r="D14" s="532"/>
      <c r="E14" s="545"/>
      <c r="F14" s="8"/>
      <c r="G14" s="8"/>
      <c r="H14" s="8"/>
      <c r="I14" s="8"/>
      <c r="J14" s="8"/>
      <c r="K14" s="8"/>
      <c r="L14" s="8"/>
      <c r="M14" s="8"/>
      <c r="N14" s="8"/>
      <c r="O14" s="8"/>
      <c r="P14" s="65"/>
      <c r="Q14" s="334"/>
      <c r="R14" s="8"/>
      <c r="S14" s="8"/>
      <c r="T14" s="37"/>
    </row>
    <row r="15" spans="2:20" x14ac:dyDescent="0.15">
      <c r="B15" s="553"/>
      <c r="C15" s="528"/>
      <c r="D15" s="532"/>
      <c r="E15" s="545"/>
      <c r="F15" s="8"/>
      <c r="G15" s="8"/>
      <c r="H15" s="8"/>
      <c r="I15" s="8"/>
      <c r="J15" s="8"/>
      <c r="K15" s="8"/>
      <c r="L15" s="8"/>
      <c r="M15" s="8"/>
      <c r="N15" s="8"/>
      <c r="O15" s="8"/>
      <c r="P15" s="65"/>
      <c r="Q15" s="334"/>
      <c r="R15" s="8"/>
      <c r="S15" s="8"/>
      <c r="T15" s="37"/>
    </row>
    <row r="16" spans="2:20" ht="14.25" thickBot="1" x14ac:dyDescent="0.2">
      <c r="B16" s="553"/>
      <c r="C16" s="528"/>
      <c r="D16" s="532"/>
      <c r="E16" s="545"/>
      <c r="F16" s="9"/>
      <c r="G16" s="9"/>
      <c r="H16" s="9"/>
      <c r="I16" s="9"/>
      <c r="J16" s="9"/>
      <c r="K16" s="9"/>
      <c r="L16" s="9"/>
      <c r="M16" s="9"/>
      <c r="N16" s="9"/>
      <c r="O16" s="9"/>
      <c r="P16" s="66"/>
      <c r="Q16" s="335"/>
      <c r="R16" s="9"/>
      <c r="S16" s="9"/>
      <c r="T16" s="39"/>
    </row>
    <row r="17" spans="2:20" ht="15" thickTop="1" thickBot="1" x14ac:dyDescent="0.2">
      <c r="B17" s="553"/>
      <c r="C17" s="528"/>
      <c r="D17" s="535"/>
      <c r="E17" s="545"/>
      <c r="F17" s="10" t="str">
        <f>IF(教務委員編集用!F43=0,"",教務委員編集用!F43)</f>
        <v>A-2 2年小計</v>
      </c>
      <c r="G17" s="10" t="str">
        <f>IF(教務委員編集用!G43=0,"",教務委員編集用!G43)</f>
        <v/>
      </c>
      <c r="H17" s="10" t="str">
        <f>IF(教務委員編集用!H43=0,"",教務委員編集用!H43)</f>
        <v/>
      </c>
      <c r="I17" s="10" t="str">
        <f>IF(教務委員編集用!I43=0,"",教務委員編集用!I43)</f>
        <v/>
      </c>
      <c r="J17" s="10">
        <f>IF(教務委員編集用!J43=0,"",教務委員編集用!J43)</f>
        <v>2</v>
      </c>
      <c r="K17" s="10" t="str">
        <f>IF(教務委員編集用!K43=0,"",教務委員編集用!K43)</f>
        <v/>
      </c>
      <c r="L17" s="10" t="str">
        <f>IF(教務委員編集用!L43=0,"",教務委員編集用!L43)</f>
        <v/>
      </c>
      <c r="M17" s="10" t="str">
        <f>IF(教務委員編集用!M43=0,"",教務委員編集用!M43)</f>
        <v/>
      </c>
      <c r="N17" s="10"/>
      <c r="O17" s="10"/>
      <c r="P17" s="67">
        <f>教務委員編集用!T43</f>
        <v>0</v>
      </c>
      <c r="Q17" s="407"/>
      <c r="R17" s="10"/>
      <c r="S17" s="10"/>
      <c r="T17" s="38"/>
    </row>
    <row r="18" spans="2:20" x14ac:dyDescent="0.15">
      <c r="B18" s="522" t="str">
        <f>教務委員編集用!B49</f>
        <v>B</v>
      </c>
      <c r="C18" s="536" t="str">
        <f>教務委員編集用!C49</f>
        <v>自然環境や社会の問題に関心を持ち,技術者としての役割と責任について考えを述べる素養を持つ。(技術者倫理)</v>
      </c>
      <c r="D18" s="530">
        <f>教務委員編集用!D49</f>
        <v>1</v>
      </c>
      <c r="E18" s="526" t="str">
        <f>教務委員編集用!E49</f>
        <v>自然や社会の問題に関心を持ち,技術が果たしてきた役割を理解し論述できる.</v>
      </c>
      <c r="F18" s="7"/>
      <c r="G18" s="7"/>
      <c r="H18" s="7"/>
      <c r="I18" s="7"/>
      <c r="J18" s="7"/>
      <c r="K18" s="7"/>
      <c r="L18" s="7"/>
      <c r="M18" s="7"/>
      <c r="N18" s="7"/>
      <c r="O18" s="7"/>
      <c r="P18" s="71"/>
      <c r="Q18" s="408"/>
      <c r="R18" s="7"/>
      <c r="S18" s="7"/>
      <c r="T18" s="41"/>
    </row>
    <row r="19" spans="2:20" x14ac:dyDescent="0.15">
      <c r="B19" s="524"/>
      <c r="C19" s="537"/>
      <c r="D19" s="532"/>
      <c r="E19" s="528"/>
      <c r="F19" s="8"/>
      <c r="G19" s="8"/>
      <c r="H19" s="8"/>
      <c r="I19" s="8"/>
      <c r="J19" s="8"/>
      <c r="K19" s="8"/>
      <c r="L19" s="8"/>
      <c r="M19" s="8"/>
      <c r="N19" s="8"/>
      <c r="O19" s="8"/>
      <c r="P19" s="69"/>
      <c r="Q19" s="334"/>
      <c r="R19" s="8"/>
      <c r="S19" s="8"/>
      <c r="T19" s="37"/>
    </row>
    <row r="20" spans="2:20" ht="14.25" thickBot="1" x14ac:dyDescent="0.2">
      <c r="B20" s="524"/>
      <c r="C20" s="537"/>
      <c r="D20" s="532"/>
      <c r="E20" s="528"/>
      <c r="F20" s="9"/>
      <c r="G20" s="9"/>
      <c r="H20" s="9"/>
      <c r="I20" s="9"/>
      <c r="J20" s="9"/>
      <c r="K20" s="9"/>
      <c r="L20" s="9"/>
      <c r="M20" s="9"/>
      <c r="N20" s="9"/>
      <c r="O20" s="9"/>
      <c r="P20" s="68"/>
      <c r="Q20" s="335"/>
      <c r="R20" s="9"/>
      <c r="S20" s="9"/>
      <c r="T20" s="39"/>
    </row>
    <row r="21" spans="2:20" ht="15" thickTop="1" thickBot="1" x14ac:dyDescent="0.2">
      <c r="B21" s="524"/>
      <c r="C21" s="537"/>
      <c r="D21" s="533"/>
      <c r="E21" s="534"/>
      <c r="F21" s="85" t="str">
        <f>IF(教務委員編集用!F51=0,"",教務委員編集用!F51)</f>
        <v>B-1 2年小計</v>
      </c>
      <c r="G21" s="85" t="str">
        <f>IF(教務委員編集用!G51=0,"",教務委員編集用!G51)</f>
        <v/>
      </c>
      <c r="H21" s="85" t="str">
        <f>IF(教務委員編集用!H51=0,"",教務委員編集用!H51)</f>
        <v/>
      </c>
      <c r="I21" s="85" t="str">
        <f>IF(教務委員編集用!I51=0,"",教務委員編集用!I51)</f>
        <v/>
      </c>
      <c r="J21" s="85">
        <f>IF(教務委員編集用!J51=0,"",教務委員編集用!J51)</f>
        <v>2</v>
      </c>
      <c r="K21" s="85" t="str">
        <f>IF(教務委員編集用!K51=0,"",教務委員編集用!K51)</f>
        <v/>
      </c>
      <c r="L21" s="85" t="str">
        <f>IF(教務委員編集用!L51=0,"",教務委員編集用!L51)</f>
        <v/>
      </c>
      <c r="M21" s="85" t="str">
        <f>IF(教務委員編集用!M51=0,"",教務委員編集用!M51)</f>
        <v/>
      </c>
      <c r="N21" s="85"/>
      <c r="O21" s="85"/>
      <c r="P21" s="89">
        <f>教務委員編集用!T51</f>
        <v>0</v>
      </c>
      <c r="Q21" s="405"/>
      <c r="R21" s="85"/>
      <c r="S21" s="85"/>
      <c r="T21" s="87"/>
    </row>
    <row r="22" spans="2:20" ht="14.25" thickTop="1" x14ac:dyDescent="0.15">
      <c r="B22" s="524"/>
      <c r="C22" s="537"/>
      <c r="D22" s="546">
        <f>教務委員編集用!D56</f>
        <v>2</v>
      </c>
      <c r="E22" s="527" t="str">
        <f>教務委員編集用!E56</f>
        <v>環境や社会における課題を理解し論述できる.</v>
      </c>
      <c r="F22" s="10"/>
      <c r="G22" s="10"/>
      <c r="H22" s="10"/>
      <c r="I22" s="10"/>
      <c r="J22" s="10"/>
      <c r="K22" s="10"/>
      <c r="L22" s="10"/>
      <c r="M22" s="10"/>
      <c r="N22" s="10"/>
      <c r="O22" s="10"/>
      <c r="P22" s="72"/>
      <c r="Q22" s="407"/>
      <c r="R22" s="10"/>
      <c r="S22" s="10"/>
      <c r="T22" s="38"/>
    </row>
    <row r="23" spans="2:20" x14ac:dyDescent="0.15">
      <c r="B23" s="524"/>
      <c r="C23" s="537"/>
      <c r="D23" s="547"/>
      <c r="E23" s="528"/>
      <c r="F23" s="8"/>
      <c r="G23" s="8"/>
      <c r="H23" s="8"/>
      <c r="I23" s="8"/>
      <c r="J23" s="8"/>
      <c r="K23" s="8"/>
      <c r="L23" s="8"/>
      <c r="M23" s="8"/>
      <c r="N23" s="8"/>
      <c r="O23" s="8"/>
      <c r="P23" s="69"/>
      <c r="Q23" s="334"/>
      <c r="R23" s="8"/>
      <c r="S23" s="8"/>
      <c r="T23" s="37"/>
    </row>
    <row r="24" spans="2:20" ht="14.25" thickBot="1" x14ac:dyDescent="0.2">
      <c r="B24" s="524"/>
      <c r="C24" s="537"/>
      <c r="D24" s="547"/>
      <c r="E24" s="528"/>
      <c r="F24" s="9"/>
      <c r="G24" s="9"/>
      <c r="H24" s="9"/>
      <c r="I24" s="9"/>
      <c r="J24" s="9"/>
      <c r="K24" s="9"/>
      <c r="L24" s="9"/>
      <c r="M24" s="9"/>
      <c r="N24" s="9"/>
      <c r="O24" s="9"/>
      <c r="P24" s="68"/>
      <c r="Q24" s="335"/>
      <c r="R24" s="9"/>
      <c r="S24" s="9"/>
      <c r="T24" s="39"/>
    </row>
    <row r="25" spans="2:20" ht="15" thickTop="1" thickBot="1" x14ac:dyDescent="0.2">
      <c r="B25" s="524"/>
      <c r="C25" s="537"/>
      <c r="D25" s="547"/>
      <c r="E25" s="528"/>
      <c r="F25" s="10" t="str">
        <f>IF(教務委員編集用!F58=0,"",教務委員編集用!F58)</f>
        <v>B-2 2年小計</v>
      </c>
      <c r="G25" s="10" t="str">
        <f>IF(教務委員編集用!G58=0,"",教務委員編集用!G58)</f>
        <v/>
      </c>
      <c r="H25" s="10" t="str">
        <f>IF(教務委員編集用!H58=0,"",教務委員編集用!H58)</f>
        <v/>
      </c>
      <c r="I25" s="10" t="str">
        <f>IF(教務委員編集用!I58=0,"",教務委員編集用!I58)</f>
        <v/>
      </c>
      <c r="J25" s="10">
        <f>IF(教務委員編集用!J58=0,"",教務委員編集用!J58)</f>
        <v>2</v>
      </c>
      <c r="K25" s="10" t="str">
        <f>IF(教務委員編集用!K58=0,"",教務委員編集用!K58)</f>
        <v/>
      </c>
      <c r="L25" s="10" t="str">
        <f>IF(教務委員編集用!L58=0,"",教務委員編集用!L58)</f>
        <v/>
      </c>
      <c r="M25" s="10" t="str">
        <f>IF(教務委員編集用!M58=0,"",教務委員編集用!M58)</f>
        <v/>
      </c>
      <c r="N25" s="10"/>
      <c r="O25" s="81"/>
      <c r="P25" s="67">
        <f>教務委員編集用!T58</f>
        <v>0</v>
      </c>
      <c r="Q25" s="407"/>
      <c r="R25" s="10"/>
      <c r="S25" s="10"/>
      <c r="T25" s="38"/>
    </row>
    <row r="26" spans="2:20" x14ac:dyDescent="0.15">
      <c r="B26" s="542" t="str">
        <f>教務委員編集用!B64</f>
        <v>C</v>
      </c>
      <c r="C26" s="544" t="str">
        <f>教務委員編集用!C64</f>
        <v>機械,電気電子,情報または土木の工学分野(以下「基盤となる工学分野」という。)に必要な数学,自然科学の知識を有し,情報技術に関する基礎知識を習得して活用できる。</v>
      </c>
      <c r="D26" s="530">
        <f>教務委員編集用!D64</f>
        <v>1</v>
      </c>
      <c r="E26" s="526" t="str">
        <f>教務委員編集用!E64</f>
        <v>数学,自然科学において,事象を理解するとともに,技術士第一次試験相当の学力を身につける.</v>
      </c>
      <c r="F26" s="7" t="str">
        <f>教務委員編集用!F67</f>
        <v>微分積分I</v>
      </c>
      <c r="G26" s="7">
        <f>教務委員編集用!G67</f>
        <v>4</v>
      </c>
      <c r="H26" s="7" t="str">
        <f>教務委員編集用!H67</f>
        <v>必修</v>
      </c>
      <c r="I26" s="7" t="str">
        <f>教務委員編集用!I67</f>
        <v>履修</v>
      </c>
      <c r="J26" s="7">
        <f>教務委員編集用!J67</f>
        <v>2</v>
      </c>
      <c r="K26" s="7" t="str">
        <f>教務委員編集用!K67</f>
        <v>通年</v>
      </c>
      <c r="L26" s="7">
        <f>教務委員編集用!L67</f>
        <v>90</v>
      </c>
      <c r="M26" s="7">
        <f>教務委員編集用!M67</f>
        <v>100</v>
      </c>
      <c r="N26" s="7">
        <f>教務委員編集用!N67</f>
        <v>90</v>
      </c>
      <c r="O26" s="120"/>
      <c r="P26" s="126"/>
      <c r="Q26" s="371"/>
      <c r="R26" s="355"/>
      <c r="S26" s="355"/>
      <c r="T26" s="356"/>
    </row>
    <row r="27" spans="2:20" x14ac:dyDescent="0.15">
      <c r="B27" s="543"/>
      <c r="C27" s="545"/>
      <c r="D27" s="532"/>
      <c r="E27" s="528"/>
      <c r="F27" s="8" t="str">
        <f>教務委員編集用!F68</f>
        <v>線形代数I</v>
      </c>
      <c r="G27" s="8">
        <f>教務委員編集用!G68</f>
        <v>2</v>
      </c>
      <c r="H27" s="8" t="str">
        <f>教務委員編集用!H68</f>
        <v>必修</v>
      </c>
      <c r="I27" s="8" t="str">
        <f>教務委員編集用!I68</f>
        <v>履修</v>
      </c>
      <c r="J27" s="8">
        <f>教務委員編集用!J68</f>
        <v>2</v>
      </c>
      <c r="K27" s="8" t="str">
        <f>教務委員編集用!K68</f>
        <v>通年</v>
      </c>
      <c r="L27" s="8">
        <f>教務委員編集用!L68</f>
        <v>45</v>
      </c>
      <c r="M27" s="8">
        <f>教務委員編集用!M68</f>
        <v>100</v>
      </c>
      <c r="N27" s="8">
        <f>教務委員編集用!N68</f>
        <v>45</v>
      </c>
      <c r="O27" s="123"/>
      <c r="P27" s="127"/>
      <c r="Q27" s="338"/>
      <c r="R27" s="325"/>
      <c r="S27" s="325"/>
      <c r="T27" s="324"/>
    </row>
    <row r="28" spans="2:20" x14ac:dyDescent="0.15">
      <c r="B28" s="543"/>
      <c r="C28" s="545"/>
      <c r="D28" s="532"/>
      <c r="E28" s="528"/>
      <c r="F28" s="8" t="str">
        <f>教務委員編集用!F70</f>
        <v>化学II</v>
      </c>
      <c r="G28" s="8">
        <f>教務委員編集用!G70</f>
        <v>2</v>
      </c>
      <c r="H28" s="8" t="str">
        <f>教務委員編集用!H70</f>
        <v>必修</v>
      </c>
      <c r="I28" s="8" t="str">
        <f>教務委員編集用!I70</f>
        <v>履修</v>
      </c>
      <c r="J28" s="8">
        <f>教務委員編集用!J70</f>
        <v>2</v>
      </c>
      <c r="K28" s="8" t="str">
        <f>教務委員編集用!K70</f>
        <v>通年</v>
      </c>
      <c r="L28" s="8">
        <f>教務委員編集用!L70</f>
        <v>45</v>
      </c>
      <c r="M28" s="8">
        <f>教務委員編集用!M70</f>
        <v>100</v>
      </c>
      <c r="N28" s="8">
        <f>教務委員編集用!$N$70</f>
        <v>45</v>
      </c>
      <c r="O28" s="123"/>
      <c r="P28" s="127"/>
      <c r="Q28" s="338"/>
      <c r="R28" s="325"/>
      <c r="S28" s="325"/>
      <c r="T28" s="324"/>
    </row>
    <row r="29" spans="2:20" x14ac:dyDescent="0.15">
      <c r="B29" s="543"/>
      <c r="C29" s="545"/>
      <c r="D29" s="532"/>
      <c r="E29" s="528"/>
      <c r="F29" s="8" t="str">
        <f>教務委員編集用!F72</f>
        <v>物理II</v>
      </c>
      <c r="G29" s="8">
        <f>教務委員編集用!G72</f>
        <v>2</v>
      </c>
      <c r="H29" s="8" t="str">
        <f>教務委員編集用!H72</f>
        <v>必修</v>
      </c>
      <c r="I29" s="8" t="str">
        <f>教務委員編集用!I72</f>
        <v>履修</v>
      </c>
      <c r="J29" s="8">
        <f>教務委員編集用!J72</f>
        <v>2</v>
      </c>
      <c r="K29" s="8" t="str">
        <f>教務委員編集用!K72</f>
        <v>通年</v>
      </c>
      <c r="L29" s="8">
        <f>教務委員編集用!L72</f>
        <v>45</v>
      </c>
      <c r="M29" s="8">
        <f>教務委員編集用!M72</f>
        <v>100</v>
      </c>
      <c r="N29" s="8">
        <f>教務委員編集用!N72</f>
        <v>45</v>
      </c>
      <c r="O29" s="123"/>
      <c r="P29" s="127"/>
      <c r="Q29" s="338"/>
      <c r="R29" s="325"/>
      <c r="S29" s="325"/>
      <c r="T29" s="324"/>
    </row>
    <row r="30" spans="2:20" x14ac:dyDescent="0.15">
      <c r="B30" s="543"/>
      <c r="C30" s="545"/>
      <c r="D30" s="532"/>
      <c r="E30" s="528"/>
      <c r="F30" s="8" t="str">
        <f>教務委員編集用!F73</f>
        <v>科学演習・実験</v>
      </c>
      <c r="G30" s="8">
        <f>教務委員編集用!G73</f>
        <v>1</v>
      </c>
      <c r="H30" s="8" t="str">
        <f>教務委員編集用!H73</f>
        <v>必修</v>
      </c>
      <c r="I30" s="8" t="str">
        <f>教務委員編集用!I73</f>
        <v>履修</v>
      </c>
      <c r="J30" s="8">
        <f>教務委員編集用!J73</f>
        <v>2</v>
      </c>
      <c r="K30" s="8" t="str">
        <f>教務委員編集用!K73</f>
        <v>半期</v>
      </c>
      <c r="L30" s="8">
        <f>教務委員編集用!L73</f>
        <v>22.5</v>
      </c>
      <c r="M30" s="8">
        <f>教務委員編集用!M73</f>
        <v>100</v>
      </c>
      <c r="N30" s="8">
        <f>教務委員編集用!N73</f>
        <v>22.5</v>
      </c>
      <c r="O30" s="123"/>
      <c r="P30" s="127"/>
      <c r="Q30" s="338"/>
      <c r="R30" s="325"/>
      <c r="S30" s="325"/>
      <c r="T30" s="324"/>
    </row>
    <row r="31" spans="2:20" ht="14.25" thickBot="1" x14ac:dyDescent="0.2">
      <c r="B31" s="543"/>
      <c r="C31" s="545"/>
      <c r="D31" s="532"/>
      <c r="E31" s="528"/>
      <c r="F31" s="9"/>
      <c r="G31" s="9"/>
      <c r="H31" s="9"/>
      <c r="I31" s="9"/>
      <c r="J31" s="9"/>
      <c r="K31" s="9"/>
      <c r="L31" s="9"/>
      <c r="M31" s="9"/>
      <c r="N31" s="9"/>
      <c r="O31" s="9"/>
      <c r="P31" s="66"/>
      <c r="Q31" s="335"/>
      <c r="R31" s="9"/>
      <c r="S31" s="9"/>
      <c r="T31" s="39"/>
    </row>
    <row r="32" spans="2:20" ht="15" thickTop="1" thickBot="1" x14ac:dyDescent="0.2">
      <c r="B32" s="543"/>
      <c r="C32" s="545"/>
      <c r="D32" s="533"/>
      <c r="E32" s="534"/>
      <c r="F32" s="85" t="str">
        <f>IF(教務委員編集用!F89=0,"",教務委員編集用!F89)</f>
        <v>C-1 2年小計</v>
      </c>
      <c r="G32" s="85" t="str">
        <f>IF(教務委員編集用!G89=0,"",教務委員編集用!G89)</f>
        <v/>
      </c>
      <c r="H32" s="85" t="str">
        <f>IF(教務委員編集用!H89=0,"",教務委員編集用!H89)</f>
        <v/>
      </c>
      <c r="I32" s="85" t="str">
        <f>IF(教務委員編集用!I89=0,"",教務委員編集用!I89)</f>
        <v/>
      </c>
      <c r="J32" s="85">
        <f>IF(教務委員編集用!J89=0,"",教務委員編集用!J89)</f>
        <v>2</v>
      </c>
      <c r="K32" s="85" t="str">
        <f>IF(教務委員編集用!K89=0,"",教務委員編集用!K89)</f>
        <v/>
      </c>
      <c r="L32" s="85" t="str">
        <f>IF(教務委員編集用!L89=0,"",教務委員編集用!L89)</f>
        <v/>
      </c>
      <c r="M32" s="85" t="str">
        <f>IF(教務委員編集用!M89=0,"",教務委員編集用!M89)</f>
        <v/>
      </c>
      <c r="N32" s="85"/>
      <c r="O32" s="85"/>
      <c r="P32" s="88">
        <f>教務委員編集用!T89</f>
        <v>0</v>
      </c>
      <c r="Q32" s="405"/>
      <c r="R32" s="85"/>
      <c r="S32" s="85"/>
      <c r="T32" s="87"/>
    </row>
    <row r="33" spans="2:20" ht="14.25" thickTop="1" x14ac:dyDescent="0.15">
      <c r="B33" s="543"/>
      <c r="C33" s="545"/>
      <c r="D33" s="531">
        <f>教務委員編集用!D94</f>
        <v>2</v>
      </c>
      <c r="E33" s="527" t="str">
        <f>教務委員編集用!E94</f>
        <v>工学に必要な情報技術に関するリテラシーを身につけ,使用できる.</v>
      </c>
      <c r="F33" s="10"/>
      <c r="G33" s="10"/>
      <c r="H33" s="10"/>
      <c r="I33" s="10"/>
      <c r="J33" s="10"/>
      <c r="K33" s="10"/>
      <c r="L33" s="10"/>
      <c r="M33" s="10"/>
      <c r="N33" s="10"/>
      <c r="O33" s="10"/>
      <c r="P33" s="75"/>
      <c r="Q33" s="407"/>
      <c r="R33" s="10"/>
      <c r="S33" s="10"/>
      <c r="T33" s="38"/>
    </row>
    <row r="34" spans="2:20" x14ac:dyDescent="0.15">
      <c r="B34" s="543"/>
      <c r="C34" s="545"/>
      <c r="D34" s="532"/>
      <c r="E34" s="528"/>
      <c r="F34" s="8"/>
      <c r="G34" s="8"/>
      <c r="H34" s="8"/>
      <c r="I34" s="8"/>
      <c r="J34" s="8"/>
      <c r="K34" s="8"/>
      <c r="L34" s="8"/>
      <c r="M34" s="8"/>
      <c r="N34" s="8"/>
      <c r="O34" s="8"/>
      <c r="P34" s="65"/>
      <c r="Q34" s="334"/>
      <c r="R34" s="8"/>
      <c r="S34" s="8"/>
      <c r="T34" s="37"/>
    </row>
    <row r="35" spans="2:20" x14ac:dyDescent="0.15">
      <c r="B35" s="543"/>
      <c r="C35" s="545"/>
      <c r="D35" s="532"/>
      <c r="E35" s="528"/>
      <c r="F35" s="8"/>
      <c r="G35" s="8"/>
      <c r="H35" s="8"/>
      <c r="I35" s="8"/>
      <c r="J35" s="8"/>
      <c r="K35" s="8"/>
      <c r="L35" s="8"/>
      <c r="M35" s="8"/>
      <c r="N35" s="8"/>
      <c r="O35" s="8"/>
      <c r="P35" s="65"/>
      <c r="Q35" s="334"/>
      <c r="R35" s="8"/>
      <c r="S35" s="8"/>
      <c r="T35" s="37"/>
    </row>
    <row r="36" spans="2:20" ht="14.25" thickBot="1" x14ac:dyDescent="0.2">
      <c r="B36" s="543"/>
      <c r="C36" s="545"/>
      <c r="D36" s="532"/>
      <c r="E36" s="528"/>
      <c r="F36" s="9"/>
      <c r="G36" s="9"/>
      <c r="H36" s="9"/>
      <c r="I36" s="9"/>
      <c r="J36" s="9"/>
      <c r="K36" s="9"/>
      <c r="L36" s="9"/>
      <c r="M36" s="9"/>
      <c r="N36" s="9"/>
      <c r="O36" s="9"/>
      <c r="P36" s="66"/>
      <c r="Q36" s="335"/>
      <c r="R36" s="9"/>
      <c r="S36" s="9"/>
      <c r="T36" s="39"/>
    </row>
    <row r="37" spans="2:20" ht="15" thickTop="1" thickBot="1" x14ac:dyDescent="0.2">
      <c r="B37" s="543"/>
      <c r="C37" s="545"/>
      <c r="D37" s="532"/>
      <c r="E37" s="528"/>
      <c r="F37" s="10" t="str">
        <f>IF(教務委員編集用!F98=0,"",教務委員編集用!F98)</f>
        <v>C-2 2年小計</v>
      </c>
      <c r="G37" s="10" t="str">
        <f>IF(教務委員編集用!G98=0,"",教務委員編集用!G98)</f>
        <v/>
      </c>
      <c r="H37" s="10" t="str">
        <f>IF(教務委員編集用!H98=0,"",教務委員編集用!H98)</f>
        <v/>
      </c>
      <c r="I37" s="10" t="str">
        <f>IF(教務委員編集用!I98=0,"",教務委員編集用!I98)</f>
        <v/>
      </c>
      <c r="J37" s="10">
        <f>IF(教務委員編集用!J98=0,"",教務委員編集用!J98)</f>
        <v>2</v>
      </c>
      <c r="K37" s="10" t="str">
        <f>IF(教務委員編集用!K98=0,"",教務委員編集用!K98)</f>
        <v/>
      </c>
      <c r="L37" s="10" t="str">
        <f>IF(教務委員編集用!L98=0,"",教務委員編集用!L98)</f>
        <v/>
      </c>
      <c r="M37" s="10" t="str">
        <f>IF(教務委員編集用!M98=0,"",教務委員編集用!M98)</f>
        <v/>
      </c>
      <c r="N37" s="10"/>
      <c r="O37" s="81"/>
      <c r="P37" s="74">
        <f>教務委員編集用!T98</f>
        <v>0</v>
      </c>
      <c r="Q37" s="407"/>
      <c r="R37" s="10"/>
      <c r="S37" s="10"/>
      <c r="T37" s="38"/>
    </row>
    <row r="38" spans="2:20" x14ac:dyDescent="0.15">
      <c r="B38" s="522" t="str">
        <f>教務委員編集用!B104</f>
        <v>D</v>
      </c>
      <c r="C38" s="526" t="str">
        <f>教務委員編集用!C104</f>
        <v>基盤となる工学分野およびその基礎となる科学,技術の知識と技能を習得して必要とされる技術上の問題に活用できる。</v>
      </c>
      <c r="D38" s="530">
        <f>教務委員編集用!D104</f>
        <v>1</v>
      </c>
      <c r="E38" s="526" t="str">
        <f>教務委員編集用!E104</f>
        <v>基盤となる工学分野において,事象を理解し,技術士第一次試験相当の学力を身につける.</v>
      </c>
      <c r="F38" s="7" t="str">
        <f>教務委員編集用!F107</f>
        <v>電気回路</v>
      </c>
      <c r="G38" s="7">
        <f>教務委員編集用!G107</f>
        <v>2</v>
      </c>
      <c r="H38" s="7" t="str">
        <f>教務委員編集用!H107</f>
        <v>必修</v>
      </c>
      <c r="I38" s="7" t="str">
        <f>教務委員編集用!I107</f>
        <v>履修</v>
      </c>
      <c r="J38" s="7">
        <f>教務委員編集用!J107</f>
        <v>2</v>
      </c>
      <c r="K38" s="7" t="str">
        <f>教務委員編集用!K107</f>
        <v>通年</v>
      </c>
      <c r="L38" s="7">
        <f>教務委員編集用!L107</f>
        <v>45</v>
      </c>
      <c r="M38" s="7">
        <f>教務委員編集用!M107</f>
        <v>100</v>
      </c>
      <c r="N38" s="7">
        <f>教務委員編集用!N107</f>
        <v>45</v>
      </c>
      <c r="O38" s="123"/>
      <c r="P38" s="126"/>
      <c r="Q38" s="371"/>
      <c r="R38" s="355"/>
      <c r="S38" s="355"/>
      <c r="T38" s="356"/>
    </row>
    <row r="39" spans="2:20" x14ac:dyDescent="0.15">
      <c r="B39" s="524"/>
      <c r="C39" s="528"/>
      <c r="D39" s="532"/>
      <c r="E39" s="528"/>
      <c r="F39" s="8" t="str">
        <f>教務委員編集用!F108</f>
        <v>マイクロコンピュータⅠ</v>
      </c>
      <c r="G39" s="8">
        <f>教務委員編集用!G108</f>
        <v>2</v>
      </c>
      <c r="H39" s="8" t="str">
        <f>教務委員編集用!H108</f>
        <v>必修</v>
      </c>
      <c r="I39" s="8" t="str">
        <f>教務委員編集用!I108</f>
        <v>履修</v>
      </c>
      <c r="J39" s="8">
        <f>教務委員編集用!J108</f>
        <v>2</v>
      </c>
      <c r="K39" s="8" t="str">
        <f>教務委員編集用!K108</f>
        <v>通年</v>
      </c>
      <c r="L39" s="8">
        <f>教務委員編集用!L108</f>
        <v>45</v>
      </c>
      <c r="M39" s="8">
        <f>教務委員編集用!M108</f>
        <v>100</v>
      </c>
      <c r="N39" s="8">
        <f>教務委員編集用!N108</f>
        <v>45</v>
      </c>
      <c r="O39" s="123"/>
      <c r="P39" s="127"/>
      <c r="Q39" s="338"/>
      <c r="R39" s="325"/>
      <c r="S39" s="325"/>
      <c r="T39" s="324"/>
    </row>
    <row r="40" spans="2:20" x14ac:dyDescent="0.15">
      <c r="B40" s="524"/>
      <c r="C40" s="528"/>
      <c r="D40" s="532"/>
      <c r="E40" s="528"/>
      <c r="F40" s="8" t="str">
        <f>教務委員編集用!F109</f>
        <v>電子制御工学実験Ⅱ</v>
      </c>
      <c r="G40" s="8">
        <f>教務委員編集用!G109</f>
        <v>2</v>
      </c>
      <c r="H40" s="8" t="str">
        <f>教務委員編集用!H109</f>
        <v>必修</v>
      </c>
      <c r="I40" s="8" t="str">
        <f>教務委員編集用!I109</f>
        <v>履修</v>
      </c>
      <c r="J40" s="8">
        <f>教務委員編集用!J109</f>
        <v>2</v>
      </c>
      <c r="K40" s="8" t="str">
        <f>教務委員編集用!K109</f>
        <v>通年</v>
      </c>
      <c r="L40" s="8">
        <f>教務委員編集用!L109</f>
        <v>45</v>
      </c>
      <c r="M40" s="8">
        <f>教務委員編集用!M109</f>
        <v>50</v>
      </c>
      <c r="N40" s="8">
        <f>教務委員編集用!N109</f>
        <v>22.5</v>
      </c>
      <c r="O40" s="123"/>
      <c r="P40" s="127"/>
      <c r="Q40" s="338"/>
      <c r="R40" s="325"/>
      <c r="S40" s="325"/>
      <c r="T40" s="324"/>
    </row>
    <row r="41" spans="2:20" x14ac:dyDescent="0.15">
      <c r="B41" s="524"/>
      <c r="C41" s="528"/>
      <c r="D41" s="532"/>
      <c r="E41" s="528"/>
      <c r="F41" s="8" t="str">
        <f>教務委員編集用!F110</f>
        <v>設計製図Ⅰ</v>
      </c>
      <c r="G41" s="8">
        <f>教務委員編集用!G110</f>
        <v>2</v>
      </c>
      <c r="H41" s="8" t="str">
        <f>教務委員編集用!H110</f>
        <v>必修</v>
      </c>
      <c r="I41" s="8" t="str">
        <f>教務委員編集用!I110</f>
        <v>履修</v>
      </c>
      <c r="J41" s="8">
        <f>教務委員編集用!J110</f>
        <v>2</v>
      </c>
      <c r="K41" s="8" t="str">
        <f>教務委員編集用!K110</f>
        <v>通年</v>
      </c>
      <c r="L41" s="8">
        <f>教務委員編集用!L110</f>
        <v>45</v>
      </c>
      <c r="M41" s="8">
        <f>教務委員編集用!M110</f>
        <v>100</v>
      </c>
      <c r="N41" s="8">
        <f>教務委員編集用!N110</f>
        <v>45</v>
      </c>
      <c r="O41" s="123"/>
      <c r="P41" s="127"/>
      <c r="Q41" s="338"/>
      <c r="R41" s="325"/>
      <c r="S41" s="325"/>
      <c r="T41" s="324"/>
    </row>
    <row r="42" spans="2:20" x14ac:dyDescent="0.15">
      <c r="B42" s="524"/>
      <c r="C42" s="528"/>
      <c r="D42" s="532"/>
      <c r="E42" s="528"/>
      <c r="F42" s="8"/>
      <c r="G42" s="8"/>
      <c r="H42" s="8"/>
      <c r="I42" s="8"/>
      <c r="J42" s="8"/>
      <c r="K42" s="8"/>
      <c r="L42" s="8"/>
      <c r="M42" s="8"/>
      <c r="N42" s="8"/>
      <c r="O42" s="8"/>
      <c r="P42" s="69"/>
      <c r="Q42" s="334"/>
      <c r="R42" s="8"/>
      <c r="S42" s="8"/>
      <c r="T42" s="37"/>
    </row>
    <row r="43" spans="2:20" ht="14.25" thickBot="1" x14ac:dyDescent="0.2">
      <c r="B43" s="524"/>
      <c r="C43" s="528"/>
      <c r="D43" s="532"/>
      <c r="E43" s="528"/>
      <c r="F43" s="9"/>
      <c r="G43" s="9"/>
      <c r="H43" s="9"/>
      <c r="I43" s="9"/>
      <c r="J43" s="9"/>
      <c r="K43" s="9"/>
      <c r="L43" s="9"/>
      <c r="M43" s="9"/>
      <c r="N43" s="9"/>
      <c r="O43" s="9"/>
      <c r="P43" s="68"/>
      <c r="Q43" s="335"/>
      <c r="R43" s="9"/>
      <c r="S43" s="9"/>
      <c r="T43" s="39"/>
    </row>
    <row r="44" spans="2:20" ht="15" thickTop="1" thickBot="1" x14ac:dyDescent="0.2">
      <c r="B44" s="524"/>
      <c r="C44" s="528"/>
      <c r="D44" s="532"/>
      <c r="E44" s="528"/>
      <c r="F44" s="10" t="str">
        <f>IF(教務委員編集用!F121=0,"",教務委員編集用!F121)</f>
        <v>D-1 2年小計</v>
      </c>
      <c r="G44" s="10" t="str">
        <f>IF(教務委員編集用!G121=0,"",教務委員編集用!G121)</f>
        <v/>
      </c>
      <c r="H44" s="10" t="str">
        <f>IF(教務委員編集用!H121=0,"",教務委員編集用!H121)</f>
        <v/>
      </c>
      <c r="I44" s="10" t="str">
        <f>IF(教務委員編集用!I121=0,"",教務委員編集用!I121)</f>
        <v/>
      </c>
      <c r="J44" s="10">
        <f>IF(教務委員編集用!J121=0,"",教務委員編集用!J121)</f>
        <v>2</v>
      </c>
      <c r="K44" s="10" t="str">
        <f>IF(教務委員編集用!K121=0,"",教務委員編集用!K121)</f>
        <v/>
      </c>
      <c r="L44" s="10" t="str">
        <f>IF(教務委員編集用!L121=0,"",教務委員編集用!L121)</f>
        <v/>
      </c>
      <c r="M44" s="10" t="str">
        <f>IF(教務委員編集用!M121=0,"",教務委員編集用!M121)</f>
        <v/>
      </c>
      <c r="N44" s="10"/>
      <c r="O44" s="10"/>
      <c r="P44" s="74">
        <f>教務委員編集用!T121</f>
        <v>0</v>
      </c>
      <c r="Q44" s="407"/>
      <c r="R44" s="10"/>
      <c r="S44" s="10"/>
      <c r="T44" s="38"/>
    </row>
    <row r="45" spans="2:20" ht="14.25" thickTop="1" x14ac:dyDescent="0.15">
      <c r="B45" s="524"/>
      <c r="C45" s="528"/>
      <c r="D45" s="541">
        <f>教務委員編集用!D126</f>
        <v>2</v>
      </c>
      <c r="E45" s="540" t="str">
        <f>教務委員編集用!E126</f>
        <v>基盤となる工学分野において,論理展開に必要な基礎問題を解くことができる.</v>
      </c>
      <c r="F45" s="14"/>
      <c r="G45" s="14"/>
      <c r="H45" s="14"/>
      <c r="I45" s="14"/>
      <c r="J45" s="14"/>
      <c r="K45" s="14"/>
      <c r="L45" s="14"/>
      <c r="M45" s="14"/>
      <c r="N45" s="14"/>
      <c r="O45" s="14"/>
      <c r="P45" s="73"/>
      <c r="Q45" s="411"/>
      <c r="R45" s="14"/>
      <c r="S45" s="14"/>
      <c r="T45" s="43"/>
    </row>
    <row r="46" spans="2:20" x14ac:dyDescent="0.15">
      <c r="B46" s="524"/>
      <c r="C46" s="528"/>
      <c r="D46" s="532"/>
      <c r="E46" s="528"/>
      <c r="F46" s="8"/>
      <c r="G46" s="8"/>
      <c r="H46" s="8"/>
      <c r="I46" s="8"/>
      <c r="J46" s="8"/>
      <c r="K46" s="8"/>
      <c r="L46" s="8"/>
      <c r="M46" s="8"/>
      <c r="N46" s="8"/>
      <c r="O46" s="8"/>
      <c r="P46" s="69"/>
      <c r="Q46" s="334"/>
      <c r="R46" s="8"/>
      <c r="S46" s="8"/>
      <c r="T46" s="37"/>
    </row>
    <row r="47" spans="2:20" ht="14.25" thickBot="1" x14ac:dyDescent="0.2">
      <c r="B47" s="524"/>
      <c r="C47" s="528"/>
      <c r="D47" s="532"/>
      <c r="E47" s="528"/>
      <c r="F47" s="9"/>
      <c r="G47" s="9"/>
      <c r="H47" s="9"/>
      <c r="I47" s="9"/>
      <c r="J47" s="9"/>
      <c r="K47" s="9"/>
      <c r="L47" s="9"/>
      <c r="M47" s="9"/>
      <c r="N47" s="9"/>
      <c r="O47" s="9"/>
      <c r="P47" s="68"/>
      <c r="Q47" s="335"/>
      <c r="R47" s="9"/>
      <c r="S47" s="9"/>
      <c r="T47" s="39"/>
    </row>
    <row r="48" spans="2:20" ht="15" thickTop="1" thickBot="1" x14ac:dyDescent="0.2">
      <c r="B48" s="524"/>
      <c r="C48" s="528"/>
      <c r="D48" s="533"/>
      <c r="E48" s="534"/>
      <c r="F48" s="85" t="str">
        <f>IF(教務委員編集用!F131=0,"",教務委員編集用!F131)</f>
        <v>D-2 2年小計</v>
      </c>
      <c r="G48" s="85" t="str">
        <f>IF(教務委員編集用!G131=0,"",教務委員編集用!G131)</f>
        <v/>
      </c>
      <c r="H48" s="85" t="str">
        <f>IF(教務委員編集用!H131=0,"",教務委員編集用!H131)</f>
        <v/>
      </c>
      <c r="I48" s="85" t="str">
        <f>IF(教務委員編集用!I131=0,"",教務委員編集用!I131)</f>
        <v/>
      </c>
      <c r="J48" s="85">
        <f>IF(教務委員編集用!J131=0,"",教務委員編集用!J131)</f>
        <v>2</v>
      </c>
      <c r="K48" s="85" t="str">
        <f>IF(教務委員編集用!K131=0,"",教務委員編集用!K131)</f>
        <v/>
      </c>
      <c r="L48" s="85" t="str">
        <f>IF(教務委員編集用!L131=0,"",教務委員編集用!L131)</f>
        <v/>
      </c>
      <c r="M48" s="85" t="str">
        <f>IF(教務委員編集用!M131=0,"",教務委員編集用!M131)</f>
        <v/>
      </c>
      <c r="N48" s="85"/>
      <c r="O48" s="85"/>
      <c r="P48" s="88">
        <f>教務委員編集用!T131</f>
        <v>0</v>
      </c>
      <c r="Q48" s="405"/>
      <c r="R48" s="85"/>
      <c r="S48" s="85"/>
      <c r="T48" s="87"/>
    </row>
    <row r="49" spans="2:20" ht="14.25" thickTop="1" x14ac:dyDescent="0.15">
      <c r="B49" s="524"/>
      <c r="C49" s="528"/>
      <c r="D49" s="541">
        <f>教務委員編集用!D136</f>
        <v>12</v>
      </c>
      <c r="E49" s="540" t="str">
        <f>教務委員編集用!E136</f>
        <v>基盤となる工学分野において,事象を理解し,技術士第一次試験相当の学力を身につける.
基盤となる工学分野において,論理展開に必要な基礎問題を解くことができる.</v>
      </c>
      <c r="F49" s="14"/>
      <c r="G49" s="14"/>
      <c r="H49" s="14"/>
      <c r="I49" s="14"/>
      <c r="J49" s="14"/>
      <c r="K49" s="14"/>
      <c r="L49" s="14"/>
      <c r="M49" s="14"/>
      <c r="N49" s="14"/>
      <c r="O49" s="14"/>
      <c r="P49" s="73"/>
      <c r="Q49" s="411"/>
      <c r="R49" s="14"/>
      <c r="S49" s="14"/>
      <c r="T49" s="43"/>
    </row>
    <row r="50" spans="2:20" x14ac:dyDescent="0.15">
      <c r="B50" s="524"/>
      <c r="C50" s="528"/>
      <c r="D50" s="532"/>
      <c r="E50" s="528"/>
      <c r="F50" s="8"/>
      <c r="G50" s="8"/>
      <c r="H50" s="8"/>
      <c r="I50" s="8"/>
      <c r="J50" s="8"/>
      <c r="K50" s="8"/>
      <c r="L50" s="8"/>
      <c r="M50" s="8"/>
      <c r="N50" s="8"/>
      <c r="O50" s="8"/>
      <c r="P50" s="69"/>
      <c r="Q50" s="334"/>
      <c r="R50" s="8"/>
      <c r="S50" s="8"/>
      <c r="T50" s="37"/>
    </row>
    <row r="51" spans="2:20" ht="14.25" thickBot="1" x14ac:dyDescent="0.2">
      <c r="B51" s="524"/>
      <c r="C51" s="528"/>
      <c r="D51" s="532"/>
      <c r="E51" s="528"/>
      <c r="F51" s="9"/>
      <c r="G51" s="9"/>
      <c r="H51" s="9"/>
      <c r="I51" s="9"/>
      <c r="J51" s="9"/>
      <c r="K51" s="9"/>
      <c r="L51" s="9"/>
      <c r="M51" s="9"/>
      <c r="N51" s="9"/>
      <c r="O51" s="9"/>
      <c r="P51" s="68"/>
      <c r="Q51" s="335"/>
      <c r="R51" s="9"/>
      <c r="S51" s="9"/>
      <c r="T51" s="39"/>
    </row>
    <row r="52" spans="2:20" ht="15" thickTop="1" thickBot="1" x14ac:dyDescent="0.2">
      <c r="B52" s="524"/>
      <c r="C52" s="528"/>
      <c r="D52" s="533"/>
      <c r="E52" s="534"/>
      <c r="F52" s="85" t="str">
        <f>IF(教務委員編集用!F159=0,"",教務委員編集用!F159)</f>
        <v>D-12 2年小計</v>
      </c>
      <c r="G52" s="85" t="str">
        <f>IF(教務委員編集用!G159=0,"",教務委員編集用!G159)</f>
        <v/>
      </c>
      <c r="H52" s="85" t="str">
        <f>IF(教務委員編集用!H159=0,"",教務委員編集用!H159)</f>
        <v/>
      </c>
      <c r="I52" s="85" t="str">
        <f>IF(教務委員編集用!I159=0,"",教務委員編集用!I159)</f>
        <v/>
      </c>
      <c r="J52" s="85">
        <f>IF(教務委員編集用!J159=0,"",教務委員編集用!J159)</f>
        <v>2</v>
      </c>
      <c r="K52" s="85" t="str">
        <f>IF(教務委員編集用!K159=0,"",教務委員編集用!K159)</f>
        <v/>
      </c>
      <c r="L52" s="85" t="str">
        <f>IF(教務委員編集用!L159=0,"",教務委員編集用!L159)</f>
        <v/>
      </c>
      <c r="M52" s="85" t="str">
        <f>IF(教務委員編集用!M159=0,"",教務委員編集用!M159)</f>
        <v/>
      </c>
      <c r="N52" s="85"/>
      <c r="O52" s="85"/>
      <c r="P52" s="88">
        <f>教務委員編集用!T159</f>
        <v>0</v>
      </c>
      <c r="Q52" s="405"/>
      <c r="R52" s="85"/>
      <c r="S52" s="85"/>
      <c r="T52" s="87"/>
    </row>
    <row r="53" spans="2:20" ht="14.25" thickTop="1" x14ac:dyDescent="0.15">
      <c r="B53" s="524"/>
      <c r="C53" s="528"/>
      <c r="D53" s="531">
        <f>教務委員編集用!D164</f>
        <v>3</v>
      </c>
      <c r="E53" s="527" t="str">
        <f>教務委員編集用!E164</f>
        <v>基盤となる工学分野以外の工学分野の基礎的な知識を身につける.</v>
      </c>
      <c r="F53" s="10"/>
      <c r="G53" s="10"/>
      <c r="H53" s="10"/>
      <c r="I53" s="10"/>
      <c r="J53" s="10"/>
      <c r="K53" s="10"/>
      <c r="L53" s="10"/>
      <c r="M53" s="10"/>
      <c r="N53" s="10"/>
      <c r="O53" s="10"/>
      <c r="P53" s="72"/>
      <c r="Q53" s="407"/>
      <c r="R53" s="10"/>
      <c r="S53" s="10"/>
      <c r="T53" s="38"/>
    </row>
    <row r="54" spans="2:20" x14ac:dyDescent="0.15">
      <c r="B54" s="524"/>
      <c r="C54" s="528"/>
      <c r="D54" s="532"/>
      <c r="E54" s="528"/>
      <c r="F54" s="8"/>
      <c r="G54" s="8"/>
      <c r="H54" s="8"/>
      <c r="I54" s="8"/>
      <c r="J54" s="8"/>
      <c r="K54" s="8"/>
      <c r="L54" s="8"/>
      <c r="M54" s="8"/>
      <c r="N54" s="8"/>
      <c r="O54" s="8"/>
      <c r="P54" s="69"/>
      <c r="Q54" s="334"/>
      <c r="R54" s="8"/>
      <c r="S54" s="8"/>
      <c r="T54" s="37"/>
    </row>
    <row r="55" spans="2:20" ht="14.25" thickBot="1" x14ac:dyDescent="0.2">
      <c r="B55" s="524"/>
      <c r="C55" s="528"/>
      <c r="D55" s="532"/>
      <c r="E55" s="528"/>
      <c r="F55" s="9"/>
      <c r="G55" s="9"/>
      <c r="H55" s="9"/>
      <c r="I55" s="9"/>
      <c r="J55" s="9"/>
      <c r="K55" s="9"/>
      <c r="L55" s="9"/>
      <c r="M55" s="9"/>
      <c r="N55" s="9"/>
      <c r="O55" s="9"/>
      <c r="P55" s="68"/>
      <c r="Q55" s="335"/>
      <c r="R55" s="9"/>
      <c r="S55" s="9"/>
      <c r="T55" s="39"/>
    </row>
    <row r="56" spans="2:20" ht="15" thickTop="1" thickBot="1" x14ac:dyDescent="0.2">
      <c r="B56" s="524"/>
      <c r="C56" s="528"/>
      <c r="D56" s="532"/>
      <c r="E56" s="528"/>
      <c r="F56" s="10" t="str">
        <f>IF(教務委員編集用!F166=0,"",教務委員編集用!F166)</f>
        <v>D-3 2年小計</v>
      </c>
      <c r="G56" s="10" t="str">
        <f>IF(教務委員編集用!G166=0,"",教務委員編集用!G166)</f>
        <v/>
      </c>
      <c r="H56" s="10" t="str">
        <f>IF(教務委員編集用!H166=0,"",教務委員編集用!H166)</f>
        <v/>
      </c>
      <c r="I56" s="10" t="str">
        <f>IF(教務委員編集用!I166=0,"",教務委員編集用!I166)</f>
        <v/>
      </c>
      <c r="J56" s="10">
        <f>IF(教務委員編集用!J166=0,"",教務委員編集用!J166)</f>
        <v>2</v>
      </c>
      <c r="K56" s="10" t="str">
        <f>IF(教務委員編集用!K166=0,"",教務委員編集用!K166)</f>
        <v/>
      </c>
      <c r="L56" s="10" t="str">
        <f>IF(教務委員編集用!L166=0,"",教務委員編集用!L166)</f>
        <v/>
      </c>
      <c r="M56" s="10" t="str">
        <f>IF(教務委員編集用!M166=0,"",教務委員編集用!M166)</f>
        <v/>
      </c>
      <c r="N56" s="10"/>
      <c r="O56" s="10"/>
      <c r="P56" s="74">
        <f>教務委員編集用!T166</f>
        <v>0</v>
      </c>
      <c r="Q56" s="407"/>
      <c r="R56" s="10"/>
      <c r="S56" s="10"/>
      <c r="T56" s="38"/>
    </row>
    <row r="57" spans="2:20" x14ac:dyDescent="0.15">
      <c r="B57" s="522" t="str">
        <f>教務委員編集用!B172</f>
        <v>E</v>
      </c>
      <c r="C57" s="526" t="str">
        <f>教務委員編集用!C172</f>
        <v>科学,技術および情報の知識,基盤となる工学分野で習得した知識,さらに技術者としての実践的な知識や技能を活用して,自ら問題を発見し解決する能力を養う。</v>
      </c>
      <c r="D57" s="530">
        <f>教務委員編集用!D172</f>
        <v>1</v>
      </c>
      <c r="E57" s="536" t="str">
        <f>教務委員編集用!E172</f>
        <v>科学,技術,工学に関する情報を収集し,その適否を判断してまとめることができる.</v>
      </c>
      <c r="F57" s="7" t="str">
        <f>教務委員編集用!F173</f>
        <v>電子制御工学実験Ⅱ</v>
      </c>
      <c r="G57" s="306">
        <f>教務委員編集用!G173</f>
        <v>2</v>
      </c>
      <c r="H57" s="306" t="str">
        <f>教務委員編集用!H173</f>
        <v>必修</v>
      </c>
      <c r="I57" s="306" t="str">
        <f>教務委員編集用!I173</f>
        <v>履修</v>
      </c>
      <c r="J57" s="306">
        <f>教務委員編集用!J173</f>
        <v>2</v>
      </c>
      <c r="K57" s="306" t="str">
        <f>教務委員編集用!K173</f>
        <v>通年</v>
      </c>
      <c r="L57" s="306">
        <f>教務委員編集用!L173</f>
        <v>45</v>
      </c>
      <c r="M57" s="306">
        <f>教務委員編集用!M173</f>
        <v>20</v>
      </c>
      <c r="N57" s="306">
        <f>教務委員編集用!N173</f>
        <v>9</v>
      </c>
      <c r="O57" s="164" t="str">
        <f t="shared" ref="O57:T57" si="0">IF(O40=0,"",O40)</f>
        <v/>
      </c>
      <c r="P57" s="419" t="str">
        <f t="shared" si="0"/>
        <v/>
      </c>
      <c r="Q57" s="413" t="str">
        <f t="shared" si="0"/>
        <v/>
      </c>
      <c r="R57" s="164" t="str">
        <f t="shared" si="0"/>
        <v/>
      </c>
      <c r="S57" s="164" t="str">
        <f t="shared" si="0"/>
        <v/>
      </c>
      <c r="T57" s="164" t="str">
        <f t="shared" si="0"/>
        <v/>
      </c>
    </row>
    <row r="58" spans="2:20" x14ac:dyDescent="0.15">
      <c r="B58" s="523"/>
      <c r="C58" s="527"/>
      <c r="D58" s="531"/>
      <c r="E58" s="538"/>
      <c r="F58" s="10"/>
      <c r="G58" s="307"/>
      <c r="H58" s="307"/>
      <c r="I58" s="307"/>
      <c r="J58" s="307"/>
      <c r="K58" s="307"/>
      <c r="L58" s="307"/>
      <c r="M58" s="307"/>
      <c r="N58" s="307"/>
      <c r="O58" s="307"/>
      <c r="P58" s="72"/>
      <c r="Q58" s="311"/>
      <c r="R58" s="55"/>
      <c r="S58" s="55"/>
      <c r="T58" s="35"/>
    </row>
    <row r="59" spans="2:20" x14ac:dyDescent="0.15">
      <c r="B59" s="523"/>
      <c r="C59" s="527"/>
      <c r="D59" s="531"/>
      <c r="E59" s="538"/>
      <c r="F59" s="10"/>
      <c r="G59" s="307"/>
      <c r="H59" s="307"/>
      <c r="I59" s="307"/>
      <c r="J59" s="307"/>
      <c r="K59" s="307"/>
      <c r="L59" s="307"/>
      <c r="M59" s="307"/>
      <c r="N59" s="307"/>
      <c r="O59" s="307"/>
      <c r="P59" s="72"/>
      <c r="Q59" s="311"/>
      <c r="R59" s="55"/>
      <c r="S59" s="55"/>
      <c r="T59" s="35"/>
    </row>
    <row r="60" spans="2:20" x14ac:dyDescent="0.15">
      <c r="B60" s="524"/>
      <c r="C60" s="528"/>
      <c r="D60" s="532"/>
      <c r="E60" s="537"/>
      <c r="F60" s="8"/>
      <c r="G60" s="308"/>
      <c r="H60" s="308"/>
      <c r="I60" s="308"/>
      <c r="J60" s="308"/>
      <c r="K60" s="308"/>
      <c r="L60" s="308"/>
      <c r="M60" s="308"/>
      <c r="N60" s="308"/>
      <c r="O60" s="308"/>
      <c r="P60" s="69"/>
      <c r="Q60" s="312"/>
      <c r="R60" s="56"/>
      <c r="S60" s="56"/>
      <c r="T60" s="45"/>
    </row>
    <row r="61" spans="2:20" ht="14.25" thickBot="1" x14ac:dyDescent="0.2">
      <c r="B61" s="524"/>
      <c r="C61" s="528"/>
      <c r="D61" s="532"/>
      <c r="E61" s="537"/>
      <c r="F61" s="9"/>
      <c r="G61" s="309"/>
      <c r="H61" s="309"/>
      <c r="I61" s="309"/>
      <c r="J61" s="309"/>
      <c r="K61" s="309"/>
      <c r="L61" s="309"/>
      <c r="M61" s="309"/>
      <c r="N61" s="309"/>
      <c r="O61" s="309"/>
      <c r="P61" s="68"/>
      <c r="Q61" s="347"/>
      <c r="R61" s="59"/>
      <c r="S61" s="59"/>
      <c r="T61" s="46"/>
    </row>
    <row r="62" spans="2:20" ht="15" thickTop="1" thickBot="1" x14ac:dyDescent="0.2">
      <c r="B62" s="524"/>
      <c r="C62" s="528"/>
      <c r="D62" s="533"/>
      <c r="E62" s="539"/>
      <c r="F62" s="85" t="str">
        <f>IF(教務委員編集用!F182=0,"",教務委員編集用!F182)</f>
        <v>E-1 2年小計</v>
      </c>
      <c r="G62" s="85" t="str">
        <f>IF(教務委員編集用!G182=0,"",教務委員編集用!G182)</f>
        <v/>
      </c>
      <c r="H62" s="85" t="str">
        <f>IF(教務委員編集用!H182=0,"",教務委員編集用!H182)</f>
        <v/>
      </c>
      <c r="I62" s="85" t="str">
        <f>IF(教務委員編集用!I182=0,"",教務委員編集用!I182)</f>
        <v/>
      </c>
      <c r="J62" s="85">
        <f>IF(教務委員編集用!J182=0,"",教務委員編集用!J182)</f>
        <v>2</v>
      </c>
      <c r="K62" s="85" t="str">
        <f>IF(教務委員編集用!K182=0,"",教務委員編集用!K182)</f>
        <v/>
      </c>
      <c r="L62" s="85" t="str">
        <f>IF(教務委員編集用!L182=0,"",教務委員編集用!L182)</f>
        <v/>
      </c>
      <c r="M62" s="85" t="str">
        <f>IF(教務委員編集用!M182=0,"",教務委員編集用!M182)</f>
        <v/>
      </c>
      <c r="N62" s="85"/>
      <c r="O62" s="85"/>
      <c r="P62" s="88">
        <f>教務委員編集用!T182</f>
        <v>0</v>
      </c>
      <c r="Q62" s="405"/>
      <c r="R62" s="85"/>
      <c r="S62" s="85"/>
      <c r="T62" s="87"/>
    </row>
    <row r="63" spans="2:20" ht="14.25" thickTop="1" x14ac:dyDescent="0.15">
      <c r="B63" s="524"/>
      <c r="C63" s="528"/>
      <c r="D63" s="531">
        <f>教務委員編集用!D187</f>
        <v>2</v>
      </c>
      <c r="E63" s="527" t="str">
        <f>教務委員編集用!E187</f>
        <v>習得した知識や技能を課題に対して利用できる.</v>
      </c>
      <c r="F63" s="10" t="str">
        <f>教務委員編集用!F188</f>
        <v>電子制御工学実験Ⅱ</v>
      </c>
      <c r="G63" s="307">
        <f>教務委員編集用!G188</f>
        <v>2</v>
      </c>
      <c r="H63" s="307" t="str">
        <f>教務委員編集用!H188</f>
        <v>必修</v>
      </c>
      <c r="I63" s="307" t="str">
        <f>教務委員編集用!I188</f>
        <v>履修</v>
      </c>
      <c r="J63" s="307">
        <f>教務委員編集用!J188</f>
        <v>2</v>
      </c>
      <c r="K63" s="307" t="str">
        <f>教務委員編集用!K188</f>
        <v>通年</v>
      </c>
      <c r="L63" s="307">
        <f>教務委員編集用!L188</f>
        <v>45</v>
      </c>
      <c r="M63" s="307">
        <f>教務委員編集用!M188</f>
        <v>20</v>
      </c>
      <c r="N63" s="307">
        <f>教務委員編集用!N188</f>
        <v>9</v>
      </c>
      <c r="O63" s="158" t="str">
        <f t="shared" ref="O63:T63" si="1">IF(O57=0,"",O57)</f>
        <v/>
      </c>
      <c r="P63" s="420" t="str">
        <f t="shared" si="1"/>
        <v/>
      </c>
      <c r="Q63" s="414" t="str">
        <f t="shared" si="1"/>
        <v/>
      </c>
      <c r="R63" s="158" t="str">
        <f t="shared" si="1"/>
        <v/>
      </c>
      <c r="S63" s="158" t="str">
        <f t="shared" si="1"/>
        <v/>
      </c>
      <c r="T63" s="158" t="str">
        <f t="shared" si="1"/>
        <v/>
      </c>
    </row>
    <row r="64" spans="2:20" x14ac:dyDescent="0.15">
      <c r="B64" s="524"/>
      <c r="C64" s="528"/>
      <c r="D64" s="531"/>
      <c r="E64" s="527"/>
      <c r="F64" s="10"/>
      <c r="G64" s="307"/>
      <c r="H64" s="307"/>
      <c r="I64" s="307"/>
      <c r="J64" s="307"/>
      <c r="K64" s="307"/>
      <c r="L64" s="307"/>
      <c r="M64" s="307"/>
      <c r="N64" s="307"/>
      <c r="O64" s="307"/>
      <c r="P64" s="72"/>
      <c r="Q64" s="311"/>
      <c r="R64" s="55"/>
      <c r="S64" s="55"/>
      <c r="T64" s="35"/>
    </row>
    <row r="65" spans="2:20" x14ac:dyDescent="0.15">
      <c r="B65" s="524"/>
      <c r="C65" s="528"/>
      <c r="D65" s="532"/>
      <c r="E65" s="528"/>
      <c r="F65" s="8"/>
      <c r="G65" s="308"/>
      <c r="H65" s="308"/>
      <c r="I65" s="308"/>
      <c r="J65" s="308"/>
      <c r="K65" s="308"/>
      <c r="L65" s="308"/>
      <c r="M65" s="308"/>
      <c r="N65" s="308"/>
      <c r="O65" s="308"/>
      <c r="P65" s="69"/>
      <c r="Q65" s="312"/>
      <c r="R65" s="56"/>
      <c r="S65" s="56"/>
      <c r="T65" s="45"/>
    </row>
    <row r="66" spans="2:20" ht="14.25" thickBot="1" x14ac:dyDescent="0.2">
      <c r="B66" s="524"/>
      <c r="C66" s="528"/>
      <c r="D66" s="532"/>
      <c r="E66" s="528"/>
      <c r="F66" s="9"/>
      <c r="G66" s="309"/>
      <c r="H66" s="309"/>
      <c r="I66" s="309"/>
      <c r="J66" s="309"/>
      <c r="K66" s="309"/>
      <c r="L66" s="309"/>
      <c r="M66" s="309"/>
      <c r="N66" s="309"/>
      <c r="O66" s="309"/>
      <c r="P66" s="68"/>
      <c r="Q66" s="347"/>
      <c r="R66" s="59"/>
      <c r="S66" s="59"/>
      <c r="T66" s="46"/>
    </row>
    <row r="67" spans="2:20" ht="15" thickTop="1" thickBot="1" x14ac:dyDescent="0.2">
      <c r="B67" s="524"/>
      <c r="C67" s="528"/>
      <c r="D67" s="532"/>
      <c r="E67" s="528"/>
      <c r="F67" s="10" t="str">
        <f>IF(教務委員編集用!F196=0,"",教務委員編集用!F196)</f>
        <v>E-2 2年小計</v>
      </c>
      <c r="G67" s="10" t="str">
        <f>IF(教務委員編集用!G196=0,"",教務委員編集用!G196)</f>
        <v/>
      </c>
      <c r="H67" s="10" t="str">
        <f>IF(教務委員編集用!H196=0,"",教務委員編集用!H196)</f>
        <v/>
      </c>
      <c r="I67" s="10" t="str">
        <f>IF(教務委員編集用!I196=0,"",教務委員編集用!I196)</f>
        <v/>
      </c>
      <c r="J67" s="10">
        <f>IF(教務委員編集用!J196=0,"",教務委員編集用!J196)</f>
        <v>2</v>
      </c>
      <c r="K67" s="10" t="str">
        <f>IF(教務委員編集用!K196=0,"",教務委員編集用!K196)</f>
        <v/>
      </c>
      <c r="L67" s="10" t="str">
        <f>IF(教務委員編集用!L196=0,"",教務委員編集用!L196)</f>
        <v/>
      </c>
      <c r="M67" s="10" t="str">
        <f>IF(教務委員編集用!M196=0,"",教務委員編集用!M196)</f>
        <v/>
      </c>
      <c r="N67" s="10"/>
      <c r="O67" s="81"/>
      <c r="P67" s="297">
        <f>教務委員編集用!T196</f>
        <v>0</v>
      </c>
      <c r="Q67" s="425"/>
      <c r="R67" s="81"/>
      <c r="S67" s="81"/>
      <c r="T67" s="296"/>
    </row>
    <row r="68" spans="2:20" x14ac:dyDescent="0.15">
      <c r="B68" s="522" t="str">
        <f>教務委員編集用!B202</f>
        <v>F</v>
      </c>
      <c r="C68" s="536" t="str">
        <f>教務委員編集用!C202</f>
        <v>具体的なテーマについて論理的な記述と説明および討論できる能力を身につける。</v>
      </c>
      <c r="D68" s="530">
        <f>教務委員編集用!D202</f>
        <v>1</v>
      </c>
      <c r="E68" s="536" t="str">
        <f>教務委員編集用!E202</f>
        <v>学習成果を適切な文章,図等により表現できる.</v>
      </c>
      <c r="F68" s="7" t="str">
        <f>教務委員編集用!F203</f>
        <v>電子制御工学実験Ⅱ</v>
      </c>
      <c r="G68" s="306">
        <f>教務委員編集用!G203</f>
        <v>2</v>
      </c>
      <c r="H68" s="306" t="str">
        <f>教務委員編集用!H203</f>
        <v>必修</v>
      </c>
      <c r="I68" s="306" t="str">
        <f>教務委員編集用!I203</f>
        <v>履修</v>
      </c>
      <c r="J68" s="306">
        <f>教務委員編集用!J203</f>
        <v>2</v>
      </c>
      <c r="K68" s="306" t="str">
        <f>教務委員編集用!K203</f>
        <v>通年</v>
      </c>
      <c r="L68" s="306">
        <f>教務委員編集用!L203</f>
        <v>45</v>
      </c>
      <c r="M68" s="306">
        <f>教務委員編集用!M203</f>
        <v>10</v>
      </c>
      <c r="N68" s="306">
        <f>教務委員編集用!N203</f>
        <v>4.5</v>
      </c>
      <c r="O68" s="158" t="str">
        <f t="shared" ref="O68:T68" si="2">IF(O57=0,"",O57)</f>
        <v/>
      </c>
      <c r="P68" s="420" t="str">
        <f t="shared" si="2"/>
        <v/>
      </c>
      <c r="Q68" s="414" t="str">
        <f t="shared" si="2"/>
        <v/>
      </c>
      <c r="R68" s="158" t="str">
        <f t="shared" si="2"/>
        <v/>
      </c>
      <c r="S68" s="158" t="str">
        <f t="shared" si="2"/>
        <v/>
      </c>
      <c r="T68" s="158" t="str">
        <f t="shared" si="2"/>
        <v/>
      </c>
    </row>
    <row r="69" spans="2:20" x14ac:dyDescent="0.15">
      <c r="B69" s="524"/>
      <c r="C69" s="537"/>
      <c r="D69" s="532"/>
      <c r="E69" s="537"/>
      <c r="F69" s="8"/>
      <c r="G69" s="308"/>
      <c r="H69" s="308"/>
      <c r="I69" s="308"/>
      <c r="J69" s="308"/>
      <c r="K69" s="308"/>
      <c r="L69" s="308"/>
      <c r="M69" s="308"/>
      <c r="N69" s="308"/>
      <c r="O69" s="308"/>
      <c r="P69" s="69"/>
      <c r="Q69" s="312"/>
      <c r="R69" s="56"/>
      <c r="S69" s="56"/>
      <c r="T69" s="45"/>
    </row>
    <row r="70" spans="2:20" ht="14.25" thickBot="1" x14ac:dyDescent="0.2">
      <c r="B70" s="524"/>
      <c r="C70" s="537"/>
      <c r="D70" s="532"/>
      <c r="E70" s="537"/>
      <c r="F70" s="9"/>
      <c r="G70" s="309"/>
      <c r="H70" s="309"/>
      <c r="I70" s="309"/>
      <c r="J70" s="309"/>
      <c r="K70" s="309"/>
      <c r="L70" s="309"/>
      <c r="M70" s="309"/>
      <c r="N70" s="309"/>
      <c r="O70" s="309"/>
      <c r="P70" s="68"/>
      <c r="Q70" s="347"/>
      <c r="R70" s="59"/>
      <c r="S70" s="59"/>
      <c r="T70" s="46"/>
    </row>
    <row r="71" spans="2:20" ht="15" thickTop="1" thickBot="1" x14ac:dyDescent="0.2">
      <c r="B71" s="524"/>
      <c r="C71" s="537"/>
      <c r="D71" s="533"/>
      <c r="E71" s="539"/>
      <c r="F71" s="85" t="str">
        <f>IF(教務委員編集用!F210=0,"",教務委員編集用!F210)</f>
        <v>F-1 2年小計</v>
      </c>
      <c r="G71" s="85" t="str">
        <f>IF(教務委員編集用!G210=0,"",教務委員編集用!G210)</f>
        <v/>
      </c>
      <c r="H71" s="85" t="str">
        <f>IF(教務委員編集用!H210=0,"",教務委員編集用!H210)</f>
        <v/>
      </c>
      <c r="I71" s="85" t="str">
        <f>IF(教務委員編集用!I210=0,"",教務委員編集用!I210)</f>
        <v/>
      </c>
      <c r="J71" s="85">
        <f>IF(教務委員編集用!J210=0,"",教務委員編集用!J210)</f>
        <v>2</v>
      </c>
      <c r="K71" s="85" t="str">
        <f>IF(教務委員編集用!K210=0,"",教務委員編集用!K210)</f>
        <v/>
      </c>
      <c r="L71" s="85" t="str">
        <f>IF(教務委員編集用!L210=0,"",教務委員編集用!L210)</f>
        <v/>
      </c>
      <c r="M71" s="85" t="str">
        <f>IF(教務委員編集用!M210=0,"",教務委員編集用!M210)</f>
        <v/>
      </c>
      <c r="N71" s="85"/>
      <c r="O71" s="85"/>
      <c r="P71" s="88">
        <f>教務委員編集用!T210</f>
        <v>0</v>
      </c>
      <c r="Q71" s="405"/>
      <c r="R71" s="85"/>
      <c r="S71" s="85"/>
      <c r="T71" s="87"/>
    </row>
    <row r="72" spans="2:20" ht="14.25" thickTop="1" x14ac:dyDescent="0.15">
      <c r="B72" s="524"/>
      <c r="C72" s="537"/>
      <c r="D72" s="531">
        <f>教務委員編集用!D215</f>
        <v>2</v>
      </c>
      <c r="E72" s="538" t="str">
        <f>教務委員編集用!E215</f>
        <v>基盤となる工学分野において,必要な英語の基礎力を身につける.</v>
      </c>
      <c r="F72" s="10" t="str">
        <f>教務委員編集用!F217</f>
        <v>英語IIA</v>
      </c>
      <c r="G72" s="307">
        <f>教務委員編集用!G217</f>
        <v>2</v>
      </c>
      <c r="H72" s="307" t="str">
        <f>教務委員編集用!H217</f>
        <v>必修</v>
      </c>
      <c r="I72" s="307" t="str">
        <f>教務委員編集用!I217</f>
        <v>履修</v>
      </c>
      <c r="J72" s="307">
        <f>教務委員編集用!J217</f>
        <v>2</v>
      </c>
      <c r="K72" s="307" t="str">
        <f>教務委員編集用!K217</f>
        <v>通年</v>
      </c>
      <c r="L72" s="307">
        <f>教務委員編集用!L217</f>
        <v>45</v>
      </c>
      <c r="M72" s="307">
        <f>教務委員編集用!M217</f>
        <v>100</v>
      </c>
      <c r="N72" s="307">
        <f>教務委員編集用!N217</f>
        <v>45</v>
      </c>
      <c r="O72" s="123"/>
      <c r="P72" s="128"/>
      <c r="Q72" s="351"/>
      <c r="R72" s="328"/>
      <c r="S72" s="328"/>
      <c r="T72" s="329"/>
    </row>
    <row r="73" spans="2:20" x14ac:dyDescent="0.15">
      <c r="B73" s="524"/>
      <c r="C73" s="537"/>
      <c r="D73" s="532"/>
      <c r="E73" s="537"/>
      <c r="F73" s="8" t="str">
        <f>教務委員編集用!F218</f>
        <v>英語IIB</v>
      </c>
      <c r="G73" s="308">
        <f>教務委員編集用!G218</f>
        <v>4</v>
      </c>
      <c r="H73" s="308" t="str">
        <f>教務委員編集用!H218</f>
        <v>必修</v>
      </c>
      <c r="I73" s="308" t="str">
        <f>教務委員編集用!I218</f>
        <v>履修</v>
      </c>
      <c r="J73" s="308">
        <f>教務委員編集用!J218</f>
        <v>2</v>
      </c>
      <c r="K73" s="308" t="str">
        <f>教務委員編集用!K218</f>
        <v>通年</v>
      </c>
      <c r="L73" s="308">
        <f>教務委員編集用!L218</f>
        <v>90</v>
      </c>
      <c r="M73" s="308">
        <f>教務委員編集用!M218</f>
        <v>100</v>
      </c>
      <c r="N73" s="308">
        <f>教務委員編集用!N218</f>
        <v>90</v>
      </c>
      <c r="O73" s="123"/>
      <c r="P73" s="127"/>
      <c r="Q73" s="426"/>
      <c r="R73" s="423"/>
      <c r="S73" s="423"/>
      <c r="T73" s="370"/>
    </row>
    <row r="74" spans="2:20" x14ac:dyDescent="0.15">
      <c r="B74" s="524"/>
      <c r="C74" s="537"/>
      <c r="D74" s="532"/>
      <c r="E74" s="537"/>
      <c r="F74" s="8"/>
      <c r="G74" s="308"/>
      <c r="H74" s="308"/>
      <c r="I74" s="308"/>
      <c r="J74" s="308"/>
      <c r="K74" s="308"/>
      <c r="L74" s="308"/>
      <c r="M74" s="308"/>
      <c r="N74" s="308"/>
      <c r="O74" s="308"/>
      <c r="P74" s="65"/>
      <c r="Q74" s="312"/>
      <c r="R74" s="56"/>
      <c r="S74" s="56"/>
      <c r="T74" s="45"/>
    </row>
    <row r="75" spans="2:20" x14ac:dyDescent="0.15">
      <c r="B75" s="524"/>
      <c r="C75" s="537"/>
      <c r="D75" s="532"/>
      <c r="E75" s="537"/>
      <c r="F75" s="8"/>
      <c r="G75" s="308"/>
      <c r="H75" s="308"/>
      <c r="I75" s="308"/>
      <c r="J75" s="308"/>
      <c r="K75" s="308"/>
      <c r="L75" s="308"/>
      <c r="M75" s="308"/>
      <c r="N75" s="308"/>
      <c r="O75" s="308"/>
      <c r="P75" s="65"/>
      <c r="Q75" s="312"/>
      <c r="R75" s="56"/>
      <c r="S75" s="56"/>
      <c r="T75" s="45"/>
    </row>
    <row r="76" spans="2:20" ht="14.25" thickBot="1" x14ac:dyDescent="0.2">
      <c r="B76" s="524"/>
      <c r="C76" s="537"/>
      <c r="D76" s="532"/>
      <c r="E76" s="537"/>
      <c r="F76" s="9"/>
      <c r="G76" s="309"/>
      <c r="H76" s="309"/>
      <c r="I76" s="309"/>
      <c r="J76" s="309"/>
      <c r="K76" s="309"/>
      <c r="L76" s="309"/>
      <c r="M76" s="309"/>
      <c r="N76" s="309"/>
      <c r="O76" s="309"/>
      <c r="P76" s="66"/>
      <c r="Q76" s="347"/>
      <c r="R76" s="59"/>
      <c r="S76" s="59"/>
      <c r="T76" s="46"/>
    </row>
    <row r="77" spans="2:20" ht="15" thickTop="1" thickBot="1" x14ac:dyDescent="0.2">
      <c r="B77" s="524"/>
      <c r="C77" s="537"/>
      <c r="D77" s="532"/>
      <c r="E77" s="537"/>
      <c r="F77" s="10" t="str">
        <f>IF(教務委員編集用!F225=0,"",教務委員編集用!F225)</f>
        <v>F-2 2年小計</v>
      </c>
      <c r="G77" s="10" t="str">
        <f>IF(教務委員編集用!G225=0,"",教務委員編集用!G225)</f>
        <v/>
      </c>
      <c r="H77" s="10" t="str">
        <f>IF(教務委員編集用!H225=0,"",教務委員編集用!H225)</f>
        <v/>
      </c>
      <c r="I77" s="10" t="str">
        <f>IF(教務委員編集用!I225=0,"",教務委員編集用!I225)</f>
        <v/>
      </c>
      <c r="J77" s="10">
        <f>IF(教務委員編集用!J225=0,"",教務委員編集用!J225)</f>
        <v>2</v>
      </c>
      <c r="K77" s="10" t="str">
        <f>IF(教務委員編集用!K225=0,"",教務委員編集用!K225)</f>
        <v/>
      </c>
      <c r="L77" s="10" t="str">
        <f>IF(教務委員編集用!L225=0,"",教務委員編集用!L225)</f>
        <v/>
      </c>
      <c r="M77" s="10" t="str">
        <f>IF(教務委員編集用!M225=0,"",教務委員編集用!M225)</f>
        <v/>
      </c>
      <c r="N77" s="10"/>
      <c r="O77" s="10"/>
      <c r="P77" s="74">
        <f>教務委員編集用!T225</f>
        <v>0</v>
      </c>
      <c r="Q77" s="407"/>
      <c r="R77" s="10"/>
      <c r="S77" s="10"/>
      <c r="T77" s="38"/>
    </row>
    <row r="78" spans="2:20" x14ac:dyDescent="0.15">
      <c r="B78" s="522" t="str">
        <f>教務委員編集用!B231</f>
        <v>G</v>
      </c>
      <c r="C78" s="526" t="str">
        <f>教務委員編集用!C231</f>
        <v>習得した工学分野の知識を基に,課題の達成に向けて自ら問題を発見し,それに対処するための業務を自主的・継続的かつ組織的に遂行する能力を身につける。</v>
      </c>
      <c r="D78" s="530">
        <f>教務委員編集用!D231</f>
        <v>1</v>
      </c>
      <c r="E78" s="526" t="str">
        <f>教務委員編集用!E231</f>
        <v>自己の能力を把握し,その向上のために自主的に学習を遂行てきる.</v>
      </c>
      <c r="F78" s="7"/>
      <c r="G78" s="306"/>
      <c r="H78" s="306"/>
      <c r="I78" s="306"/>
      <c r="J78" s="306"/>
      <c r="K78" s="306"/>
      <c r="L78" s="306"/>
      <c r="M78" s="306"/>
      <c r="N78" s="306"/>
      <c r="O78" s="306"/>
      <c r="P78" s="71"/>
      <c r="Q78" s="415"/>
      <c r="R78" s="58"/>
      <c r="S78" s="58"/>
      <c r="T78" s="44"/>
    </row>
    <row r="79" spans="2:20" x14ac:dyDescent="0.15">
      <c r="B79" s="523"/>
      <c r="C79" s="527"/>
      <c r="D79" s="531"/>
      <c r="E79" s="527"/>
      <c r="F79" s="10"/>
      <c r="G79" s="307"/>
      <c r="H79" s="307"/>
      <c r="I79" s="307"/>
      <c r="J79" s="307"/>
      <c r="K79" s="307"/>
      <c r="L79" s="307"/>
      <c r="M79" s="307"/>
      <c r="N79" s="307"/>
      <c r="O79" s="307"/>
      <c r="P79" s="72"/>
      <c r="Q79" s="311"/>
      <c r="R79" s="55"/>
      <c r="S79" s="55"/>
      <c r="T79" s="35"/>
    </row>
    <row r="80" spans="2:20" x14ac:dyDescent="0.15">
      <c r="B80" s="524"/>
      <c r="C80" s="528"/>
      <c r="D80" s="532"/>
      <c r="E80" s="528"/>
      <c r="F80" s="8"/>
      <c r="G80" s="308"/>
      <c r="H80" s="308"/>
      <c r="I80" s="308"/>
      <c r="J80" s="308"/>
      <c r="K80" s="308"/>
      <c r="L80" s="308"/>
      <c r="M80" s="308"/>
      <c r="N80" s="308"/>
      <c r="O80" s="308"/>
      <c r="P80" s="69"/>
      <c r="Q80" s="312"/>
      <c r="R80" s="56"/>
      <c r="S80" s="56"/>
      <c r="T80" s="45"/>
    </row>
    <row r="81" spans="2:20" ht="14.25" thickBot="1" x14ac:dyDescent="0.2">
      <c r="B81" s="524"/>
      <c r="C81" s="528"/>
      <c r="D81" s="532"/>
      <c r="E81" s="528"/>
      <c r="F81" s="9"/>
      <c r="G81" s="309"/>
      <c r="H81" s="309"/>
      <c r="I81" s="309"/>
      <c r="J81" s="309"/>
      <c r="K81" s="309"/>
      <c r="L81" s="309"/>
      <c r="M81" s="309"/>
      <c r="N81" s="309"/>
      <c r="O81" s="309"/>
      <c r="P81" s="68"/>
      <c r="Q81" s="347"/>
      <c r="R81" s="59"/>
      <c r="S81" s="59"/>
      <c r="T81" s="46"/>
    </row>
    <row r="82" spans="2:20" ht="15" thickTop="1" thickBot="1" x14ac:dyDescent="0.2">
      <c r="B82" s="524"/>
      <c r="C82" s="528"/>
      <c r="D82" s="533"/>
      <c r="E82" s="534"/>
      <c r="F82" s="85" t="str">
        <f>IF(教務委員編集用!F233=0,"",教務委員編集用!F233)</f>
        <v>G-1 2年小計</v>
      </c>
      <c r="G82" s="85" t="str">
        <f>IF(教務委員編集用!G233=0,"",教務委員編集用!G233)</f>
        <v/>
      </c>
      <c r="H82" s="85" t="str">
        <f>IF(教務委員編集用!H233=0,"",教務委員編集用!H233)</f>
        <v/>
      </c>
      <c r="I82" s="85" t="str">
        <f>IF(教務委員編集用!I233=0,"",教務委員編集用!I233)</f>
        <v/>
      </c>
      <c r="J82" s="85">
        <f>IF(教務委員編集用!J233=0,"",教務委員編集用!J233)</f>
        <v>2</v>
      </c>
      <c r="K82" s="85" t="str">
        <f>IF(教務委員編集用!K233=0,"",教務委員編集用!K233)</f>
        <v/>
      </c>
      <c r="L82" s="85" t="str">
        <f>IF(教務委員編集用!L233=0,"",教務委員編集用!L233)</f>
        <v/>
      </c>
      <c r="M82" s="85" t="str">
        <f>IF(教務委員編集用!M233=0,"",教務委員編集用!M233)</f>
        <v/>
      </c>
      <c r="N82" s="85"/>
      <c r="O82" s="85"/>
      <c r="P82" s="88">
        <f>教務委員編集用!T233</f>
        <v>0</v>
      </c>
      <c r="Q82" s="405"/>
      <c r="R82" s="85"/>
      <c r="S82" s="85"/>
      <c r="T82" s="87"/>
    </row>
    <row r="83" spans="2:20" ht="14.25" thickTop="1" x14ac:dyDescent="0.15">
      <c r="B83" s="524"/>
      <c r="C83" s="528"/>
      <c r="D83" s="531">
        <f>教務委員編集用!D238</f>
        <v>2</v>
      </c>
      <c r="E83" s="527" t="str">
        <f>教務委員編集用!E238</f>
        <v>実務訓練等を通じて基盤となる工学分野に関連した業務の概要を理解できる.</v>
      </c>
      <c r="F83" s="10"/>
      <c r="G83" s="307"/>
      <c r="H83" s="307"/>
      <c r="I83" s="307"/>
      <c r="J83" s="307"/>
      <c r="K83" s="307"/>
      <c r="L83" s="307"/>
      <c r="M83" s="307"/>
      <c r="N83" s="307"/>
      <c r="O83" s="307"/>
      <c r="P83" s="72"/>
      <c r="Q83" s="311"/>
      <c r="R83" s="55"/>
      <c r="S83" s="55"/>
      <c r="T83" s="35"/>
    </row>
    <row r="84" spans="2:20" x14ac:dyDescent="0.15">
      <c r="B84" s="524"/>
      <c r="C84" s="528"/>
      <c r="D84" s="531"/>
      <c r="E84" s="527"/>
      <c r="F84" s="10"/>
      <c r="G84" s="307"/>
      <c r="H84" s="307"/>
      <c r="I84" s="307"/>
      <c r="J84" s="307"/>
      <c r="K84" s="307"/>
      <c r="L84" s="307"/>
      <c r="M84" s="307"/>
      <c r="N84" s="307"/>
      <c r="O84" s="307"/>
      <c r="P84" s="72"/>
      <c r="Q84" s="311"/>
      <c r="R84" s="55"/>
      <c r="S84" s="55"/>
      <c r="T84" s="35"/>
    </row>
    <row r="85" spans="2:20" x14ac:dyDescent="0.15">
      <c r="B85" s="524"/>
      <c r="C85" s="528"/>
      <c r="D85" s="532"/>
      <c r="E85" s="528"/>
      <c r="F85" s="8"/>
      <c r="G85" s="308"/>
      <c r="H85" s="308"/>
      <c r="I85" s="308"/>
      <c r="J85" s="308"/>
      <c r="K85" s="308"/>
      <c r="L85" s="308"/>
      <c r="M85" s="308"/>
      <c r="N85" s="308"/>
      <c r="O85" s="308"/>
      <c r="P85" s="69"/>
      <c r="Q85" s="312"/>
      <c r="R85" s="56"/>
      <c r="S85" s="56"/>
      <c r="T85" s="45"/>
    </row>
    <row r="86" spans="2:20" ht="14.25" thickBot="1" x14ac:dyDescent="0.2">
      <c r="B86" s="524"/>
      <c r="C86" s="528"/>
      <c r="D86" s="532"/>
      <c r="E86" s="528"/>
      <c r="F86" s="9"/>
      <c r="G86" s="309"/>
      <c r="H86" s="309"/>
      <c r="I86" s="309"/>
      <c r="J86" s="309"/>
      <c r="K86" s="309"/>
      <c r="L86" s="309"/>
      <c r="M86" s="309"/>
      <c r="N86" s="309"/>
      <c r="O86" s="309"/>
      <c r="P86" s="68"/>
      <c r="Q86" s="347"/>
      <c r="R86" s="59"/>
      <c r="S86" s="59"/>
      <c r="T86" s="46"/>
    </row>
    <row r="87" spans="2:20" ht="15" thickTop="1" thickBot="1" x14ac:dyDescent="0.2">
      <c r="B87" s="525"/>
      <c r="C87" s="529"/>
      <c r="D87" s="535"/>
      <c r="E87" s="529"/>
      <c r="F87" s="78" t="str">
        <f>IF(教務委員編集用!F241=0,"",教務委員編集用!F241)</f>
        <v>G-2 2年小計</v>
      </c>
      <c r="G87" s="78" t="str">
        <f>IF(教務委員編集用!G241=0,"",教務委員編集用!G241)</f>
        <v/>
      </c>
      <c r="H87" s="78" t="str">
        <f>IF(教務委員編集用!H241=0,"",教務委員編集用!H241)</f>
        <v/>
      </c>
      <c r="I87" s="78" t="str">
        <f>IF(教務委員編集用!I241=0,"",教務委員編集用!I241)</f>
        <v/>
      </c>
      <c r="J87" s="78">
        <f>IF(教務委員編集用!J241=0,"",教務委員編集用!J241)</f>
        <v>2</v>
      </c>
      <c r="K87" s="78" t="str">
        <f>IF(教務委員編集用!K241=0,"",教務委員編集用!K241)</f>
        <v/>
      </c>
      <c r="L87" s="78" t="str">
        <f>IF(教務委員編集用!L241=0,"",教務委員編集用!L241)</f>
        <v/>
      </c>
      <c r="M87" s="78" t="str">
        <f>IF(教務委員編集用!M241=0,"",教務委員編集用!M241)</f>
        <v/>
      </c>
      <c r="N87" s="78"/>
      <c r="O87" s="78"/>
      <c r="P87" s="83">
        <f>教務委員編集用!T241</f>
        <v>0</v>
      </c>
      <c r="Q87" s="417"/>
      <c r="R87" s="78"/>
      <c r="S87" s="78"/>
      <c r="T87" s="82"/>
    </row>
    <row r="88" spans="2:20" ht="14.25" thickBot="1" x14ac:dyDescent="0.2">
      <c r="F88" s="3" t="str">
        <f>IF(教務委員編集用!F267=0,"",教務委員編集用!F267)</f>
        <v/>
      </c>
      <c r="G88" s="3" t="str">
        <f>IF(教務委員編集用!G267=0,"",教務委員編集用!G267)</f>
        <v/>
      </c>
      <c r="H88" s="3" t="str">
        <f>IF(教務委員編集用!H267=0,"",教務委員編集用!H267)</f>
        <v/>
      </c>
      <c r="I88" s="3" t="str">
        <f>IF(教務委員編集用!I267=0,"",教務委員編集用!I267)</f>
        <v/>
      </c>
      <c r="J88" s="3" t="str">
        <f>IF(教務委員編集用!J267=0,"",教務委員編集用!J267)</f>
        <v/>
      </c>
      <c r="K88" s="3" t="str">
        <f>IF(教務委員編集用!K267=0,"",教務委員編集用!K267)</f>
        <v/>
      </c>
      <c r="L88" s="3" t="str">
        <f>IF(教務委員編集用!L267=0,"",教務委員編集用!L267)</f>
        <v/>
      </c>
      <c r="M88" s="3" t="str">
        <f>IF(教務委員編集用!M267=0,"",教務委員編集用!M267)</f>
        <v/>
      </c>
      <c r="N88" s="3" t="str">
        <f>IF(教務委員編集用!V267=0,"",教務委員編集用!V267)</f>
        <v/>
      </c>
      <c r="R88" s="3" t="str">
        <f>IF(教務委員編集用!W267=0,"",教務委員編集用!W267)</f>
        <v/>
      </c>
      <c r="S88" s="3" t="str">
        <f>IF(教務委員編集用!X267=0,"",教務委員編集用!X267)</f>
        <v/>
      </c>
    </row>
    <row r="89" spans="2:20" x14ac:dyDescent="0.15">
      <c r="B89" s="554" t="s">
        <v>130</v>
      </c>
      <c r="C89" s="555"/>
      <c r="D89" s="560" t="s">
        <v>131</v>
      </c>
      <c r="E89" s="560"/>
      <c r="F89" s="501"/>
      <c r="G89" s="502"/>
      <c r="H89" s="502"/>
      <c r="I89" s="502"/>
      <c r="J89" s="502"/>
      <c r="K89" s="502"/>
      <c r="L89" s="502"/>
      <c r="M89" s="502"/>
      <c r="N89" s="502"/>
      <c r="O89" s="502"/>
      <c r="P89" s="503"/>
      <c r="Q89" s="330"/>
      <c r="R89" s="330"/>
      <c r="S89" s="330"/>
      <c r="T89" s="330"/>
    </row>
    <row r="90" spans="2:20" x14ac:dyDescent="0.15">
      <c r="B90" s="556"/>
      <c r="C90" s="557"/>
      <c r="D90" s="561"/>
      <c r="E90" s="561"/>
      <c r="F90" s="504"/>
      <c r="G90" s="505"/>
      <c r="H90" s="505"/>
      <c r="I90" s="505"/>
      <c r="J90" s="505"/>
      <c r="K90" s="505"/>
      <c r="L90" s="505"/>
      <c r="M90" s="505"/>
      <c r="N90" s="505"/>
      <c r="O90" s="505"/>
      <c r="P90" s="506"/>
      <c r="Q90" s="330"/>
      <c r="R90" s="330"/>
      <c r="S90" s="330"/>
      <c r="T90" s="330"/>
    </row>
    <row r="91" spans="2:20" x14ac:dyDescent="0.15">
      <c r="B91" s="556"/>
      <c r="C91" s="557"/>
      <c r="D91" s="561"/>
      <c r="E91" s="561"/>
      <c r="F91" s="507"/>
      <c r="G91" s="508"/>
      <c r="H91" s="508"/>
      <c r="I91" s="508"/>
      <c r="J91" s="508"/>
      <c r="K91" s="508"/>
      <c r="L91" s="508"/>
      <c r="M91" s="508"/>
      <c r="N91" s="508"/>
      <c r="O91" s="508"/>
      <c r="P91" s="509"/>
      <c r="Q91" s="330"/>
      <c r="R91" s="330"/>
      <c r="S91" s="330"/>
      <c r="T91" s="330"/>
    </row>
    <row r="92" spans="2:20" x14ac:dyDescent="0.15">
      <c r="B92" s="556"/>
      <c r="C92" s="557"/>
      <c r="D92" s="561" t="s">
        <v>132</v>
      </c>
      <c r="E92" s="561"/>
      <c r="F92" s="510"/>
      <c r="G92" s="511"/>
      <c r="H92" s="511"/>
      <c r="I92" s="511"/>
      <c r="J92" s="511"/>
      <c r="K92" s="511"/>
      <c r="L92" s="511"/>
      <c r="M92" s="511"/>
      <c r="N92" s="511"/>
      <c r="O92" s="511"/>
      <c r="P92" s="512"/>
      <c r="Q92" s="330"/>
      <c r="R92" s="330"/>
      <c r="S92" s="330"/>
      <c r="T92" s="330"/>
    </row>
    <row r="93" spans="2:20" x14ac:dyDescent="0.15">
      <c r="B93" s="556"/>
      <c r="C93" s="557"/>
      <c r="D93" s="561"/>
      <c r="E93" s="561"/>
      <c r="F93" s="504"/>
      <c r="G93" s="505"/>
      <c r="H93" s="505"/>
      <c r="I93" s="505"/>
      <c r="J93" s="505"/>
      <c r="K93" s="505"/>
      <c r="L93" s="505"/>
      <c r="M93" s="505"/>
      <c r="N93" s="505"/>
      <c r="O93" s="505"/>
      <c r="P93" s="506"/>
      <c r="Q93" s="330"/>
      <c r="R93" s="330"/>
      <c r="S93" s="330"/>
      <c r="T93" s="330"/>
    </row>
    <row r="94" spans="2:20" ht="14.25" thickBot="1" x14ac:dyDescent="0.2">
      <c r="B94" s="558"/>
      <c r="C94" s="559"/>
      <c r="D94" s="562"/>
      <c r="E94" s="562"/>
      <c r="F94" s="513"/>
      <c r="G94" s="514"/>
      <c r="H94" s="514"/>
      <c r="I94" s="514"/>
      <c r="J94" s="514"/>
      <c r="K94" s="514"/>
      <c r="L94" s="514"/>
      <c r="M94" s="514"/>
      <c r="N94" s="514"/>
      <c r="O94" s="514"/>
      <c r="P94" s="515"/>
      <c r="Q94" s="330"/>
      <c r="R94" s="330"/>
      <c r="S94" s="330"/>
      <c r="T94" s="330"/>
    </row>
    <row r="95" spans="2:20" x14ac:dyDescent="0.15">
      <c r="B95" s="563" t="s">
        <v>133</v>
      </c>
      <c r="C95" s="564"/>
      <c r="D95" s="531" t="s">
        <v>134</v>
      </c>
      <c r="E95" s="531"/>
      <c r="F95" s="501"/>
      <c r="G95" s="502"/>
      <c r="H95" s="502"/>
      <c r="I95" s="502"/>
      <c r="J95" s="502"/>
      <c r="K95" s="502"/>
      <c r="L95" s="502"/>
      <c r="M95" s="502"/>
      <c r="N95" s="502"/>
      <c r="O95" s="502"/>
      <c r="P95" s="503"/>
      <c r="Q95" s="330"/>
      <c r="R95" s="330"/>
      <c r="S95" s="330"/>
      <c r="T95" s="330"/>
    </row>
    <row r="96" spans="2:20" x14ac:dyDescent="0.15">
      <c r="B96" s="556"/>
      <c r="C96" s="557"/>
      <c r="D96" s="532"/>
      <c r="E96" s="532"/>
      <c r="F96" s="504"/>
      <c r="G96" s="505"/>
      <c r="H96" s="505"/>
      <c r="I96" s="505"/>
      <c r="J96" s="505"/>
      <c r="K96" s="505"/>
      <c r="L96" s="505"/>
      <c r="M96" s="505"/>
      <c r="N96" s="505"/>
      <c r="O96" s="505"/>
      <c r="P96" s="506"/>
      <c r="Q96" s="330"/>
      <c r="R96" s="330"/>
      <c r="S96" s="330"/>
      <c r="T96" s="330"/>
    </row>
    <row r="97" spans="2:20" x14ac:dyDescent="0.15">
      <c r="B97" s="556"/>
      <c r="C97" s="557"/>
      <c r="D97" s="532"/>
      <c r="E97" s="532"/>
      <c r="F97" s="507"/>
      <c r="G97" s="508"/>
      <c r="H97" s="508"/>
      <c r="I97" s="508"/>
      <c r="J97" s="508"/>
      <c r="K97" s="508"/>
      <c r="L97" s="508"/>
      <c r="M97" s="508"/>
      <c r="N97" s="508"/>
      <c r="O97" s="508"/>
      <c r="P97" s="509"/>
      <c r="Q97" s="330"/>
      <c r="R97" s="330"/>
      <c r="S97" s="330"/>
      <c r="T97" s="330"/>
    </row>
    <row r="98" spans="2:20" x14ac:dyDescent="0.15">
      <c r="B98" s="556"/>
      <c r="C98" s="557"/>
      <c r="D98" s="532" t="s">
        <v>135</v>
      </c>
      <c r="E98" s="532"/>
      <c r="F98" s="510"/>
      <c r="G98" s="511"/>
      <c r="H98" s="511"/>
      <c r="I98" s="511"/>
      <c r="J98" s="511"/>
      <c r="K98" s="511"/>
      <c r="L98" s="511"/>
      <c r="M98" s="511"/>
      <c r="N98" s="511"/>
      <c r="O98" s="511"/>
      <c r="P98" s="512"/>
      <c r="Q98" s="330"/>
      <c r="R98" s="330"/>
      <c r="S98" s="330"/>
      <c r="T98" s="330"/>
    </row>
    <row r="99" spans="2:20" x14ac:dyDescent="0.15">
      <c r="B99" s="556"/>
      <c r="C99" s="557"/>
      <c r="D99" s="532"/>
      <c r="E99" s="532"/>
      <c r="F99" s="504"/>
      <c r="G99" s="505"/>
      <c r="H99" s="505"/>
      <c r="I99" s="505"/>
      <c r="J99" s="505"/>
      <c r="K99" s="505"/>
      <c r="L99" s="505"/>
      <c r="M99" s="505"/>
      <c r="N99" s="505"/>
      <c r="O99" s="505"/>
      <c r="P99" s="506"/>
      <c r="Q99" s="330"/>
      <c r="R99" s="330"/>
      <c r="S99" s="330"/>
      <c r="T99" s="330"/>
    </row>
    <row r="100" spans="2:20" ht="14.25" thickBot="1" x14ac:dyDescent="0.2">
      <c r="B100" s="558"/>
      <c r="C100" s="559"/>
      <c r="D100" s="535"/>
      <c r="E100" s="535"/>
      <c r="F100" s="513"/>
      <c r="G100" s="514"/>
      <c r="H100" s="514"/>
      <c r="I100" s="514"/>
      <c r="J100" s="514"/>
      <c r="K100" s="514"/>
      <c r="L100" s="514"/>
      <c r="M100" s="514"/>
      <c r="N100" s="514"/>
      <c r="O100" s="514"/>
      <c r="P100" s="515"/>
      <c r="Q100" s="330"/>
      <c r="R100" s="330"/>
      <c r="S100" s="330"/>
      <c r="T100" s="330"/>
    </row>
    <row r="101" spans="2:20" x14ac:dyDescent="0.15">
      <c r="F101" s="3" t="str">
        <f>IF(教務委員編集用!F280=0,"",教務委員編集用!F280)</f>
        <v/>
      </c>
      <c r="G101" s="3" t="str">
        <f>IF(教務委員編集用!G280=0,"",教務委員編集用!G280)</f>
        <v/>
      </c>
      <c r="H101" s="3" t="str">
        <f>IF(教務委員編集用!H280=0,"",教務委員編集用!H280)</f>
        <v/>
      </c>
      <c r="I101" s="3" t="str">
        <f>IF(教務委員編集用!I280=0,"",教務委員編集用!I280)</f>
        <v/>
      </c>
      <c r="J101" s="3" t="str">
        <f>IF(教務委員編集用!J280=0,"",教務委員編集用!J280)</f>
        <v/>
      </c>
      <c r="K101" s="3" t="str">
        <f>IF(教務委員編集用!K280=0,"",教務委員編集用!K280)</f>
        <v/>
      </c>
      <c r="L101" s="3" t="str">
        <f>IF(教務委員編集用!L280=0,"",教務委員編集用!L280)</f>
        <v/>
      </c>
      <c r="M101" s="3" t="str">
        <f>IF(教務委員編集用!M280=0,"",教務委員編集用!M280)</f>
        <v/>
      </c>
      <c r="N101" s="3" t="str">
        <f>IF(教務委員編集用!V280=0,"",教務委員編集用!V280)</f>
        <v/>
      </c>
      <c r="R101" s="3" t="str">
        <f>IF(教務委員編集用!W280=0,"",教務委員編集用!W280)</f>
        <v/>
      </c>
      <c r="S101" s="3" t="str">
        <f>IF(教務委員編集用!X280=0,"",教務委員編集用!X280)</f>
        <v/>
      </c>
    </row>
    <row r="102" spans="2:20" x14ac:dyDescent="0.15">
      <c r="F102" s="3" t="str">
        <f>IF(教務委員編集用!F281=0,"",教務委員編集用!F281)</f>
        <v/>
      </c>
      <c r="G102" s="3" t="str">
        <f>IF(教務委員編集用!G281=0,"",教務委員編集用!G281)</f>
        <v/>
      </c>
      <c r="H102" s="3" t="str">
        <f>IF(教務委員編集用!H281=0,"",教務委員編集用!H281)</f>
        <v/>
      </c>
      <c r="I102" s="3" t="str">
        <f>IF(教務委員編集用!I281=0,"",教務委員編集用!I281)</f>
        <v/>
      </c>
      <c r="J102" s="3" t="str">
        <f>IF(教務委員編集用!J281=0,"",教務委員編集用!J281)</f>
        <v/>
      </c>
      <c r="K102" s="3" t="str">
        <f>IF(教務委員編集用!K281=0,"",教務委員編集用!K281)</f>
        <v/>
      </c>
      <c r="L102" s="3" t="str">
        <f>IF(教務委員編集用!L281=0,"",教務委員編集用!L281)</f>
        <v/>
      </c>
      <c r="M102" s="3" t="str">
        <f>IF(教務委員編集用!M281=0,"",教務委員編集用!M281)</f>
        <v/>
      </c>
      <c r="N102" s="3" t="str">
        <f>IF(教務委員編集用!V281=0,"",教務委員編集用!V281)</f>
        <v/>
      </c>
      <c r="R102" s="3" t="str">
        <f>IF(教務委員編集用!W281=0,"",教務委員編集用!W281)</f>
        <v/>
      </c>
      <c r="S102" s="3" t="str">
        <f>IF(教務委員編集用!X281=0,"",教務委員編集用!X281)</f>
        <v/>
      </c>
    </row>
    <row r="103" spans="2:20" x14ac:dyDescent="0.15">
      <c r="F103" s="3" t="str">
        <f>IF(教務委員編集用!F282=0,"",教務委員編集用!F282)</f>
        <v/>
      </c>
      <c r="G103" s="3" t="str">
        <f>IF(教務委員編集用!G282=0,"",教務委員編集用!G282)</f>
        <v/>
      </c>
      <c r="H103" s="3" t="str">
        <f>IF(教務委員編集用!H282=0,"",教務委員編集用!H282)</f>
        <v/>
      </c>
      <c r="I103" s="3" t="str">
        <f>IF(教務委員編集用!I282=0,"",教務委員編集用!I282)</f>
        <v/>
      </c>
      <c r="J103" s="3" t="str">
        <f>IF(教務委員編集用!J282=0,"",教務委員編集用!J282)</f>
        <v/>
      </c>
      <c r="K103" s="3" t="str">
        <f>IF(教務委員編集用!K282=0,"",教務委員編集用!K282)</f>
        <v/>
      </c>
      <c r="L103" s="3" t="str">
        <f>IF(教務委員編集用!L282=0,"",教務委員編集用!L282)</f>
        <v/>
      </c>
      <c r="M103" s="3" t="str">
        <f>IF(教務委員編集用!M282=0,"",教務委員編集用!M282)</f>
        <v/>
      </c>
      <c r="N103" s="3" t="str">
        <f>IF(教務委員編集用!V282=0,"",教務委員編集用!V282)</f>
        <v/>
      </c>
      <c r="R103" s="3" t="str">
        <f>IF(教務委員編集用!W282=0,"",教務委員編集用!W282)</f>
        <v/>
      </c>
      <c r="S103" s="3" t="str">
        <f>IF(教務委員編集用!X282=0,"",教務委員編集用!X282)</f>
        <v/>
      </c>
    </row>
    <row r="104" spans="2:20" x14ac:dyDescent="0.15">
      <c r="F104" s="3" t="str">
        <f>IF(教務委員編集用!F283=0,"",教務委員編集用!F283)</f>
        <v/>
      </c>
      <c r="G104" s="3" t="str">
        <f>IF(教務委員編集用!G283=0,"",教務委員編集用!G283)</f>
        <v/>
      </c>
      <c r="H104" s="3" t="str">
        <f>IF(教務委員編集用!H283=0,"",教務委員編集用!H283)</f>
        <v/>
      </c>
      <c r="I104" s="3" t="str">
        <f>IF(教務委員編集用!I283=0,"",教務委員編集用!I283)</f>
        <v/>
      </c>
      <c r="J104" s="3" t="str">
        <f>IF(教務委員編集用!J283=0,"",教務委員編集用!J283)</f>
        <v/>
      </c>
      <c r="K104" s="3" t="str">
        <f>IF(教務委員編集用!K283=0,"",教務委員編集用!K283)</f>
        <v/>
      </c>
      <c r="L104" s="3" t="str">
        <f>IF(教務委員編集用!L283=0,"",教務委員編集用!L283)</f>
        <v/>
      </c>
      <c r="M104" s="3" t="str">
        <f>IF(教務委員編集用!M283=0,"",教務委員編集用!M283)</f>
        <v/>
      </c>
      <c r="N104" s="3" t="str">
        <f>IF(教務委員編集用!V283=0,"",教務委員編集用!V283)</f>
        <v/>
      </c>
      <c r="R104" s="3" t="str">
        <f>IF(教務委員編集用!W283=0,"",教務委員編集用!W283)</f>
        <v/>
      </c>
      <c r="S104" s="3" t="str">
        <f>IF(教務委員編集用!X283=0,"",教務委員編集用!X283)</f>
        <v/>
      </c>
    </row>
    <row r="105" spans="2:20" x14ac:dyDescent="0.15">
      <c r="F105" s="3" t="str">
        <f>IF(教務委員編集用!F284=0,"",教務委員編集用!F284)</f>
        <v/>
      </c>
      <c r="G105" s="3" t="str">
        <f>IF(教務委員編集用!G284=0,"",教務委員編集用!G284)</f>
        <v/>
      </c>
      <c r="H105" s="3" t="str">
        <f>IF(教務委員編集用!H284=0,"",教務委員編集用!H284)</f>
        <v/>
      </c>
      <c r="I105" s="3" t="str">
        <f>IF(教務委員編集用!I284=0,"",教務委員編集用!I284)</f>
        <v/>
      </c>
      <c r="J105" s="3" t="str">
        <f>IF(教務委員編集用!J284=0,"",教務委員編集用!J284)</f>
        <v/>
      </c>
      <c r="K105" s="3" t="str">
        <f>IF(教務委員編集用!K284=0,"",教務委員編集用!K284)</f>
        <v/>
      </c>
      <c r="L105" s="3" t="str">
        <f>IF(教務委員編集用!L284=0,"",教務委員編集用!L284)</f>
        <v/>
      </c>
      <c r="M105" s="3" t="str">
        <f>IF(教務委員編集用!M284=0,"",教務委員編集用!M284)</f>
        <v/>
      </c>
      <c r="N105" s="3" t="str">
        <f>IF(教務委員編集用!V284=0,"",教務委員編集用!V284)</f>
        <v/>
      </c>
      <c r="R105" s="3" t="str">
        <f>IF(教務委員編集用!W284=0,"",教務委員編集用!W284)</f>
        <v/>
      </c>
      <c r="S105" s="3" t="str">
        <f>IF(教務委員編集用!X284=0,"",教務委員編集用!X284)</f>
        <v/>
      </c>
    </row>
    <row r="106" spans="2:20" x14ac:dyDescent="0.15">
      <c r="F106" s="3" t="str">
        <f>IF(教務委員編集用!F285=0,"",教務委員編集用!F285)</f>
        <v/>
      </c>
      <c r="G106" s="3" t="str">
        <f>IF(教務委員編集用!G285=0,"",教務委員編集用!G285)</f>
        <v/>
      </c>
      <c r="H106" s="3" t="str">
        <f>IF(教務委員編集用!H285=0,"",教務委員編集用!H285)</f>
        <v/>
      </c>
      <c r="I106" s="3" t="str">
        <f>IF(教務委員編集用!I285=0,"",教務委員編集用!I285)</f>
        <v/>
      </c>
      <c r="J106" s="3" t="str">
        <f>IF(教務委員編集用!J285=0,"",教務委員編集用!J285)</f>
        <v/>
      </c>
      <c r="K106" s="3" t="str">
        <f>IF(教務委員編集用!K285=0,"",教務委員編集用!K285)</f>
        <v/>
      </c>
      <c r="L106" s="3" t="str">
        <f>IF(教務委員編集用!L285=0,"",教務委員編集用!L285)</f>
        <v/>
      </c>
      <c r="M106" s="3" t="str">
        <f>IF(教務委員編集用!M285=0,"",教務委員編集用!M285)</f>
        <v/>
      </c>
      <c r="N106" s="3" t="str">
        <f>IF(教務委員編集用!V285=0,"",教務委員編集用!V285)</f>
        <v/>
      </c>
      <c r="R106" s="3" t="str">
        <f>IF(教務委員編集用!W285=0,"",教務委員編集用!W285)</f>
        <v/>
      </c>
      <c r="S106" s="3" t="str">
        <f>IF(教務委員編集用!X285=0,"",教務委員編集用!X285)</f>
        <v/>
      </c>
    </row>
    <row r="107" spans="2:20" x14ac:dyDescent="0.15">
      <c r="F107" s="3" t="str">
        <f>IF(教務委員編集用!F286=0,"",教務委員編集用!F286)</f>
        <v/>
      </c>
      <c r="G107" s="3" t="str">
        <f>IF(教務委員編集用!G286=0,"",教務委員編集用!G286)</f>
        <v/>
      </c>
      <c r="H107" s="3" t="str">
        <f>IF(教務委員編集用!H286=0,"",教務委員編集用!H286)</f>
        <v/>
      </c>
      <c r="I107" s="3" t="str">
        <f>IF(教務委員編集用!I286=0,"",教務委員編集用!I286)</f>
        <v/>
      </c>
      <c r="J107" s="3" t="str">
        <f>IF(教務委員編集用!J286=0,"",教務委員編集用!J286)</f>
        <v/>
      </c>
      <c r="K107" s="3" t="str">
        <f>IF(教務委員編集用!K286=0,"",教務委員編集用!K286)</f>
        <v/>
      </c>
      <c r="L107" s="3" t="str">
        <f>IF(教務委員編集用!L286=0,"",教務委員編集用!L286)</f>
        <v/>
      </c>
      <c r="M107" s="3" t="str">
        <f>IF(教務委員編集用!M286=0,"",教務委員編集用!M286)</f>
        <v/>
      </c>
      <c r="N107" s="3" t="str">
        <f>IF(教務委員編集用!V286=0,"",教務委員編集用!V286)</f>
        <v/>
      </c>
      <c r="R107" s="3" t="str">
        <f>IF(教務委員編集用!W286=0,"",教務委員編集用!W286)</f>
        <v/>
      </c>
      <c r="S107" s="3" t="str">
        <f>IF(教務委員編集用!X286=0,"",教務委員編集用!X286)</f>
        <v/>
      </c>
    </row>
    <row r="108" spans="2:20" x14ac:dyDescent="0.15">
      <c r="F108" s="3" t="str">
        <f>IF(教務委員編集用!F287=0,"",教務委員編集用!F287)</f>
        <v/>
      </c>
      <c r="G108" s="3" t="str">
        <f>IF(教務委員編集用!G287=0,"",教務委員編集用!G287)</f>
        <v/>
      </c>
      <c r="H108" s="3" t="str">
        <f>IF(教務委員編集用!H287=0,"",教務委員編集用!H287)</f>
        <v/>
      </c>
      <c r="I108" s="3" t="str">
        <f>IF(教務委員編集用!I287=0,"",教務委員編集用!I287)</f>
        <v/>
      </c>
      <c r="J108" s="3" t="str">
        <f>IF(教務委員編集用!J287=0,"",教務委員編集用!J287)</f>
        <v/>
      </c>
      <c r="K108" s="3" t="str">
        <f>IF(教務委員編集用!K287=0,"",教務委員編集用!K287)</f>
        <v/>
      </c>
      <c r="L108" s="3" t="str">
        <f>IF(教務委員編集用!L287=0,"",教務委員編集用!L287)</f>
        <v/>
      </c>
      <c r="M108" s="3" t="str">
        <f>IF(教務委員編集用!M287=0,"",教務委員編集用!M287)</f>
        <v/>
      </c>
      <c r="N108" s="3" t="str">
        <f>IF(教務委員編集用!V287=0,"",教務委員編集用!V287)</f>
        <v/>
      </c>
      <c r="R108" s="3" t="str">
        <f>IF(教務委員編集用!W287=0,"",教務委員編集用!W287)</f>
        <v/>
      </c>
      <c r="S108" s="3" t="str">
        <f>IF(教務委員編集用!X287=0,"",教務委員編集用!X287)</f>
        <v/>
      </c>
    </row>
    <row r="109" spans="2:20" x14ac:dyDescent="0.15">
      <c r="F109" s="3" t="str">
        <f>IF(教務委員編集用!F288=0,"",教務委員編集用!F288)</f>
        <v/>
      </c>
      <c r="G109" s="3" t="str">
        <f>IF(教務委員編集用!G288=0,"",教務委員編集用!G288)</f>
        <v/>
      </c>
      <c r="H109" s="3" t="str">
        <f>IF(教務委員編集用!H288=0,"",教務委員編集用!H288)</f>
        <v/>
      </c>
      <c r="I109" s="3" t="str">
        <f>IF(教務委員編集用!I288=0,"",教務委員編集用!I288)</f>
        <v/>
      </c>
      <c r="J109" s="3" t="str">
        <f>IF(教務委員編集用!J288=0,"",教務委員編集用!J288)</f>
        <v/>
      </c>
      <c r="K109" s="3" t="str">
        <f>IF(教務委員編集用!K288=0,"",教務委員編集用!K288)</f>
        <v/>
      </c>
      <c r="L109" s="3" t="str">
        <f>IF(教務委員編集用!L288=0,"",教務委員編集用!L288)</f>
        <v/>
      </c>
      <c r="M109" s="3" t="str">
        <f>IF(教務委員編集用!M288=0,"",教務委員編集用!M288)</f>
        <v/>
      </c>
      <c r="N109" s="3" t="str">
        <f>IF(教務委員編集用!V288=0,"",教務委員編集用!V288)</f>
        <v/>
      </c>
      <c r="R109" s="3" t="str">
        <f>IF(教務委員編集用!W288=0,"",教務委員編集用!W288)</f>
        <v/>
      </c>
      <c r="S109" s="3" t="str">
        <f>IF(教務委員編集用!X288=0,"",教務委員編集用!X288)</f>
        <v/>
      </c>
    </row>
    <row r="110" spans="2:20" x14ac:dyDescent="0.15">
      <c r="F110" s="3" t="str">
        <f>IF(教務委員編集用!F289=0,"",教務委員編集用!F289)</f>
        <v/>
      </c>
      <c r="G110" s="3" t="str">
        <f>IF(教務委員編集用!G289=0,"",教務委員編集用!G289)</f>
        <v/>
      </c>
      <c r="H110" s="3" t="str">
        <f>IF(教務委員編集用!H289=0,"",教務委員編集用!H289)</f>
        <v/>
      </c>
      <c r="I110" s="3" t="str">
        <f>IF(教務委員編集用!I289=0,"",教務委員編集用!I289)</f>
        <v/>
      </c>
      <c r="J110" s="3" t="str">
        <f>IF(教務委員編集用!J289=0,"",教務委員編集用!J289)</f>
        <v/>
      </c>
      <c r="K110" s="3" t="str">
        <f>IF(教務委員編集用!K289=0,"",教務委員編集用!K289)</f>
        <v/>
      </c>
      <c r="L110" s="3" t="str">
        <f>IF(教務委員編集用!L289=0,"",教務委員編集用!L289)</f>
        <v/>
      </c>
      <c r="M110" s="3" t="str">
        <f>IF(教務委員編集用!M289=0,"",教務委員編集用!M289)</f>
        <v/>
      </c>
      <c r="N110" s="3" t="str">
        <f>IF(教務委員編集用!V289=0,"",教務委員編集用!V289)</f>
        <v/>
      </c>
      <c r="R110" s="3" t="str">
        <f>IF(教務委員編集用!W289=0,"",教務委員編集用!W289)</f>
        <v/>
      </c>
      <c r="S110" s="3" t="str">
        <f>IF(教務委員編集用!X289=0,"",教務委員編集用!X289)</f>
        <v/>
      </c>
    </row>
    <row r="111" spans="2:20" x14ac:dyDescent="0.15">
      <c r="F111" s="3" t="str">
        <f>IF(教務委員編集用!F290=0,"",教務委員編集用!F290)</f>
        <v/>
      </c>
      <c r="G111" s="3" t="str">
        <f>IF(教務委員編集用!G290=0,"",教務委員編集用!G290)</f>
        <v/>
      </c>
      <c r="H111" s="3" t="str">
        <f>IF(教務委員編集用!H290=0,"",教務委員編集用!H290)</f>
        <v/>
      </c>
      <c r="I111" s="3" t="str">
        <f>IF(教務委員編集用!I290=0,"",教務委員編集用!I290)</f>
        <v/>
      </c>
      <c r="J111" s="3" t="str">
        <f>IF(教務委員編集用!J290=0,"",教務委員編集用!J290)</f>
        <v/>
      </c>
      <c r="K111" s="3" t="str">
        <f>IF(教務委員編集用!K290=0,"",教務委員編集用!K290)</f>
        <v/>
      </c>
      <c r="L111" s="3" t="str">
        <f>IF(教務委員編集用!L290=0,"",教務委員編集用!L290)</f>
        <v/>
      </c>
      <c r="M111" s="3" t="str">
        <f>IF(教務委員編集用!M290=0,"",教務委員編集用!M290)</f>
        <v/>
      </c>
      <c r="N111" s="3" t="str">
        <f>IF(教務委員編集用!V290=0,"",教務委員編集用!V290)</f>
        <v/>
      </c>
      <c r="R111" s="3" t="str">
        <f>IF(教務委員編集用!W290=0,"",教務委員編集用!W290)</f>
        <v/>
      </c>
      <c r="S111" s="3" t="str">
        <f>IF(教務委員編集用!X290=0,"",教務委員編集用!X290)</f>
        <v/>
      </c>
    </row>
    <row r="112" spans="2:20" x14ac:dyDescent="0.15">
      <c r="F112" s="3" t="str">
        <f>IF(教務委員編集用!F291=0,"",教務委員編集用!F291)</f>
        <v/>
      </c>
      <c r="G112" s="3" t="str">
        <f>IF(教務委員編集用!G291=0,"",教務委員編集用!G291)</f>
        <v/>
      </c>
      <c r="H112" s="3" t="str">
        <f>IF(教務委員編集用!H291=0,"",教務委員編集用!H291)</f>
        <v/>
      </c>
      <c r="I112" s="3" t="str">
        <f>IF(教務委員編集用!I291=0,"",教務委員編集用!I291)</f>
        <v/>
      </c>
      <c r="J112" s="3" t="str">
        <f>IF(教務委員編集用!J291=0,"",教務委員編集用!J291)</f>
        <v/>
      </c>
      <c r="K112" s="3" t="str">
        <f>IF(教務委員編集用!K291=0,"",教務委員編集用!K291)</f>
        <v/>
      </c>
      <c r="L112" s="3" t="str">
        <f>IF(教務委員編集用!L291=0,"",教務委員編集用!L291)</f>
        <v/>
      </c>
      <c r="M112" s="3" t="str">
        <f>IF(教務委員編集用!M291=0,"",教務委員編集用!M291)</f>
        <v/>
      </c>
      <c r="N112" s="3" t="str">
        <f>IF(教務委員編集用!V291=0,"",教務委員編集用!V291)</f>
        <v/>
      </c>
      <c r="R112" s="3" t="str">
        <f>IF(教務委員編集用!W291=0,"",教務委員編集用!W291)</f>
        <v/>
      </c>
      <c r="S112" s="3" t="str">
        <f>IF(教務委員編集用!X291=0,"",教務委員編集用!X291)</f>
        <v/>
      </c>
    </row>
    <row r="113" spans="6:19" x14ac:dyDescent="0.15">
      <c r="F113" s="3" t="str">
        <f>IF(教務委員編集用!F292=0,"",教務委員編集用!F292)</f>
        <v/>
      </c>
      <c r="G113" s="3" t="str">
        <f>IF(教務委員編集用!G292=0,"",教務委員編集用!G292)</f>
        <v/>
      </c>
      <c r="H113" s="3" t="str">
        <f>IF(教務委員編集用!H292=0,"",教務委員編集用!H292)</f>
        <v/>
      </c>
      <c r="I113" s="3" t="str">
        <f>IF(教務委員編集用!I292=0,"",教務委員編集用!I292)</f>
        <v/>
      </c>
      <c r="J113" s="3" t="str">
        <f>IF(教務委員編集用!J292=0,"",教務委員編集用!J292)</f>
        <v/>
      </c>
      <c r="K113" s="3" t="str">
        <f>IF(教務委員編集用!K292=0,"",教務委員編集用!K292)</f>
        <v/>
      </c>
      <c r="L113" s="3" t="str">
        <f>IF(教務委員編集用!L292=0,"",教務委員編集用!L292)</f>
        <v/>
      </c>
      <c r="M113" s="3" t="str">
        <f>IF(教務委員編集用!M292=0,"",教務委員編集用!M292)</f>
        <v/>
      </c>
      <c r="N113" s="3" t="str">
        <f>IF(教務委員編集用!V292=0,"",教務委員編集用!V292)</f>
        <v/>
      </c>
      <c r="R113" s="3" t="str">
        <f>IF(教務委員編集用!W292=0,"",教務委員編集用!W292)</f>
        <v/>
      </c>
      <c r="S113" s="3" t="str">
        <f>IF(教務委員編集用!X292=0,"",教務委員編集用!X292)</f>
        <v/>
      </c>
    </row>
    <row r="114" spans="6:19" x14ac:dyDescent="0.15">
      <c r="F114" s="3" t="str">
        <f>IF(教務委員編集用!F293=0,"",教務委員編集用!F293)</f>
        <v/>
      </c>
      <c r="G114" s="3" t="str">
        <f>IF(教務委員編集用!G293=0,"",教務委員編集用!G293)</f>
        <v/>
      </c>
      <c r="H114" s="3" t="str">
        <f>IF(教務委員編集用!H293=0,"",教務委員編集用!H293)</f>
        <v/>
      </c>
      <c r="I114" s="3" t="str">
        <f>IF(教務委員編集用!I293=0,"",教務委員編集用!I293)</f>
        <v/>
      </c>
      <c r="J114" s="3" t="str">
        <f>IF(教務委員編集用!J293=0,"",教務委員編集用!J293)</f>
        <v/>
      </c>
      <c r="K114" s="3" t="str">
        <f>IF(教務委員編集用!K293=0,"",教務委員編集用!K293)</f>
        <v/>
      </c>
      <c r="L114" s="3" t="str">
        <f>IF(教務委員編集用!L293=0,"",教務委員編集用!L293)</f>
        <v/>
      </c>
      <c r="M114" s="3" t="str">
        <f>IF(教務委員編集用!M293=0,"",教務委員編集用!M293)</f>
        <v/>
      </c>
      <c r="N114" s="3" t="str">
        <f>IF(教務委員編集用!V293=0,"",教務委員編集用!V293)</f>
        <v/>
      </c>
      <c r="R114" s="3" t="str">
        <f>IF(教務委員編集用!W293=0,"",教務委員編集用!W293)</f>
        <v/>
      </c>
      <c r="S114" s="3" t="str">
        <f>IF(教務委員編集用!X293=0,"",教務委員編集用!X293)</f>
        <v/>
      </c>
    </row>
    <row r="115" spans="6:19" x14ac:dyDescent="0.15">
      <c r="F115" s="3" t="str">
        <f>IF(教務委員編集用!F294=0,"",教務委員編集用!F294)</f>
        <v/>
      </c>
      <c r="G115" s="3" t="str">
        <f>IF(教務委員編集用!G294=0,"",教務委員編集用!G294)</f>
        <v/>
      </c>
      <c r="H115" s="3" t="str">
        <f>IF(教務委員編集用!H294=0,"",教務委員編集用!H294)</f>
        <v/>
      </c>
      <c r="I115" s="3" t="str">
        <f>IF(教務委員編集用!I294=0,"",教務委員編集用!I294)</f>
        <v/>
      </c>
      <c r="J115" s="3" t="str">
        <f>IF(教務委員編集用!J294=0,"",教務委員編集用!J294)</f>
        <v/>
      </c>
      <c r="K115" s="3" t="str">
        <f>IF(教務委員編集用!K294=0,"",教務委員編集用!K294)</f>
        <v/>
      </c>
      <c r="L115" s="3" t="str">
        <f>IF(教務委員編集用!L294=0,"",教務委員編集用!L294)</f>
        <v/>
      </c>
      <c r="M115" s="3" t="str">
        <f>IF(教務委員編集用!M294=0,"",教務委員編集用!M294)</f>
        <v/>
      </c>
      <c r="N115" s="3" t="str">
        <f>IF(教務委員編集用!V294=0,"",教務委員編集用!V294)</f>
        <v/>
      </c>
      <c r="R115" s="3" t="str">
        <f>IF(教務委員編集用!W294=0,"",教務委員編集用!W294)</f>
        <v/>
      </c>
      <c r="S115" s="3" t="str">
        <f>IF(教務委員編集用!X294=0,"",教務委員編集用!X294)</f>
        <v/>
      </c>
    </row>
  </sheetData>
  <mergeCells count="64">
    <mergeCell ref="F95:P97"/>
    <mergeCell ref="F98:P100"/>
    <mergeCell ref="B95:C100"/>
    <mergeCell ref="D95:E97"/>
    <mergeCell ref="D98:E100"/>
    <mergeCell ref="B89:C94"/>
    <mergeCell ref="D89:E91"/>
    <mergeCell ref="D92:E94"/>
    <mergeCell ref="B5:B17"/>
    <mergeCell ref="C5:C17"/>
    <mergeCell ref="D5:D12"/>
    <mergeCell ref="E5:E12"/>
    <mergeCell ref="D13:D17"/>
    <mergeCell ref="E13:E17"/>
    <mergeCell ref="B18:B25"/>
    <mergeCell ref="C18:C25"/>
    <mergeCell ref="D18:D21"/>
    <mergeCell ref="E18:E21"/>
    <mergeCell ref="D22:D25"/>
    <mergeCell ref="E22:E25"/>
    <mergeCell ref="B26:B37"/>
    <mergeCell ref="C26:C37"/>
    <mergeCell ref="D26:D32"/>
    <mergeCell ref="E26:E32"/>
    <mergeCell ref="D33:D37"/>
    <mergeCell ref="E33:E37"/>
    <mergeCell ref="B38:B56"/>
    <mergeCell ref="C38:C56"/>
    <mergeCell ref="D38:D44"/>
    <mergeCell ref="E38:E44"/>
    <mergeCell ref="D45:D48"/>
    <mergeCell ref="E45:E48"/>
    <mergeCell ref="D49:D52"/>
    <mergeCell ref="E49:E52"/>
    <mergeCell ref="D53:D56"/>
    <mergeCell ref="E53:E56"/>
    <mergeCell ref="B57:B67"/>
    <mergeCell ref="C57:C67"/>
    <mergeCell ref="D57:D62"/>
    <mergeCell ref="E57:E62"/>
    <mergeCell ref="D63:D67"/>
    <mergeCell ref="E63:E67"/>
    <mergeCell ref="B68:B77"/>
    <mergeCell ref="C68:C77"/>
    <mergeCell ref="D68:D71"/>
    <mergeCell ref="E68:E71"/>
    <mergeCell ref="D72:D77"/>
    <mergeCell ref="E72:E77"/>
    <mergeCell ref="Q2:T3"/>
    <mergeCell ref="B4:C4"/>
    <mergeCell ref="D4:E4"/>
    <mergeCell ref="F89:P91"/>
    <mergeCell ref="F92:P94"/>
    <mergeCell ref="B2:D2"/>
    <mergeCell ref="G2:H2"/>
    <mergeCell ref="I2:K2"/>
    <mergeCell ref="L2:M2"/>
    <mergeCell ref="N2:P2"/>
    <mergeCell ref="B78:B87"/>
    <mergeCell ref="C78:C87"/>
    <mergeCell ref="D78:D82"/>
    <mergeCell ref="E78:E82"/>
    <mergeCell ref="D83:D87"/>
    <mergeCell ref="E83:E87"/>
  </mergeCells>
  <phoneticPr fontId="1"/>
  <dataValidations count="2">
    <dataValidation type="list" allowBlank="1" showInputMessage="1" showErrorMessage="1" sqref="P5:P11 P33:P36 P38:P41 P72:P76 P13:P16 P26:P31">
      <formula1>"5,4,3,2,1,0"</formula1>
    </dataValidation>
    <dataValidation type="list" allowBlank="1" showInputMessage="1" showErrorMessage="1" sqref="O5:O6 O13 O26:O30 O38:O41 O72:O73">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20"/>
  <sheetViews>
    <sheetView zoomScaleNormal="100" zoomScaleSheetLayoutView="100" workbookViewId="0">
      <pane ySplit="4" topLeftCell="A74" activePane="bottomLeft" state="frozen"/>
      <selection pane="bottomLeft" activeCell="F92" sqref="F92:P94"/>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5.25" style="3" customWidth="1"/>
    <col min="13" max="14" width="7" style="3" customWidth="1"/>
    <col min="15" max="18" width="9.875" style="3" customWidth="1"/>
    <col min="19" max="19" width="9.625" style="3" customWidth="1"/>
    <col min="20" max="20" width="9" style="22"/>
  </cols>
  <sheetData>
    <row r="1" spans="2:20" ht="14.25" thickBot="1" x14ac:dyDescent="0.2"/>
    <row r="2" spans="2:20" ht="21.75" customHeight="1" thickBot="1" x14ac:dyDescent="0.2">
      <c r="B2" s="516" t="s">
        <v>300</v>
      </c>
      <c r="C2" s="516"/>
      <c r="D2" s="516"/>
      <c r="G2" s="517" t="s">
        <v>301</v>
      </c>
      <c r="H2" s="518"/>
      <c r="I2" s="518" t="str">
        <f>IF('1年生'!I2:K2=0,"",'1年生'!I2:K2)</f>
        <v/>
      </c>
      <c r="J2" s="518"/>
      <c r="K2" s="565"/>
      <c r="L2" s="521" t="s">
        <v>302</v>
      </c>
      <c r="M2" s="518"/>
      <c r="N2" s="518" t="str">
        <f>IF('1年生'!N2:P2=0,"",'1年生'!N2:P2)</f>
        <v/>
      </c>
      <c r="O2" s="518"/>
      <c r="P2" s="565"/>
      <c r="Q2" s="496" t="s">
        <v>303</v>
      </c>
      <c r="R2" s="496"/>
      <c r="S2" s="496"/>
      <c r="T2" s="496"/>
    </row>
    <row r="3" spans="2:20" ht="14.25" thickBot="1" x14ac:dyDescent="0.2">
      <c r="Q3" s="497"/>
      <c r="R3" s="497"/>
      <c r="S3" s="497"/>
      <c r="T3" s="497"/>
    </row>
    <row r="4" spans="2:20" ht="75" customHeight="1" thickBot="1" x14ac:dyDescent="0.2">
      <c r="B4" s="498" t="str">
        <f>IF(教務委員編集用!B8=0,"",教務委員編集用!B8)</f>
        <v>大項目</v>
      </c>
      <c r="C4" s="499"/>
      <c r="D4" s="500" t="str">
        <f>IF(教務委員編集用!D8=0,"",教務委員編集用!D8)</f>
        <v>細項目</v>
      </c>
      <c r="E4" s="500"/>
      <c r="F4" s="31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x14ac:dyDescent="0.15">
      <c r="B5" s="552" t="str">
        <f>教務委員編集用!B9</f>
        <v>A</v>
      </c>
      <c r="C5" s="527" t="str">
        <f>教務委員編集用!C9</f>
        <v>世界の政治,経済,産業や文化を理解し,その中で自分自身か社会に貢献できる役割が何かを討論し,多面的に物事を考え,行動できる素養を持つ。</v>
      </c>
      <c r="D5" s="530">
        <f>教務委員編集用!D9</f>
        <v>1</v>
      </c>
      <c r="E5" s="566" t="str">
        <f>教務委員編集用!E9</f>
        <v>社会科学および人文科学に興味を持ち,関連知識を理解し身につけられる.また,自分自身と他人との関わりや価値観の相違について理解できる.</v>
      </c>
      <c r="F5" s="7" t="str">
        <f>教務委員編集用!F12</f>
        <v>国語Ⅲ</v>
      </c>
      <c r="G5" s="7">
        <f>教務委員編集用!G12</f>
        <v>2</v>
      </c>
      <c r="H5" s="7" t="str">
        <f>教務委員編集用!H12</f>
        <v>必修</v>
      </c>
      <c r="I5" s="7" t="str">
        <f>教務委員編集用!I12</f>
        <v>履修</v>
      </c>
      <c r="J5" s="7">
        <f>教務委員編集用!J12</f>
        <v>3</v>
      </c>
      <c r="K5" s="7" t="str">
        <f>教務委員編集用!K12</f>
        <v>通年</v>
      </c>
      <c r="L5" s="7">
        <f>教務委員編集用!L12</f>
        <v>45</v>
      </c>
      <c r="M5" s="7">
        <f>教務委員編集用!M12</f>
        <v>100</v>
      </c>
      <c r="N5" s="7">
        <f>教務委員編集用!$N$12</f>
        <v>45</v>
      </c>
      <c r="O5" s="120"/>
      <c r="P5" s="126"/>
      <c r="Q5" s="371"/>
      <c r="R5" s="355"/>
      <c r="S5" s="355"/>
      <c r="T5" s="356"/>
    </row>
    <row r="6" spans="2:20" x14ac:dyDescent="0.15">
      <c r="B6" s="553"/>
      <c r="C6" s="528"/>
      <c r="D6" s="532"/>
      <c r="E6" s="551"/>
      <c r="F6" s="8" t="str">
        <f>教務委員編集用!F15</f>
        <v>現代社会</v>
      </c>
      <c r="G6" s="8">
        <f>教務委員編集用!G15</f>
        <v>1</v>
      </c>
      <c r="H6" s="8" t="str">
        <f>教務委員編集用!H15</f>
        <v>必修</v>
      </c>
      <c r="I6" s="8" t="str">
        <f>教務委員編集用!I15</f>
        <v>履修</v>
      </c>
      <c r="J6" s="8">
        <f>教務委員編集用!J15</f>
        <v>3</v>
      </c>
      <c r="K6" s="8" t="str">
        <f>教務委員編集用!K15</f>
        <v>半期</v>
      </c>
      <c r="L6" s="8">
        <f>教務委員編集用!L15</f>
        <v>22.5</v>
      </c>
      <c r="M6" s="8">
        <f>教務委員編集用!M15</f>
        <v>100</v>
      </c>
      <c r="N6" s="8">
        <f>教務委員編集用!$N$15</f>
        <v>22.5</v>
      </c>
      <c r="O6" s="123"/>
      <c r="P6" s="127"/>
      <c r="Q6" s="338"/>
      <c r="R6" s="325"/>
      <c r="S6" s="325"/>
      <c r="T6" s="324"/>
    </row>
    <row r="7" spans="2:20" x14ac:dyDescent="0.15">
      <c r="B7" s="553"/>
      <c r="C7" s="528"/>
      <c r="D7" s="532"/>
      <c r="E7" s="551"/>
      <c r="F7" s="8"/>
      <c r="G7" s="8"/>
      <c r="H7" s="8"/>
      <c r="I7" s="8"/>
      <c r="J7" s="8"/>
      <c r="K7" s="8"/>
      <c r="L7" s="8"/>
      <c r="M7" s="8"/>
      <c r="N7" s="8"/>
      <c r="O7" s="8"/>
      <c r="P7" s="65"/>
      <c r="Q7" s="334"/>
      <c r="R7" s="8"/>
      <c r="S7" s="8"/>
      <c r="T7" s="37"/>
    </row>
    <row r="8" spans="2:20" x14ac:dyDescent="0.15">
      <c r="B8" s="553"/>
      <c r="C8" s="528"/>
      <c r="D8" s="532"/>
      <c r="E8" s="551"/>
      <c r="F8" s="8"/>
      <c r="G8" s="8"/>
      <c r="H8" s="8"/>
      <c r="I8" s="8"/>
      <c r="J8" s="8"/>
      <c r="K8" s="8"/>
      <c r="L8" s="8"/>
      <c r="M8" s="8"/>
      <c r="N8" s="8"/>
      <c r="O8" s="8"/>
      <c r="P8" s="65"/>
      <c r="Q8" s="334"/>
      <c r="R8" s="8"/>
      <c r="S8" s="8"/>
      <c r="T8" s="37"/>
    </row>
    <row r="9" spans="2:20" x14ac:dyDescent="0.15">
      <c r="B9" s="553"/>
      <c r="C9" s="528"/>
      <c r="D9" s="532"/>
      <c r="E9" s="551"/>
      <c r="F9" s="8"/>
      <c r="G9" s="8"/>
      <c r="H9" s="8"/>
      <c r="I9" s="8"/>
      <c r="J9" s="8"/>
      <c r="K9" s="8"/>
      <c r="L9" s="8"/>
      <c r="M9" s="8"/>
      <c r="N9" s="8"/>
      <c r="O9" s="8"/>
      <c r="P9" s="65"/>
      <c r="Q9" s="334"/>
      <c r="R9" s="8"/>
      <c r="S9" s="8"/>
      <c r="T9" s="37"/>
    </row>
    <row r="10" spans="2:20" x14ac:dyDescent="0.15">
      <c r="B10" s="553"/>
      <c r="C10" s="528"/>
      <c r="D10" s="532"/>
      <c r="E10" s="551"/>
      <c r="F10" s="8"/>
      <c r="G10" s="8"/>
      <c r="H10" s="8"/>
      <c r="I10" s="8"/>
      <c r="J10" s="8"/>
      <c r="K10" s="8"/>
      <c r="L10" s="8"/>
      <c r="M10" s="8"/>
      <c r="N10" s="8"/>
      <c r="O10" s="8"/>
      <c r="P10" s="65"/>
      <c r="Q10" s="334"/>
      <c r="R10" s="8"/>
      <c r="S10" s="8"/>
      <c r="T10" s="37"/>
    </row>
    <row r="11" spans="2:20" ht="14.25" thickBot="1" x14ac:dyDescent="0.2">
      <c r="B11" s="553"/>
      <c r="C11" s="528"/>
      <c r="D11" s="532"/>
      <c r="E11" s="551"/>
      <c r="F11" s="9"/>
      <c r="G11" s="9"/>
      <c r="H11" s="9"/>
      <c r="I11" s="9"/>
      <c r="J11" s="9"/>
      <c r="K11" s="9"/>
      <c r="L11" s="9"/>
      <c r="M11" s="9"/>
      <c r="N11" s="9"/>
      <c r="O11" s="9"/>
      <c r="P11" s="66"/>
      <c r="Q11" s="335"/>
      <c r="R11" s="9"/>
      <c r="S11" s="9"/>
      <c r="T11" s="39"/>
    </row>
    <row r="12" spans="2:20" ht="15" thickTop="1" thickBot="1" x14ac:dyDescent="0.2">
      <c r="B12" s="553"/>
      <c r="C12" s="528"/>
      <c r="D12" s="533"/>
      <c r="E12" s="567"/>
      <c r="F12" s="85" t="str">
        <f>IF(教務委員編集用!F33=0,"",教務委員編集用!F33)</f>
        <v>A-1 3年小計</v>
      </c>
      <c r="G12" s="85" t="str">
        <f>IF(教務委員編集用!G33=0,"",教務委員編集用!G33)</f>
        <v/>
      </c>
      <c r="H12" s="85" t="str">
        <f>IF(教務委員編集用!H33=0,"",教務委員編集用!H33)</f>
        <v/>
      </c>
      <c r="I12" s="85" t="str">
        <f>IF(教務委員編集用!I33=0,"",教務委員編集用!I33)</f>
        <v/>
      </c>
      <c r="J12" s="85">
        <f>IF(教務委員編集用!J33=0,"",教務委員編集用!J33)</f>
        <v>3</v>
      </c>
      <c r="K12" s="85" t="str">
        <f>IF(教務委員編集用!K33=0,"",教務委員編集用!K33)</f>
        <v/>
      </c>
      <c r="L12" s="85" t="str">
        <f>IF(教務委員編集用!L33=0,"",教務委員編集用!L33)</f>
        <v/>
      </c>
      <c r="M12" s="85" t="str">
        <f>IF(教務委員編集用!M33=0,"",教務委員編集用!M33)</f>
        <v/>
      </c>
      <c r="N12" s="85"/>
      <c r="O12" s="85"/>
      <c r="P12" s="88">
        <f>教務委員編集用!T33</f>
        <v>0</v>
      </c>
      <c r="Q12" s="405"/>
      <c r="R12" s="85"/>
      <c r="S12" s="85"/>
      <c r="T12" s="87"/>
    </row>
    <row r="13" spans="2:20" ht="14.25" thickTop="1" x14ac:dyDescent="0.15">
      <c r="B13" s="553"/>
      <c r="C13" s="528"/>
      <c r="D13" s="531">
        <f>教務委員編集用!D37</f>
        <v>2</v>
      </c>
      <c r="E13" s="545" t="str">
        <f>教務委員編集用!E37</f>
        <v>健全な心身の発達について理解して行動でき,考えを述べることができる.</v>
      </c>
      <c r="F13" s="10" t="str">
        <f>教務委員編集用!F39</f>
        <v>保健・体育Ⅲ</v>
      </c>
      <c r="G13" s="10">
        <f>教務委員編集用!G39</f>
        <v>2</v>
      </c>
      <c r="H13" s="10" t="str">
        <f>教務委員編集用!H39</f>
        <v>必修</v>
      </c>
      <c r="I13" s="10" t="str">
        <f>教務委員編集用!I39</f>
        <v>履修</v>
      </c>
      <c r="J13" s="10">
        <f>教務委員編集用!J39</f>
        <v>3</v>
      </c>
      <c r="K13" s="10" t="str">
        <f>教務委員編集用!K39</f>
        <v>通年</v>
      </c>
      <c r="L13" s="10">
        <f>教務委員編集用!L39</f>
        <v>45</v>
      </c>
      <c r="M13" s="10">
        <f>教務委員編集用!M39</f>
        <v>100</v>
      </c>
      <c r="N13" s="10">
        <f>教務委員編集用!$N$39</f>
        <v>45</v>
      </c>
      <c r="O13" s="123"/>
      <c r="P13" s="128"/>
      <c r="Q13" s="406"/>
      <c r="R13" s="400"/>
      <c r="S13" s="400"/>
      <c r="T13" s="358"/>
    </row>
    <row r="14" spans="2:20" x14ac:dyDescent="0.15">
      <c r="B14" s="553"/>
      <c r="C14" s="528"/>
      <c r="D14" s="532"/>
      <c r="E14" s="545"/>
      <c r="F14" s="8"/>
      <c r="G14" s="8"/>
      <c r="H14" s="8"/>
      <c r="I14" s="8"/>
      <c r="J14" s="8"/>
      <c r="K14" s="8"/>
      <c r="L14" s="8"/>
      <c r="M14" s="8"/>
      <c r="N14" s="8"/>
      <c r="O14" s="8"/>
      <c r="P14" s="65"/>
      <c r="Q14" s="334"/>
      <c r="R14" s="8"/>
      <c r="S14" s="8"/>
      <c r="T14" s="37"/>
    </row>
    <row r="15" spans="2:20" x14ac:dyDescent="0.15">
      <c r="B15" s="553"/>
      <c r="C15" s="528"/>
      <c r="D15" s="532"/>
      <c r="E15" s="545"/>
      <c r="F15" s="8"/>
      <c r="G15" s="8"/>
      <c r="H15" s="8"/>
      <c r="I15" s="8"/>
      <c r="J15" s="8"/>
      <c r="K15" s="8"/>
      <c r="L15" s="8"/>
      <c r="M15" s="8"/>
      <c r="N15" s="8"/>
      <c r="O15" s="8"/>
      <c r="P15" s="65"/>
      <c r="Q15" s="334"/>
      <c r="R15" s="8"/>
      <c r="S15" s="8"/>
      <c r="T15" s="37"/>
    </row>
    <row r="16" spans="2:20" ht="14.25" thickBot="1" x14ac:dyDescent="0.2">
      <c r="B16" s="553"/>
      <c r="C16" s="528"/>
      <c r="D16" s="532"/>
      <c r="E16" s="545"/>
      <c r="F16" s="9"/>
      <c r="G16" s="9"/>
      <c r="H16" s="9"/>
      <c r="I16" s="9"/>
      <c r="J16" s="9"/>
      <c r="K16" s="9"/>
      <c r="L16" s="9"/>
      <c r="M16" s="9"/>
      <c r="N16" s="9"/>
      <c r="O16" s="9"/>
      <c r="P16" s="66"/>
      <c r="Q16" s="335"/>
      <c r="R16" s="9"/>
      <c r="S16" s="9"/>
      <c r="T16" s="39"/>
    </row>
    <row r="17" spans="2:20" ht="15" thickTop="1" thickBot="1" x14ac:dyDescent="0.2">
      <c r="B17" s="553"/>
      <c r="C17" s="528"/>
      <c r="D17" s="535"/>
      <c r="E17" s="545"/>
      <c r="F17" s="10" t="str">
        <f>IF(教務委員編集用!F44=0,"",教務委員編集用!F44)</f>
        <v>A-2 3年小計</v>
      </c>
      <c r="G17" s="10" t="str">
        <f>IF(教務委員編集用!G44=0,"",教務委員編集用!G44)</f>
        <v/>
      </c>
      <c r="H17" s="10" t="str">
        <f>IF(教務委員編集用!H44=0,"",教務委員編集用!H44)</f>
        <v/>
      </c>
      <c r="I17" s="10" t="str">
        <f>IF(教務委員編集用!I44=0,"",教務委員編集用!I44)</f>
        <v/>
      </c>
      <c r="J17" s="10">
        <f>IF(教務委員編集用!J44=0,"",教務委員編集用!J44)</f>
        <v>3</v>
      </c>
      <c r="K17" s="10" t="str">
        <f>IF(教務委員編集用!K44=0,"",教務委員編集用!K44)</f>
        <v/>
      </c>
      <c r="L17" s="10" t="str">
        <f>IF(教務委員編集用!L44=0,"",教務委員編集用!L44)</f>
        <v/>
      </c>
      <c r="M17" s="10" t="str">
        <f>IF(教務委員編集用!M44=0,"",教務委員編集用!M44)</f>
        <v/>
      </c>
      <c r="N17" s="10"/>
      <c r="O17" s="10"/>
      <c r="P17" s="67">
        <f>教務委員編集用!T44</f>
        <v>0</v>
      </c>
      <c r="Q17" s="407"/>
      <c r="R17" s="10"/>
      <c r="S17" s="10"/>
      <c r="T17" s="38"/>
    </row>
    <row r="18" spans="2:20" x14ac:dyDescent="0.15">
      <c r="B18" s="522" t="str">
        <f>教務委員編集用!B49</f>
        <v>B</v>
      </c>
      <c r="C18" s="536" t="str">
        <f>教務委員編集用!C49</f>
        <v>自然環境や社会の問題に関心を持ち,技術者としての役割と責任について考えを述べる素養を持つ。(技術者倫理)</v>
      </c>
      <c r="D18" s="530">
        <f>教務委員編集用!D49</f>
        <v>1</v>
      </c>
      <c r="E18" s="526" t="str">
        <f>教務委員編集用!E49</f>
        <v>自然や社会の問題に関心を持ち,技術が果たしてきた役割を理解し論述できる.</v>
      </c>
      <c r="F18" s="7"/>
      <c r="G18" s="7"/>
      <c r="H18" s="7"/>
      <c r="I18" s="7"/>
      <c r="J18" s="7"/>
      <c r="K18" s="7"/>
      <c r="L18" s="7"/>
      <c r="M18" s="7"/>
      <c r="N18" s="7"/>
      <c r="O18" s="7"/>
      <c r="P18" s="71"/>
      <c r="Q18" s="408"/>
      <c r="R18" s="7"/>
      <c r="S18" s="7"/>
      <c r="T18" s="41"/>
    </row>
    <row r="19" spans="2:20" x14ac:dyDescent="0.15">
      <c r="B19" s="524"/>
      <c r="C19" s="537"/>
      <c r="D19" s="532"/>
      <c r="E19" s="528"/>
      <c r="F19" s="8"/>
      <c r="G19" s="8"/>
      <c r="H19" s="8"/>
      <c r="I19" s="8"/>
      <c r="J19" s="8"/>
      <c r="K19" s="8"/>
      <c r="L19" s="8"/>
      <c r="M19" s="8"/>
      <c r="N19" s="8"/>
      <c r="O19" s="8"/>
      <c r="P19" s="69"/>
      <c r="Q19" s="334"/>
      <c r="R19" s="8"/>
      <c r="S19" s="8"/>
      <c r="T19" s="37"/>
    </row>
    <row r="20" spans="2:20" ht="14.25" thickBot="1" x14ac:dyDescent="0.2">
      <c r="B20" s="524"/>
      <c r="C20" s="537"/>
      <c r="D20" s="532"/>
      <c r="E20" s="528"/>
      <c r="F20" s="9"/>
      <c r="G20" s="9"/>
      <c r="H20" s="9"/>
      <c r="I20" s="9"/>
      <c r="J20" s="9"/>
      <c r="K20" s="9"/>
      <c r="L20" s="9"/>
      <c r="M20" s="9"/>
      <c r="N20" s="9"/>
      <c r="O20" s="9"/>
      <c r="P20" s="68"/>
      <c r="Q20" s="335"/>
      <c r="R20" s="9"/>
      <c r="S20" s="9"/>
      <c r="T20" s="39"/>
    </row>
    <row r="21" spans="2:20" ht="15" thickTop="1" thickBot="1" x14ac:dyDescent="0.2">
      <c r="B21" s="524"/>
      <c r="C21" s="537"/>
      <c r="D21" s="533"/>
      <c r="E21" s="534"/>
      <c r="F21" s="85" t="str">
        <f>IF(教務委員編集用!F52=0,"",教務委員編集用!F52)</f>
        <v>B-1 3年小計</v>
      </c>
      <c r="G21" s="85" t="str">
        <f>IF(教務委員編集用!G52=0,"",教務委員編集用!G52)</f>
        <v/>
      </c>
      <c r="H21" s="85" t="str">
        <f>IF(教務委員編集用!H52=0,"",教務委員編集用!H52)</f>
        <v/>
      </c>
      <c r="I21" s="85" t="str">
        <f>IF(教務委員編集用!I52=0,"",教務委員編集用!I52)</f>
        <v/>
      </c>
      <c r="J21" s="85">
        <f>IF(教務委員編集用!J52=0,"",教務委員編集用!J52)</f>
        <v>3</v>
      </c>
      <c r="K21" s="85" t="str">
        <f>IF(教務委員編集用!K52=0,"",教務委員編集用!K52)</f>
        <v/>
      </c>
      <c r="L21" s="85" t="str">
        <f>IF(教務委員編集用!L52=0,"",教務委員編集用!L52)</f>
        <v/>
      </c>
      <c r="M21" s="85" t="str">
        <f>IF(教務委員編集用!M52=0,"",教務委員編集用!M52)</f>
        <v/>
      </c>
      <c r="N21" s="85"/>
      <c r="O21" s="85"/>
      <c r="P21" s="89">
        <f>教務委員編集用!T52</f>
        <v>0</v>
      </c>
      <c r="Q21" s="405"/>
      <c r="R21" s="85"/>
      <c r="S21" s="85"/>
      <c r="T21" s="87"/>
    </row>
    <row r="22" spans="2:20" ht="14.25" thickTop="1" x14ac:dyDescent="0.15">
      <c r="B22" s="524"/>
      <c r="C22" s="537"/>
      <c r="D22" s="546">
        <f>教務委員編集用!D56</f>
        <v>2</v>
      </c>
      <c r="E22" s="527" t="str">
        <f>教務委員編集用!E56</f>
        <v>環境や社会における課題を理解し論述できる.</v>
      </c>
      <c r="F22" s="10"/>
      <c r="G22" s="10"/>
      <c r="H22" s="10"/>
      <c r="I22" s="10"/>
      <c r="J22" s="10"/>
      <c r="K22" s="10"/>
      <c r="L22" s="10"/>
      <c r="M22" s="10"/>
      <c r="N22" s="10"/>
      <c r="O22" s="10"/>
      <c r="P22" s="72"/>
      <c r="Q22" s="407"/>
      <c r="R22" s="10"/>
      <c r="S22" s="10"/>
      <c r="T22" s="38"/>
    </row>
    <row r="23" spans="2:20" x14ac:dyDescent="0.15">
      <c r="B23" s="524"/>
      <c r="C23" s="537"/>
      <c r="D23" s="547"/>
      <c r="E23" s="528"/>
      <c r="F23" s="8"/>
      <c r="G23" s="8"/>
      <c r="H23" s="8"/>
      <c r="I23" s="8"/>
      <c r="J23" s="8"/>
      <c r="K23" s="8"/>
      <c r="L23" s="8"/>
      <c r="M23" s="8"/>
      <c r="N23" s="8"/>
      <c r="O23" s="8"/>
      <c r="P23" s="69"/>
      <c r="Q23" s="334"/>
      <c r="R23" s="8"/>
      <c r="S23" s="8"/>
      <c r="T23" s="37"/>
    </row>
    <row r="24" spans="2:20" ht="14.25" thickBot="1" x14ac:dyDescent="0.2">
      <c r="B24" s="524"/>
      <c r="C24" s="537"/>
      <c r="D24" s="547"/>
      <c r="E24" s="528"/>
      <c r="F24" s="9"/>
      <c r="G24" s="9"/>
      <c r="H24" s="9"/>
      <c r="I24" s="9"/>
      <c r="J24" s="9"/>
      <c r="K24" s="9"/>
      <c r="L24" s="9"/>
      <c r="M24" s="9"/>
      <c r="N24" s="9"/>
      <c r="O24" s="9"/>
      <c r="P24" s="68"/>
      <c r="Q24" s="335"/>
      <c r="R24" s="9"/>
      <c r="S24" s="9"/>
      <c r="T24" s="39"/>
    </row>
    <row r="25" spans="2:20" ht="15" thickTop="1" thickBot="1" x14ac:dyDescent="0.2">
      <c r="B25" s="524"/>
      <c r="C25" s="537"/>
      <c r="D25" s="547"/>
      <c r="E25" s="528"/>
      <c r="F25" s="10" t="str">
        <f>IF(教務委員編集用!F59=0,"",教務委員編集用!F59)</f>
        <v>B-2 3年小計</v>
      </c>
      <c r="G25" s="10" t="str">
        <f>IF(教務委員編集用!G59=0,"",教務委員編集用!G59)</f>
        <v/>
      </c>
      <c r="H25" s="10" t="str">
        <f>IF(教務委員編集用!H59=0,"",教務委員編集用!H59)</f>
        <v/>
      </c>
      <c r="I25" s="10" t="str">
        <f>IF(教務委員編集用!I59=0,"",教務委員編集用!I59)</f>
        <v/>
      </c>
      <c r="J25" s="10">
        <f>IF(教務委員編集用!J59=0,"",教務委員編集用!J59)</f>
        <v>3</v>
      </c>
      <c r="K25" s="10" t="str">
        <f>IF(教務委員編集用!K59=0,"",教務委員編集用!K59)</f>
        <v/>
      </c>
      <c r="L25" s="10" t="str">
        <f>IF(教務委員編集用!L59=0,"",教務委員編集用!L59)</f>
        <v/>
      </c>
      <c r="M25" s="10" t="str">
        <f>IF(教務委員編集用!M59=0,"",教務委員編集用!M59)</f>
        <v/>
      </c>
      <c r="N25" s="10"/>
      <c r="O25" s="81"/>
      <c r="P25" s="67">
        <f>教務委員編集用!T59</f>
        <v>0</v>
      </c>
      <c r="Q25" s="407"/>
      <c r="R25" s="10"/>
      <c r="S25" s="10"/>
      <c r="T25" s="38"/>
    </row>
    <row r="26" spans="2:20" x14ac:dyDescent="0.15">
      <c r="B26" s="542" t="str">
        <f>教務委員編集用!B64</f>
        <v>C</v>
      </c>
      <c r="C26" s="544" t="str">
        <f>教務委員編集用!C64</f>
        <v>機械,電気電子,情報または土木の工学分野(以下「基盤となる工学分野」という。)に必要な数学,自然科学の知識を有し,情報技術に関する基礎知識を習得して活用できる。</v>
      </c>
      <c r="D26" s="530">
        <f>教務委員編集用!D64</f>
        <v>1</v>
      </c>
      <c r="E26" s="526" t="str">
        <f>教務委員編集用!E64</f>
        <v>数学,自然科学において,事象を理解するとともに,技術士第一次試験相当の学力を身につける.</v>
      </c>
      <c r="F26" s="7" t="str">
        <f>教務委員編集用!F74</f>
        <v>微分積分ⅡＡ</v>
      </c>
      <c r="G26" s="7">
        <f>教務委員編集用!G74</f>
        <v>2</v>
      </c>
      <c r="H26" s="7" t="str">
        <f>教務委員編集用!H74</f>
        <v>必修</v>
      </c>
      <c r="I26" s="7" t="str">
        <f>教務委員編集用!I74</f>
        <v>履修</v>
      </c>
      <c r="J26" s="7">
        <f>教務委員編集用!J74</f>
        <v>3</v>
      </c>
      <c r="K26" s="7" t="str">
        <f>教務委員編集用!K74</f>
        <v>通年</v>
      </c>
      <c r="L26" s="7">
        <f>教務委員編集用!L74</f>
        <v>45</v>
      </c>
      <c r="M26" s="7">
        <f>教務委員編集用!M74</f>
        <v>100</v>
      </c>
      <c r="N26" s="7">
        <f>教務委員編集用!N74</f>
        <v>45</v>
      </c>
      <c r="O26" s="120"/>
      <c r="P26" s="126"/>
      <c r="Q26" s="371"/>
      <c r="R26" s="355"/>
      <c r="S26" s="355"/>
      <c r="T26" s="356"/>
    </row>
    <row r="27" spans="2:20" x14ac:dyDescent="0.15">
      <c r="B27" s="543"/>
      <c r="C27" s="545"/>
      <c r="D27" s="532"/>
      <c r="E27" s="528"/>
      <c r="F27" s="8" t="str">
        <f>教務委員編集用!F75</f>
        <v>微分積分ⅡＢ</v>
      </c>
      <c r="G27" s="8">
        <f>教務委員編集用!G75</f>
        <v>2</v>
      </c>
      <c r="H27" s="8" t="str">
        <f>教務委員編集用!H75</f>
        <v>必修</v>
      </c>
      <c r="I27" s="8" t="str">
        <f>教務委員編集用!I75</f>
        <v>履修</v>
      </c>
      <c r="J27" s="8">
        <f>教務委員編集用!J75</f>
        <v>3</v>
      </c>
      <c r="K27" s="8" t="str">
        <f>教務委員編集用!K75</f>
        <v>通年</v>
      </c>
      <c r="L27" s="8">
        <f>教務委員編集用!L75</f>
        <v>45</v>
      </c>
      <c r="M27" s="8">
        <f>教務委員編集用!M75</f>
        <v>100</v>
      </c>
      <c r="N27" s="8">
        <f>教務委員編集用!N75</f>
        <v>45</v>
      </c>
      <c r="O27" s="123"/>
      <c r="P27" s="127"/>
      <c r="Q27" s="338"/>
      <c r="R27" s="325"/>
      <c r="S27" s="325"/>
      <c r="T27" s="324"/>
    </row>
    <row r="28" spans="2:20" x14ac:dyDescent="0.15">
      <c r="B28" s="543"/>
      <c r="C28" s="545"/>
      <c r="D28" s="532"/>
      <c r="E28" s="528"/>
      <c r="F28" s="8" t="str">
        <f>教務委員編集用!F76</f>
        <v>確率統計I　</v>
      </c>
      <c r="G28" s="8">
        <f>教務委員編集用!G76</f>
        <v>1</v>
      </c>
      <c r="H28" s="8" t="str">
        <f>教務委員編集用!H76</f>
        <v>必修</v>
      </c>
      <c r="I28" s="8" t="str">
        <f>教務委員編集用!I76</f>
        <v>履修</v>
      </c>
      <c r="J28" s="8">
        <f>教務委員編集用!J76</f>
        <v>3</v>
      </c>
      <c r="K28" s="8" t="str">
        <f>教務委員編集用!K76</f>
        <v>半期</v>
      </c>
      <c r="L28" s="8">
        <f>教務委員編集用!L76</f>
        <v>22.5</v>
      </c>
      <c r="M28" s="8">
        <f>教務委員編集用!M76</f>
        <v>100</v>
      </c>
      <c r="N28" s="8">
        <f>教務委員編集用!N76</f>
        <v>22.5</v>
      </c>
      <c r="O28" s="123"/>
      <c r="P28" s="127"/>
      <c r="Q28" s="338"/>
      <c r="R28" s="325"/>
      <c r="S28" s="325"/>
      <c r="T28" s="324"/>
    </row>
    <row r="29" spans="2:20" x14ac:dyDescent="0.15">
      <c r="B29" s="543"/>
      <c r="C29" s="545"/>
      <c r="D29" s="532"/>
      <c r="E29" s="528"/>
      <c r="F29" s="8" t="str">
        <f>教務委員編集用!F77</f>
        <v>線形代数Ⅱ　</v>
      </c>
      <c r="G29" s="8">
        <f>教務委員編集用!G77</f>
        <v>1</v>
      </c>
      <c r="H29" s="8" t="str">
        <f>教務委員編集用!H77</f>
        <v>必修</v>
      </c>
      <c r="I29" s="8" t="str">
        <f>教務委員編集用!I77</f>
        <v>履修</v>
      </c>
      <c r="J29" s="8">
        <f>教務委員編集用!J77</f>
        <v>3</v>
      </c>
      <c r="K29" s="8" t="str">
        <f>教務委員編集用!K77</f>
        <v>半期</v>
      </c>
      <c r="L29" s="8">
        <f>教務委員編集用!L77</f>
        <v>22.5</v>
      </c>
      <c r="M29" s="8">
        <f>教務委員編集用!M77</f>
        <v>100</v>
      </c>
      <c r="N29" s="8">
        <f>教務委員編集用!N77</f>
        <v>22.5</v>
      </c>
      <c r="O29" s="123"/>
      <c r="P29" s="127"/>
      <c r="Q29" s="338"/>
      <c r="R29" s="325"/>
      <c r="S29" s="325"/>
      <c r="T29" s="324"/>
    </row>
    <row r="30" spans="2:20" x14ac:dyDescent="0.15">
      <c r="B30" s="543"/>
      <c r="C30" s="545"/>
      <c r="D30" s="532"/>
      <c r="E30" s="528"/>
      <c r="F30" s="8" t="str">
        <f>教務委員編集用!F78</f>
        <v>応用物理Ⅰ</v>
      </c>
      <c r="G30" s="8">
        <f>教務委員編集用!G78</f>
        <v>2</v>
      </c>
      <c r="H30" s="8" t="str">
        <f>教務委員編集用!H78</f>
        <v>必修</v>
      </c>
      <c r="I30" s="8" t="str">
        <f>教務委員編集用!I78</f>
        <v>履修</v>
      </c>
      <c r="J30" s="8">
        <f>教務委員編集用!J78</f>
        <v>3</v>
      </c>
      <c r="K30" s="8" t="str">
        <f>教務委員編集用!K78</f>
        <v>通年</v>
      </c>
      <c r="L30" s="8">
        <f>教務委員編集用!L78</f>
        <v>45</v>
      </c>
      <c r="M30" s="8">
        <f>教務委員編集用!M78</f>
        <v>100</v>
      </c>
      <c r="N30" s="8">
        <f>教務委員編集用!N78</f>
        <v>45</v>
      </c>
      <c r="O30" s="123"/>
      <c r="P30" s="127"/>
      <c r="Q30" s="338"/>
      <c r="R30" s="325"/>
      <c r="S30" s="325"/>
      <c r="T30" s="324"/>
    </row>
    <row r="31" spans="2:20" x14ac:dyDescent="0.15">
      <c r="B31" s="543"/>
      <c r="C31" s="545"/>
      <c r="D31" s="532"/>
      <c r="E31" s="528"/>
      <c r="F31" s="11" t="str">
        <f>教務委員編集用!F86</f>
        <v>情報処理</v>
      </c>
      <c r="G31" s="11">
        <f>教務委員編集用!G86</f>
        <v>2</v>
      </c>
      <c r="H31" s="11" t="str">
        <f>教務委員編集用!H86</f>
        <v>必修</v>
      </c>
      <c r="I31" s="11" t="str">
        <f>教務委員編集用!I86</f>
        <v>履修</v>
      </c>
      <c r="J31" s="11">
        <f>教務委員編集用!J86</f>
        <v>3</v>
      </c>
      <c r="K31" s="11" t="str">
        <f>教務委員編集用!K86</f>
        <v>通年</v>
      </c>
      <c r="L31" s="11">
        <f>教務委員編集用!L86</f>
        <v>45</v>
      </c>
      <c r="M31" s="11">
        <f>教務委員編集用!M86</f>
        <v>17</v>
      </c>
      <c r="N31" s="11">
        <f>教務委員編集用!N86</f>
        <v>7.65</v>
      </c>
      <c r="O31" s="464"/>
      <c r="P31" s="280"/>
      <c r="Q31" s="409"/>
      <c r="R31" s="402"/>
      <c r="S31" s="402"/>
      <c r="T31" s="403"/>
    </row>
    <row r="32" spans="2:20" ht="14.25" thickBot="1" x14ac:dyDescent="0.2">
      <c r="B32" s="543"/>
      <c r="C32" s="545"/>
      <c r="D32" s="532"/>
      <c r="E32" s="528"/>
      <c r="F32" s="9"/>
      <c r="G32" s="9"/>
      <c r="H32" s="9"/>
      <c r="I32" s="9"/>
      <c r="J32" s="9"/>
      <c r="K32" s="9"/>
      <c r="L32" s="9"/>
      <c r="M32" s="9"/>
      <c r="N32" s="9"/>
      <c r="O32" s="9"/>
      <c r="P32" s="66"/>
      <c r="Q32" s="335"/>
      <c r="R32" s="9"/>
      <c r="S32" s="9"/>
      <c r="T32" s="39"/>
    </row>
    <row r="33" spans="2:20" ht="15" thickTop="1" thickBot="1" x14ac:dyDescent="0.2">
      <c r="B33" s="543"/>
      <c r="C33" s="545"/>
      <c r="D33" s="533"/>
      <c r="E33" s="534"/>
      <c r="F33" s="85" t="str">
        <f>IF(教務委員編集用!F90=0,"",教務委員編集用!F90)</f>
        <v>C-1 3年小計</v>
      </c>
      <c r="G33" s="85" t="str">
        <f>IF(教務委員編集用!G90=0,"",教務委員編集用!G90)</f>
        <v/>
      </c>
      <c r="H33" s="85" t="str">
        <f>IF(教務委員編集用!H90=0,"",教務委員編集用!H90)</f>
        <v/>
      </c>
      <c r="I33" s="85" t="str">
        <f>IF(教務委員編集用!I90=0,"",教務委員編集用!I90)</f>
        <v/>
      </c>
      <c r="J33" s="85">
        <f>IF(教務委員編集用!J90=0,"",教務委員編集用!J90)</f>
        <v>3</v>
      </c>
      <c r="K33" s="85" t="str">
        <f>IF(教務委員編集用!K90=0,"",教務委員編集用!K90)</f>
        <v/>
      </c>
      <c r="L33" s="85" t="str">
        <f>IF(教務委員編集用!L90=0,"",教務委員編集用!L90)</f>
        <v/>
      </c>
      <c r="M33" s="85" t="str">
        <f>IF(教務委員編集用!M90=0,"",教務委員編集用!M90)</f>
        <v/>
      </c>
      <c r="N33" s="85"/>
      <c r="O33" s="85"/>
      <c r="P33" s="88">
        <f>教務委員編集用!T90</f>
        <v>0</v>
      </c>
      <c r="Q33" s="405"/>
      <c r="R33" s="85"/>
      <c r="S33" s="85"/>
      <c r="T33" s="87"/>
    </row>
    <row r="34" spans="2:20" ht="14.25" thickTop="1" x14ac:dyDescent="0.15">
      <c r="B34" s="543"/>
      <c r="C34" s="545"/>
      <c r="D34" s="531">
        <f>教務委員編集用!D94</f>
        <v>2</v>
      </c>
      <c r="E34" s="527" t="str">
        <f>教務委員編集用!E94</f>
        <v>工学に必要な情報技術に関するリテラシーを身につけ,使用できる.</v>
      </c>
      <c r="F34" s="10" t="str">
        <f>教務委員編集用!F95</f>
        <v>情報処理</v>
      </c>
      <c r="G34" s="10">
        <f>教務委員編集用!G95</f>
        <v>2</v>
      </c>
      <c r="H34" s="10" t="str">
        <f>教務委員編集用!H95</f>
        <v>必修</v>
      </c>
      <c r="I34" s="10" t="str">
        <f>教務委員編集用!I95</f>
        <v>履修</v>
      </c>
      <c r="J34" s="10">
        <f>教務委員編集用!J95</f>
        <v>3</v>
      </c>
      <c r="K34" s="10" t="str">
        <f>教務委員編集用!K95</f>
        <v>通年</v>
      </c>
      <c r="L34" s="10">
        <f>教務委員編集用!L95</f>
        <v>45</v>
      </c>
      <c r="M34" s="10">
        <f>教務委員編集用!M95</f>
        <v>66</v>
      </c>
      <c r="N34" s="10">
        <f>教務委員編集用!$N$95</f>
        <v>29.7</v>
      </c>
      <c r="O34" s="123"/>
      <c r="P34" s="128"/>
      <c r="Q34" s="406"/>
      <c r="R34" s="400"/>
      <c r="S34" s="400"/>
      <c r="T34" s="358"/>
    </row>
    <row r="35" spans="2:20" x14ac:dyDescent="0.15">
      <c r="B35" s="543"/>
      <c r="C35" s="545"/>
      <c r="D35" s="532"/>
      <c r="E35" s="528"/>
      <c r="F35" s="8"/>
      <c r="G35" s="8"/>
      <c r="H35" s="8"/>
      <c r="I35" s="8"/>
      <c r="J35" s="8"/>
      <c r="K35" s="8"/>
      <c r="L35" s="8"/>
      <c r="M35" s="8"/>
      <c r="N35" s="8"/>
      <c r="O35" s="8"/>
      <c r="P35" s="65"/>
      <c r="Q35" s="334"/>
      <c r="R35" s="8"/>
      <c r="S35" s="8"/>
      <c r="T35" s="37"/>
    </row>
    <row r="36" spans="2:20" x14ac:dyDescent="0.15">
      <c r="B36" s="543"/>
      <c r="C36" s="545"/>
      <c r="D36" s="532"/>
      <c r="E36" s="528"/>
      <c r="F36" s="8"/>
      <c r="G36" s="8"/>
      <c r="H36" s="8"/>
      <c r="I36" s="8"/>
      <c r="J36" s="8"/>
      <c r="K36" s="8"/>
      <c r="L36" s="8"/>
      <c r="M36" s="8"/>
      <c r="N36" s="8"/>
      <c r="O36" s="8"/>
      <c r="P36" s="65"/>
      <c r="Q36" s="334"/>
      <c r="R36" s="8"/>
      <c r="S36" s="8"/>
      <c r="T36" s="37"/>
    </row>
    <row r="37" spans="2:20" ht="14.25" thickBot="1" x14ac:dyDescent="0.2">
      <c r="B37" s="543"/>
      <c r="C37" s="545"/>
      <c r="D37" s="532"/>
      <c r="E37" s="528"/>
      <c r="F37" s="9"/>
      <c r="G37" s="9"/>
      <c r="H37" s="9"/>
      <c r="I37" s="9"/>
      <c r="J37" s="9"/>
      <c r="K37" s="9"/>
      <c r="L37" s="9"/>
      <c r="M37" s="9"/>
      <c r="N37" s="9"/>
      <c r="O37" s="9"/>
      <c r="P37" s="66"/>
      <c r="Q37" s="335"/>
      <c r="R37" s="9"/>
      <c r="S37" s="9"/>
      <c r="T37" s="39"/>
    </row>
    <row r="38" spans="2:20" ht="15" thickTop="1" thickBot="1" x14ac:dyDescent="0.2">
      <c r="B38" s="543"/>
      <c r="C38" s="545"/>
      <c r="D38" s="532"/>
      <c r="E38" s="528"/>
      <c r="F38" s="10" t="str">
        <f>IF(教務委員編集用!F99=0,"",教務委員編集用!F99)</f>
        <v>C-2 3年小計</v>
      </c>
      <c r="G38" s="10" t="str">
        <f>IF(教務委員編集用!G99=0,"",教務委員編集用!G99)</f>
        <v/>
      </c>
      <c r="H38" s="10" t="str">
        <f>IF(教務委員編集用!H99=0,"",教務委員編集用!H99)</f>
        <v/>
      </c>
      <c r="I38" s="10" t="str">
        <f>IF(教務委員編集用!I99=0,"",教務委員編集用!I99)</f>
        <v/>
      </c>
      <c r="J38" s="10">
        <f>IF(教務委員編集用!J99=0,"",教務委員編集用!J99)</f>
        <v>3</v>
      </c>
      <c r="K38" s="10" t="str">
        <f>IF(教務委員編集用!K99=0,"",教務委員編集用!K99)</f>
        <v/>
      </c>
      <c r="L38" s="10" t="str">
        <f>IF(教務委員編集用!L99=0,"",教務委員編集用!L99)</f>
        <v/>
      </c>
      <c r="M38" s="10" t="str">
        <f>IF(教務委員編集用!M99=0,"",教務委員編集用!M99)</f>
        <v/>
      </c>
      <c r="N38" s="10"/>
      <c r="O38" s="81"/>
      <c r="P38" s="74">
        <f>教務委員編集用!T99</f>
        <v>0</v>
      </c>
      <c r="Q38" s="407"/>
      <c r="R38" s="10"/>
      <c r="S38" s="10"/>
      <c r="T38" s="38"/>
    </row>
    <row r="39" spans="2:20" x14ac:dyDescent="0.15">
      <c r="B39" s="522" t="str">
        <f>教務委員編集用!B104</f>
        <v>D</v>
      </c>
      <c r="C39" s="526" t="str">
        <f>教務委員編集用!C104</f>
        <v>基盤となる工学分野およびその基礎となる科学,技術の知識と技能を習得して必要とされる技術上の問題に活用できる。</v>
      </c>
      <c r="D39" s="530">
        <f>教務委員編集用!D104</f>
        <v>1</v>
      </c>
      <c r="E39" s="526" t="str">
        <f>教務委員編集用!E104</f>
        <v>基盤となる工学分野において,事象を理解し,技術士第一次試験相当の学力を身につける.</v>
      </c>
      <c r="F39" s="7" t="str">
        <f>教務委員編集用!F111</f>
        <v>工業力学</v>
      </c>
      <c r="G39" s="7">
        <f>教務委員編集用!G111</f>
        <v>1</v>
      </c>
      <c r="H39" s="7" t="str">
        <f>教務委員編集用!H111</f>
        <v>必修</v>
      </c>
      <c r="I39" s="7" t="str">
        <f>教務委員編集用!I111</f>
        <v>履修</v>
      </c>
      <c r="J39" s="7">
        <f>教務委員編集用!J111</f>
        <v>3</v>
      </c>
      <c r="K39" s="7" t="str">
        <f>教務委員編集用!K111</f>
        <v>半期</v>
      </c>
      <c r="L39" s="7">
        <f>教務委員編集用!L111</f>
        <v>22.5</v>
      </c>
      <c r="M39" s="7">
        <f>教務委員編集用!M111</f>
        <v>100</v>
      </c>
      <c r="N39" s="7">
        <f>教務委員編集用!N111</f>
        <v>22.5</v>
      </c>
      <c r="O39" s="123"/>
      <c r="P39" s="126"/>
      <c r="Q39" s="371"/>
      <c r="R39" s="355"/>
      <c r="S39" s="355"/>
      <c r="T39" s="356"/>
    </row>
    <row r="40" spans="2:20" x14ac:dyDescent="0.15">
      <c r="B40" s="524"/>
      <c r="C40" s="528"/>
      <c r="D40" s="532"/>
      <c r="E40" s="528"/>
      <c r="F40" s="8" t="str">
        <f>教務委員編集用!F112</f>
        <v>機構学</v>
      </c>
      <c r="G40" s="8">
        <f>教務委員編集用!G112</f>
        <v>1</v>
      </c>
      <c r="H40" s="8" t="str">
        <f>教務委員編集用!H112</f>
        <v>必修</v>
      </c>
      <c r="I40" s="8" t="str">
        <f>教務委員編集用!I112</f>
        <v>履修</v>
      </c>
      <c r="J40" s="8">
        <f>教務委員編集用!J112</f>
        <v>3</v>
      </c>
      <c r="K40" s="8" t="str">
        <f>教務委員編集用!K112</f>
        <v>半期</v>
      </c>
      <c r="L40" s="8">
        <f>教務委員編集用!L112</f>
        <v>22.5</v>
      </c>
      <c r="M40" s="8">
        <f>教務委員編集用!M112</f>
        <v>100</v>
      </c>
      <c r="N40" s="8">
        <f>教務委員編集用!N112</f>
        <v>22.5</v>
      </c>
      <c r="O40" s="123"/>
      <c r="P40" s="127"/>
      <c r="Q40" s="338"/>
      <c r="R40" s="325"/>
      <c r="S40" s="325"/>
      <c r="T40" s="324"/>
    </row>
    <row r="41" spans="2:20" x14ac:dyDescent="0.15">
      <c r="B41" s="524"/>
      <c r="C41" s="528"/>
      <c r="D41" s="532"/>
      <c r="E41" s="528"/>
      <c r="F41" s="8" t="str">
        <f>教務委員編集用!F113</f>
        <v>電磁気学</v>
      </c>
      <c r="G41" s="8">
        <f>教務委員編集用!G113</f>
        <v>2</v>
      </c>
      <c r="H41" s="8" t="str">
        <f>教務委員編集用!H113</f>
        <v>必修</v>
      </c>
      <c r="I41" s="8" t="str">
        <f>教務委員編集用!I113</f>
        <v>履修</v>
      </c>
      <c r="J41" s="8">
        <f>教務委員編集用!J113</f>
        <v>3</v>
      </c>
      <c r="K41" s="8" t="str">
        <f>教務委員編集用!K113</f>
        <v>通年</v>
      </c>
      <c r="L41" s="8">
        <f>教務委員編集用!L113</f>
        <v>45</v>
      </c>
      <c r="M41" s="8">
        <f>教務委員編集用!M113</f>
        <v>100</v>
      </c>
      <c r="N41" s="8">
        <f>教務委員編集用!N113</f>
        <v>45</v>
      </c>
      <c r="O41" s="123"/>
      <c r="P41" s="127"/>
      <c r="Q41" s="338"/>
      <c r="R41" s="325"/>
      <c r="S41" s="325"/>
      <c r="T41" s="324"/>
    </row>
    <row r="42" spans="2:20" x14ac:dyDescent="0.15">
      <c r="B42" s="524"/>
      <c r="C42" s="528"/>
      <c r="D42" s="532"/>
      <c r="E42" s="528"/>
      <c r="F42" s="8" t="str">
        <f>教務委員編集用!F114</f>
        <v>マイクロコンピュータⅡ</v>
      </c>
      <c r="G42" s="8">
        <f>教務委員編集用!G114</f>
        <v>1</v>
      </c>
      <c r="H42" s="8" t="str">
        <f>教務委員編集用!H114</f>
        <v>必修</v>
      </c>
      <c r="I42" s="8" t="str">
        <f>教務委員編集用!I114</f>
        <v>履修</v>
      </c>
      <c r="J42" s="8">
        <f>教務委員編集用!J114</f>
        <v>3</v>
      </c>
      <c r="K42" s="8" t="str">
        <f>教務委員編集用!K114</f>
        <v>半期</v>
      </c>
      <c r="L42" s="8">
        <f>教務委員編集用!L114</f>
        <v>22.5</v>
      </c>
      <c r="M42" s="8">
        <f>教務委員編集用!M114</f>
        <v>100</v>
      </c>
      <c r="N42" s="8">
        <f>教務委員編集用!N114</f>
        <v>22.5</v>
      </c>
      <c r="O42" s="123"/>
      <c r="P42" s="127"/>
      <c r="Q42" s="338"/>
      <c r="R42" s="325"/>
      <c r="S42" s="325"/>
      <c r="T42" s="324"/>
    </row>
    <row r="43" spans="2:20" x14ac:dyDescent="0.15">
      <c r="B43" s="524"/>
      <c r="C43" s="528"/>
      <c r="D43" s="532"/>
      <c r="E43" s="528"/>
      <c r="F43" s="8" t="str">
        <f>教務委員編集用!F115</f>
        <v>工学実験実習</v>
      </c>
      <c r="G43" s="8">
        <f>教務委員編集用!G115</f>
        <v>4</v>
      </c>
      <c r="H43" s="8" t="str">
        <f>教務委員編集用!H115</f>
        <v>必修</v>
      </c>
      <c r="I43" s="8" t="str">
        <f>教務委員編集用!I115</f>
        <v>履修</v>
      </c>
      <c r="J43" s="8">
        <f>教務委員編集用!J115</f>
        <v>3</v>
      </c>
      <c r="K43" s="8" t="str">
        <f>教務委員編集用!K115</f>
        <v>通年</v>
      </c>
      <c r="L43" s="8">
        <f>教務委員編集用!L115</f>
        <v>90</v>
      </c>
      <c r="M43" s="8">
        <f>教務委員編集用!M115</f>
        <v>60</v>
      </c>
      <c r="N43" s="8">
        <f>教務委員編集用!N115</f>
        <v>54</v>
      </c>
      <c r="O43" s="123"/>
      <c r="P43" s="127"/>
      <c r="Q43" s="338"/>
      <c r="R43" s="325"/>
      <c r="S43" s="325"/>
      <c r="T43" s="324"/>
    </row>
    <row r="44" spans="2:20" x14ac:dyDescent="0.15">
      <c r="B44" s="524"/>
      <c r="C44" s="528"/>
      <c r="D44" s="532"/>
      <c r="E44" s="528"/>
      <c r="F44" s="11" t="str">
        <f>教務委員編集用!F116</f>
        <v>設計製図Ⅱ</v>
      </c>
      <c r="G44" s="11">
        <f>教務委員編集用!G116</f>
        <v>2</v>
      </c>
      <c r="H44" s="11" t="str">
        <f>教務委員編集用!H116</f>
        <v>必修</v>
      </c>
      <c r="I44" s="11" t="str">
        <f>教務委員編集用!I116</f>
        <v>履修</v>
      </c>
      <c r="J44" s="11">
        <f>教務委員編集用!J116</f>
        <v>3</v>
      </c>
      <c r="K44" s="11" t="str">
        <f>教務委員編集用!K116</f>
        <v>通年</v>
      </c>
      <c r="L44" s="11">
        <f>教務委員編集用!L116</f>
        <v>45</v>
      </c>
      <c r="M44" s="11">
        <f>教務委員編集用!M116</f>
        <v>100</v>
      </c>
      <c r="N44" s="11">
        <f>教務委員編集用!N116</f>
        <v>45</v>
      </c>
      <c r="O44" s="122"/>
      <c r="P44" s="280"/>
      <c r="Q44" s="409"/>
      <c r="R44" s="402"/>
      <c r="S44" s="402"/>
      <c r="T44" s="403"/>
    </row>
    <row r="45" spans="2:20" x14ac:dyDescent="0.15">
      <c r="B45" s="524"/>
      <c r="C45" s="528"/>
      <c r="D45" s="532"/>
      <c r="E45" s="528"/>
      <c r="F45" s="11" t="str">
        <f>教務委員編集用!F117</f>
        <v>情報処理</v>
      </c>
      <c r="G45" s="11">
        <f>教務委員編集用!G117</f>
        <v>2</v>
      </c>
      <c r="H45" s="11" t="str">
        <f>教務委員編集用!H117</f>
        <v>必修</v>
      </c>
      <c r="I45" s="11" t="str">
        <f>教務委員編集用!I117</f>
        <v>履修</v>
      </c>
      <c r="J45" s="11">
        <f>教務委員編集用!J117</f>
        <v>3</v>
      </c>
      <c r="K45" s="11" t="str">
        <f>教務委員編集用!K117</f>
        <v>通年</v>
      </c>
      <c r="L45" s="11">
        <f>教務委員編集用!L117</f>
        <v>45</v>
      </c>
      <c r="M45" s="11">
        <f>教務委員編集用!M117</f>
        <v>17</v>
      </c>
      <c r="N45" s="11">
        <f>教務委員編集用!N117</f>
        <v>7.65</v>
      </c>
      <c r="O45" s="401" t="str">
        <f t="shared" ref="O45:T45" si="0">IF(O34=0,"",O34)</f>
        <v/>
      </c>
      <c r="P45" s="418" t="str">
        <f t="shared" si="0"/>
        <v/>
      </c>
      <c r="Q45" s="410" t="str">
        <f t="shared" si="0"/>
        <v/>
      </c>
      <c r="R45" s="401" t="str">
        <f t="shared" si="0"/>
        <v/>
      </c>
      <c r="S45" s="401" t="str">
        <f t="shared" si="0"/>
        <v/>
      </c>
      <c r="T45" s="401" t="str">
        <f t="shared" si="0"/>
        <v/>
      </c>
    </row>
    <row r="46" spans="2:20" ht="14.25" thickBot="1" x14ac:dyDescent="0.2">
      <c r="B46" s="524"/>
      <c r="C46" s="528"/>
      <c r="D46" s="532"/>
      <c r="E46" s="528"/>
      <c r="F46" s="9"/>
      <c r="G46" s="9"/>
      <c r="H46" s="9"/>
      <c r="I46" s="9"/>
      <c r="J46" s="9"/>
      <c r="K46" s="9"/>
      <c r="L46" s="9"/>
      <c r="M46" s="9"/>
      <c r="N46" s="9"/>
      <c r="O46" s="9"/>
      <c r="P46" s="68"/>
      <c r="Q46" s="335"/>
      <c r="R46" s="9"/>
      <c r="S46" s="9"/>
      <c r="T46" s="39"/>
    </row>
    <row r="47" spans="2:20" ht="15" thickTop="1" thickBot="1" x14ac:dyDescent="0.2">
      <c r="B47" s="524"/>
      <c r="C47" s="528"/>
      <c r="D47" s="532"/>
      <c r="E47" s="528"/>
      <c r="F47" s="10" t="str">
        <f>教務委員編集用!F122</f>
        <v>D-1 3年小計</v>
      </c>
      <c r="G47" s="10" t="str">
        <f>IF(教務委員編集用!G122=0,"",教務委員編集用!G122)</f>
        <v/>
      </c>
      <c r="H47" s="10" t="str">
        <f>IF(教務委員編集用!H122=0,"",教務委員編集用!H122)</f>
        <v/>
      </c>
      <c r="I47" s="10" t="str">
        <f>IF(教務委員編集用!I122=0,"",教務委員編集用!I122)</f>
        <v/>
      </c>
      <c r="J47" s="10">
        <f>IF(教務委員編集用!J122=0,"",教務委員編集用!J122)</f>
        <v>3</v>
      </c>
      <c r="K47" s="10" t="str">
        <f>IF(教務委員編集用!K122=0,"",教務委員編集用!K122)</f>
        <v/>
      </c>
      <c r="L47" s="10" t="str">
        <f>IF(教務委員編集用!L122=0,"",教務委員編集用!L122)</f>
        <v/>
      </c>
      <c r="M47" s="10" t="str">
        <f>IF(教務委員編集用!M122=0,"",教務委員編集用!M122)</f>
        <v/>
      </c>
      <c r="N47" s="10"/>
      <c r="O47" s="10"/>
      <c r="P47" s="74">
        <f>教務委員編集用!T122</f>
        <v>0</v>
      </c>
      <c r="Q47" s="407"/>
      <c r="R47" s="10"/>
      <c r="S47" s="10"/>
      <c r="T47" s="38"/>
    </row>
    <row r="48" spans="2:20" ht="14.25" thickTop="1" x14ac:dyDescent="0.15">
      <c r="B48" s="524"/>
      <c r="C48" s="528"/>
      <c r="D48" s="541">
        <f>教務委員編集用!D126</f>
        <v>2</v>
      </c>
      <c r="E48" s="540" t="str">
        <f>教務委員編集用!E126</f>
        <v>基盤となる工学分野において,論理展開に必要な基礎問題を解くことができる.</v>
      </c>
      <c r="F48" s="14"/>
      <c r="G48" s="14"/>
      <c r="H48" s="14"/>
      <c r="I48" s="14"/>
      <c r="J48" s="14"/>
      <c r="K48" s="14"/>
      <c r="L48" s="14"/>
      <c r="M48" s="14"/>
      <c r="N48" s="14"/>
      <c r="O48" s="14"/>
      <c r="P48" s="73"/>
      <c r="Q48" s="411"/>
      <c r="R48" s="14"/>
      <c r="S48" s="14"/>
      <c r="T48" s="43"/>
    </row>
    <row r="49" spans="2:20" x14ac:dyDescent="0.15">
      <c r="B49" s="524"/>
      <c r="C49" s="528"/>
      <c r="D49" s="532"/>
      <c r="E49" s="528"/>
      <c r="F49" s="8"/>
      <c r="G49" s="8"/>
      <c r="H49" s="8"/>
      <c r="I49" s="8"/>
      <c r="J49" s="8"/>
      <c r="K49" s="8"/>
      <c r="L49" s="8"/>
      <c r="M49" s="8"/>
      <c r="N49" s="8"/>
      <c r="O49" s="8"/>
      <c r="P49" s="69"/>
      <c r="Q49" s="334"/>
      <c r="R49" s="8"/>
      <c r="S49" s="8"/>
      <c r="T49" s="37"/>
    </row>
    <row r="50" spans="2:20" ht="14.25" thickBot="1" x14ac:dyDescent="0.2">
      <c r="B50" s="524"/>
      <c r="C50" s="528"/>
      <c r="D50" s="532"/>
      <c r="E50" s="528"/>
      <c r="F50" s="9"/>
      <c r="G50" s="9"/>
      <c r="H50" s="9"/>
      <c r="I50" s="9"/>
      <c r="J50" s="9"/>
      <c r="K50" s="9"/>
      <c r="L50" s="9"/>
      <c r="M50" s="9"/>
      <c r="N50" s="9"/>
      <c r="O50" s="9"/>
      <c r="P50" s="68"/>
      <c r="Q50" s="335"/>
      <c r="R50" s="9"/>
      <c r="S50" s="9"/>
      <c r="T50" s="39"/>
    </row>
    <row r="51" spans="2:20" ht="15" thickTop="1" thickBot="1" x14ac:dyDescent="0.2">
      <c r="B51" s="524"/>
      <c r="C51" s="528"/>
      <c r="D51" s="533"/>
      <c r="E51" s="534"/>
      <c r="F51" s="85" t="str">
        <f>IF(教務委員編集用!F132=0,"",教務委員編集用!F132)</f>
        <v>D-2 3年小計</v>
      </c>
      <c r="G51" s="85" t="str">
        <f>IF(教務委員編集用!G132=0,"",教務委員編集用!G132)</f>
        <v/>
      </c>
      <c r="H51" s="85" t="str">
        <f>IF(教務委員編集用!H132=0,"",教務委員編集用!H132)</f>
        <v/>
      </c>
      <c r="I51" s="85" t="str">
        <f>IF(教務委員編集用!I132=0,"",教務委員編集用!I132)</f>
        <v/>
      </c>
      <c r="J51" s="85">
        <f>IF(教務委員編集用!J132=0,"",教務委員編集用!J132)</f>
        <v>3</v>
      </c>
      <c r="K51" s="85" t="str">
        <f>IF(教務委員編集用!K132=0,"",教務委員編集用!K132)</f>
        <v/>
      </c>
      <c r="L51" s="85" t="str">
        <f>IF(教務委員編集用!L132=0,"",教務委員編集用!L132)</f>
        <v/>
      </c>
      <c r="M51" s="85" t="str">
        <f>IF(教務委員編集用!M132=0,"",教務委員編集用!M132)</f>
        <v/>
      </c>
      <c r="N51" s="85"/>
      <c r="O51" s="85"/>
      <c r="P51" s="88">
        <f>教務委員編集用!T132</f>
        <v>0</v>
      </c>
      <c r="Q51" s="405"/>
      <c r="R51" s="85"/>
      <c r="S51" s="85"/>
      <c r="T51" s="87"/>
    </row>
    <row r="52" spans="2:20" ht="14.25" thickTop="1" x14ac:dyDescent="0.15">
      <c r="B52" s="524"/>
      <c r="C52" s="528"/>
      <c r="D52" s="541">
        <f>教務委員編集用!D136</f>
        <v>12</v>
      </c>
      <c r="E52" s="540" t="str">
        <f>教務委員編集用!E136</f>
        <v>基盤となる工学分野において,事象を理解し,技術士第一次試験相当の学力を身につける.
基盤となる工学分野において,論理展開に必要な基礎問題を解くことができる.</v>
      </c>
      <c r="F52" s="14" t="str">
        <f>教務委員編集用!F136</f>
        <v>材料工学</v>
      </c>
      <c r="G52" s="14">
        <f>教務委員編集用!G136</f>
        <v>2</v>
      </c>
      <c r="H52" s="14" t="str">
        <f>教務委員編集用!H136</f>
        <v>必修</v>
      </c>
      <c r="I52" s="14" t="str">
        <f>教務委員編集用!I136</f>
        <v>履修</v>
      </c>
      <c r="J52" s="14">
        <f>教務委員編集用!J136</f>
        <v>3</v>
      </c>
      <c r="K52" s="14" t="str">
        <f>教務委員編集用!K136</f>
        <v>通年</v>
      </c>
      <c r="L52" s="14">
        <f>教務委員編集用!L136</f>
        <v>45</v>
      </c>
      <c r="M52" s="14">
        <f>教務委員編集用!M136</f>
        <v>100</v>
      </c>
      <c r="N52" s="14">
        <f>教務委員編集用!N136</f>
        <v>45</v>
      </c>
      <c r="O52" s="131"/>
      <c r="P52" s="132"/>
      <c r="Q52" s="412"/>
      <c r="R52" s="404"/>
      <c r="S52" s="404"/>
      <c r="T52" s="363"/>
    </row>
    <row r="53" spans="2:20" x14ac:dyDescent="0.15">
      <c r="B53" s="524"/>
      <c r="C53" s="528"/>
      <c r="D53" s="532"/>
      <c r="E53" s="528"/>
      <c r="F53" s="8"/>
      <c r="G53" s="8"/>
      <c r="H53" s="8"/>
      <c r="I53" s="8"/>
      <c r="J53" s="8"/>
      <c r="K53" s="8"/>
      <c r="L53" s="8"/>
      <c r="M53" s="8"/>
      <c r="N53" s="8"/>
      <c r="O53" s="8"/>
      <c r="P53" s="69"/>
      <c r="Q53" s="334"/>
      <c r="R53" s="8"/>
      <c r="S53" s="8"/>
      <c r="T53" s="37"/>
    </row>
    <row r="54" spans="2:20" ht="14.25" thickBot="1" x14ac:dyDescent="0.2">
      <c r="B54" s="524"/>
      <c r="C54" s="528"/>
      <c r="D54" s="532"/>
      <c r="E54" s="528"/>
      <c r="F54" s="9"/>
      <c r="G54" s="9"/>
      <c r="H54" s="9"/>
      <c r="I54" s="9"/>
      <c r="J54" s="9"/>
      <c r="K54" s="9"/>
      <c r="L54" s="9"/>
      <c r="M54" s="9"/>
      <c r="N54" s="9"/>
      <c r="O54" s="9"/>
      <c r="P54" s="68"/>
      <c r="Q54" s="335"/>
      <c r="R54" s="9"/>
      <c r="S54" s="9"/>
      <c r="T54" s="39"/>
    </row>
    <row r="55" spans="2:20" ht="15" thickTop="1" thickBot="1" x14ac:dyDescent="0.2">
      <c r="B55" s="524"/>
      <c r="C55" s="528"/>
      <c r="D55" s="533"/>
      <c r="E55" s="534"/>
      <c r="F55" s="85" t="str">
        <f>IF(教務委員編集用!F160=0,"",教務委員編集用!F160)</f>
        <v>D-12 3年小計</v>
      </c>
      <c r="G55" s="85" t="str">
        <f>IF(教務委員編集用!G160=0,"",教務委員編集用!G160)</f>
        <v/>
      </c>
      <c r="H55" s="85" t="str">
        <f>IF(教務委員編集用!H160=0,"",教務委員編集用!H160)</f>
        <v/>
      </c>
      <c r="I55" s="85" t="str">
        <f>IF(教務委員編集用!I160=0,"",教務委員編集用!I160)</f>
        <v/>
      </c>
      <c r="J55" s="85">
        <f>IF(教務委員編集用!J160=0,"",教務委員編集用!J160)</f>
        <v>3</v>
      </c>
      <c r="K55" s="85" t="str">
        <f>IF(教務委員編集用!K160=0,"",教務委員編集用!K160)</f>
        <v/>
      </c>
      <c r="L55" s="85" t="str">
        <f>IF(教務委員編集用!L160=0,"",教務委員編集用!L160)</f>
        <v/>
      </c>
      <c r="M55" s="85" t="str">
        <f>IF(教務委員編集用!M160=0,"",教務委員編集用!M160)</f>
        <v/>
      </c>
      <c r="N55" s="85"/>
      <c r="O55" s="85"/>
      <c r="P55" s="88">
        <f>教務委員編集用!T160</f>
        <v>0</v>
      </c>
      <c r="Q55" s="405"/>
      <c r="R55" s="85"/>
      <c r="S55" s="85"/>
      <c r="T55" s="87"/>
    </row>
    <row r="56" spans="2:20" ht="14.25" thickTop="1" x14ac:dyDescent="0.15">
      <c r="B56" s="524"/>
      <c r="C56" s="528"/>
      <c r="D56" s="531">
        <f>教務委員編集用!D164</f>
        <v>3</v>
      </c>
      <c r="E56" s="527" t="str">
        <f>教務委員編集用!E164</f>
        <v>基盤となる工学分野以外の工学分野の基礎的な知識を身につける.</v>
      </c>
      <c r="F56" s="10"/>
      <c r="G56" s="10"/>
      <c r="H56" s="10"/>
      <c r="I56" s="10"/>
      <c r="J56" s="10"/>
      <c r="K56" s="10"/>
      <c r="L56" s="10"/>
      <c r="M56" s="10"/>
      <c r="N56" s="10"/>
      <c r="O56" s="10"/>
      <c r="P56" s="72"/>
      <c r="Q56" s="407"/>
      <c r="R56" s="10"/>
      <c r="S56" s="10"/>
      <c r="T56" s="38"/>
    </row>
    <row r="57" spans="2:20" x14ac:dyDescent="0.15">
      <c r="B57" s="524"/>
      <c r="C57" s="528"/>
      <c r="D57" s="532"/>
      <c r="E57" s="528"/>
      <c r="F57" s="8"/>
      <c r="G57" s="8"/>
      <c r="H57" s="8"/>
      <c r="I57" s="8"/>
      <c r="J57" s="8"/>
      <c r="K57" s="8"/>
      <c r="L57" s="8"/>
      <c r="M57" s="8"/>
      <c r="N57" s="8"/>
      <c r="O57" s="8"/>
      <c r="P57" s="69"/>
      <c r="Q57" s="334"/>
      <c r="R57" s="8"/>
      <c r="S57" s="8"/>
      <c r="T57" s="37"/>
    </row>
    <row r="58" spans="2:20" ht="14.25" thickBot="1" x14ac:dyDescent="0.2">
      <c r="B58" s="524"/>
      <c r="C58" s="528"/>
      <c r="D58" s="532"/>
      <c r="E58" s="528"/>
      <c r="F58" s="9"/>
      <c r="G58" s="9"/>
      <c r="H58" s="9"/>
      <c r="I58" s="9"/>
      <c r="J58" s="9"/>
      <c r="K58" s="9"/>
      <c r="L58" s="9"/>
      <c r="M58" s="9"/>
      <c r="N58" s="9"/>
      <c r="O58" s="9"/>
      <c r="P58" s="68"/>
      <c r="Q58" s="335"/>
      <c r="R58" s="9"/>
      <c r="S58" s="9"/>
      <c r="T58" s="39"/>
    </row>
    <row r="59" spans="2:20" ht="15" thickTop="1" thickBot="1" x14ac:dyDescent="0.2">
      <c r="B59" s="524"/>
      <c r="C59" s="528"/>
      <c r="D59" s="532"/>
      <c r="E59" s="528"/>
      <c r="F59" s="10" t="str">
        <f>IF(教務委員編集用!F167=0,"",教務委員編集用!F167)</f>
        <v>D-3 3年小計</v>
      </c>
      <c r="G59" s="10" t="str">
        <f>IF(教務委員編集用!G167=0,"",教務委員編集用!G167)</f>
        <v/>
      </c>
      <c r="H59" s="10" t="str">
        <f>IF(教務委員編集用!H167=0,"",教務委員編集用!H167)</f>
        <v/>
      </c>
      <c r="I59" s="10" t="str">
        <f>IF(教務委員編集用!I167=0,"",教務委員編集用!I167)</f>
        <v/>
      </c>
      <c r="J59" s="10">
        <f>IF(教務委員編集用!J167=0,"",教務委員編集用!J167)</f>
        <v>3</v>
      </c>
      <c r="K59" s="10" t="str">
        <f>IF(教務委員編集用!K167=0,"",教務委員編集用!K167)</f>
        <v/>
      </c>
      <c r="L59" s="10" t="str">
        <f>IF(教務委員編集用!L167=0,"",教務委員編集用!L167)</f>
        <v/>
      </c>
      <c r="M59" s="10" t="str">
        <f>IF(教務委員編集用!M167=0,"",教務委員編集用!M167)</f>
        <v/>
      </c>
      <c r="N59" s="10"/>
      <c r="O59" s="10"/>
      <c r="P59" s="74">
        <f>教務委員編集用!T167</f>
        <v>0</v>
      </c>
      <c r="Q59" s="407"/>
      <c r="R59" s="10"/>
      <c r="S59" s="10"/>
      <c r="T59" s="38"/>
    </row>
    <row r="60" spans="2:20" x14ac:dyDescent="0.15">
      <c r="B60" s="522" t="str">
        <f>教務委員編集用!B172</f>
        <v>E</v>
      </c>
      <c r="C60" s="568" t="str">
        <f>教務委員編集用!C172</f>
        <v>科学,技術および情報の知識,基盤となる工学分野で習得した知識,さらに技術者としての実践的な知識や技能を活用して,自ら問題を発見し解決する能力を養う。</v>
      </c>
      <c r="D60" s="530">
        <f>教務委員編集用!D172</f>
        <v>1</v>
      </c>
      <c r="E60" s="536" t="str">
        <f>教務委員編集用!E172</f>
        <v>科学,技術,工学に関する情報を収集し,その適否を判断してまとめることができる.</v>
      </c>
      <c r="F60" s="7" t="str">
        <f>教務委員編集用!F174</f>
        <v>工学実験実習</v>
      </c>
      <c r="G60" s="306">
        <f>教務委員編集用!G174</f>
        <v>4</v>
      </c>
      <c r="H60" s="306" t="str">
        <f>教務委員編集用!H174</f>
        <v>必修</v>
      </c>
      <c r="I60" s="306" t="str">
        <f>教務委員編集用!I174</f>
        <v>履修</v>
      </c>
      <c r="J60" s="306">
        <f>教務委員編集用!J174</f>
        <v>3</v>
      </c>
      <c r="K60" s="306" t="str">
        <f>教務委員編集用!K174</f>
        <v>通年</v>
      </c>
      <c r="L60" s="306">
        <f>教務委員編集用!L174</f>
        <v>90</v>
      </c>
      <c r="M60" s="306">
        <f>教務委員編集用!M174</f>
        <v>15</v>
      </c>
      <c r="N60" s="306">
        <f>教務委員編集用!N174</f>
        <v>13.5</v>
      </c>
      <c r="O60" s="164" t="str">
        <f t="shared" ref="O60:T60" si="1">IF(O43=0,"",O43)</f>
        <v/>
      </c>
      <c r="P60" s="419" t="str">
        <f t="shared" si="1"/>
        <v/>
      </c>
      <c r="Q60" s="413" t="str">
        <f t="shared" si="1"/>
        <v/>
      </c>
      <c r="R60" s="164" t="str">
        <f t="shared" si="1"/>
        <v/>
      </c>
      <c r="S60" s="164" t="str">
        <f t="shared" si="1"/>
        <v/>
      </c>
      <c r="T60" s="164" t="str">
        <f t="shared" si="1"/>
        <v/>
      </c>
    </row>
    <row r="61" spans="2:20" x14ac:dyDescent="0.15">
      <c r="B61" s="523"/>
      <c r="C61" s="569"/>
      <c r="D61" s="531"/>
      <c r="E61" s="538"/>
      <c r="F61" s="10"/>
      <c r="G61" s="307"/>
      <c r="H61" s="307"/>
      <c r="I61" s="307"/>
      <c r="J61" s="307"/>
      <c r="K61" s="307"/>
      <c r="L61" s="307"/>
      <c r="M61" s="307"/>
      <c r="N61" s="307"/>
      <c r="O61" s="307"/>
      <c r="P61" s="72"/>
      <c r="Q61" s="311"/>
      <c r="R61" s="55"/>
      <c r="S61" s="55"/>
      <c r="T61" s="35"/>
    </row>
    <row r="62" spans="2:20" x14ac:dyDescent="0.15">
      <c r="B62" s="523"/>
      <c r="C62" s="569"/>
      <c r="D62" s="531"/>
      <c r="E62" s="538"/>
      <c r="F62" s="10"/>
      <c r="G62" s="307"/>
      <c r="H62" s="307"/>
      <c r="I62" s="307"/>
      <c r="J62" s="307"/>
      <c r="K62" s="307"/>
      <c r="L62" s="307"/>
      <c r="M62" s="307"/>
      <c r="N62" s="307"/>
      <c r="O62" s="307"/>
      <c r="P62" s="72"/>
      <c r="Q62" s="311"/>
      <c r="R62" s="55"/>
      <c r="S62" s="55"/>
      <c r="T62" s="35"/>
    </row>
    <row r="63" spans="2:20" x14ac:dyDescent="0.15">
      <c r="B63" s="524"/>
      <c r="C63" s="570"/>
      <c r="D63" s="532"/>
      <c r="E63" s="537"/>
      <c r="F63" s="8"/>
      <c r="G63" s="308"/>
      <c r="H63" s="308"/>
      <c r="I63" s="308"/>
      <c r="J63" s="308"/>
      <c r="K63" s="308"/>
      <c r="L63" s="308"/>
      <c r="M63" s="308"/>
      <c r="N63" s="308"/>
      <c r="O63" s="308"/>
      <c r="P63" s="69"/>
      <c r="Q63" s="312"/>
      <c r="R63" s="56"/>
      <c r="S63" s="56"/>
      <c r="T63" s="45"/>
    </row>
    <row r="64" spans="2:20" ht="14.25" thickBot="1" x14ac:dyDescent="0.2">
      <c r="B64" s="524"/>
      <c r="C64" s="570"/>
      <c r="D64" s="532"/>
      <c r="E64" s="537"/>
      <c r="F64" s="9"/>
      <c r="G64" s="309"/>
      <c r="H64" s="309"/>
      <c r="I64" s="309"/>
      <c r="J64" s="309"/>
      <c r="K64" s="309"/>
      <c r="L64" s="309"/>
      <c r="M64" s="309"/>
      <c r="N64" s="309"/>
      <c r="O64" s="309"/>
      <c r="P64" s="68"/>
      <c r="Q64" s="347"/>
      <c r="R64" s="59"/>
      <c r="S64" s="59"/>
      <c r="T64" s="46"/>
    </row>
    <row r="65" spans="2:20" ht="15" thickTop="1" thickBot="1" x14ac:dyDescent="0.2">
      <c r="B65" s="524"/>
      <c r="C65" s="570"/>
      <c r="D65" s="533"/>
      <c r="E65" s="539"/>
      <c r="F65" s="85" t="str">
        <f>IF(教務委員編集用!F183=0,"",教務委員編集用!F183)</f>
        <v>E-1 3年小計</v>
      </c>
      <c r="G65" s="85" t="str">
        <f>IF(教務委員編集用!G183=0,"",教務委員編集用!G183)</f>
        <v/>
      </c>
      <c r="H65" s="85" t="str">
        <f>IF(教務委員編集用!H183=0,"",教務委員編集用!H183)</f>
        <v/>
      </c>
      <c r="I65" s="85" t="str">
        <f>IF(教務委員編集用!I183=0,"",教務委員編集用!I183)</f>
        <v/>
      </c>
      <c r="J65" s="85">
        <f>IF(教務委員編集用!J183=0,"",教務委員編集用!J183)</f>
        <v>3</v>
      </c>
      <c r="K65" s="85" t="str">
        <f>IF(教務委員編集用!K183=0,"",教務委員編集用!K183)</f>
        <v/>
      </c>
      <c r="L65" s="85" t="str">
        <f>IF(教務委員編集用!L183=0,"",教務委員編集用!L183)</f>
        <v/>
      </c>
      <c r="M65" s="85" t="str">
        <f>IF(教務委員編集用!M183=0,"",教務委員編集用!M183)</f>
        <v/>
      </c>
      <c r="N65" s="85"/>
      <c r="O65" s="85"/>
      <c r="P65" s="88">
        <f>教務委員編集用!T183</f>
        <v>0</v>
      </c>
      <c r="Q65" s="405"/>
      <c r="R65" s="85"/>
      <c r="S65" s="85"/>
      <c r="T65" s="87"/>
    </row>
    <row r="66" spans="2:20" ht="14.25" thickTop="1" x14ac:dyDescent="0.15">
      <c r="B66" s="524"/>
      <c r="C66" s="570"/>
      <c r="D66" s="531">
        <f>教務委員編集用!D187</f>
        <v>2</v>
      </c>
      <c r="E66" s="527" t="str">
        <f>教務委員編集用!E187</f>
        <v>習得した知識や技能を課題に対して利用できる.</v>
      </c>
      <c r="F66" s="10" t="str">
        <f>教務委員編集用!F189</f>
        <v>工学実験実習</v>
      </c>
      <c r="G66" s="307">
        <f>教務委員編集用!G189</f>
        <v>4</v>
      </c>
      <c r="H66" s="307" t="str">
        <f>教務委員編集用!H189</f>
        <v>必修</v>
      </c>
      <c r="I66" s="307" t="str">
        <f>教務委員編集用!I189</f>
        <v>履修</v>
      </c>
      <c r="J66" s="307">
        <f>教務委員編集用!J189</f>
        <v>3</v>
      </c>
      <c r="K66" s="307" t="str">
        <f>教務委員編集用!K189</f>
        <v>通年</v>
      </c>
      <c r="L66" s="307">
        <f>教務委員編集用!L189</f>
        <v>90</v>
      </c>
      <c r="M66" s="307">
        <f>教務委員編集用!M189</f>
        <v>15</v>
      </c>
      <c r="N66" s="307">
        <f>教務委員編集用!N189</f>
        <v>13.5</v>
      </c>
      <c r="O66" s="158" t="str">
        <f t="shared" ref="O66:T66" si="2">IF(O43=0,"",O43)</f>
        <v/>
      </c>
      <c r="P66" s="420" t="str">
        <f t="shared" si="2"/>
        <v/>
      </c>
      <c r="Q66" s="414" t="str">
        <f t="shared" si="2"/>
        <v/>
      </c>
      <c r="R66" s="158" t="str">
        <f t="shared" si="2"/>
        <v/>
      </c>
      <c r="S66" s="158" t="str">
        <f t="shared" si="2"/>
        <v/>
      </c>
      <c r="T66" s="158" t="str">
        <f t="shared" si="2"/>
        <v/>
      </c>
    </row>
    <row r="67" spans="2:20" x14ac:dyDescent="0.15">
      <c r="B67" s="524"/>
      <c r="C67" s="570"/>
      <c r="D67" s="531"/>
      <c r="E67" s="527"/>
      <c r="F67" s="10"/>
      <c r="G67" s="307"/>
      <c r="H67" s="307"/>
      <c r="I67" s="307"/>
      <c r="J67" s="307"/>
      <c r="K67" s="307"/>
      <c r="L67" s="307"/>
      <c r="M67" s="307"/>
      <c r="N67" s="307"/>
      <c r="O67" s="307"/>
      <c r="P67" s="72"/>
      <c r="Q67" s="311"/>
      <c r="R67" s="55"/>
      <c r="S67" s="55"/>
      <c r="T67" s="35"/>
    </row>
    <row r="68" spans="2:20" x14ac:dyDescent="0.15">
      <c r="B68" s="524"/>
      <c r="C68" s="570"/>
      <c r="D68" s="532"/>
      <c r="E68" s="528"/>
      <c r="F68" s="8"/>
      <c r="G68" s="308"/>
      <c r="H68" s="308"/>
      <c r="I68" s="308"/>
      <c r="J68" s="308"/>
      <c r="K68" s="308"/>
      <c r="L68" s="308"/>
      <c r="M68" s="308"/>
      <c r="N68" s="308"/>
      <c r="O68" s="308"/>
      <c r="P68" s="69"/>
      <c r="Q68" s="312"/>
      <c r="R68" s="56"/>
      <c r="S68" s="56"/>
      <c r="T68" s="45"/>
    </row>
    <row r="69" spans="2:20" ht="14.25" thickBot="1" x14ac:dyDescent="0.2">
      <c r="B69" s="524"/>
      <c r="C69" s="570"/>
      <c r="D69" s="532"/>
      <c r="E69" s="528"/>
      <c r="F69" s="9"/>
      <c r="G69" s="309"/>
      <c r="H69" s="309"/>
      <c r="I69" s="309"/>
      <c r="J69" s="309"/>
      <c r="K69" s="309"/>
      <c r="L69" s="309"/>
      <c r="M69" s="309"/>
      <c r="N69" s="309"/>
      <c r="O69" s="309"/>
      <c r="P69" s="68"/>
      <c r="Q69" s="347"/>
      <c r="R69" s="59"/>
      <c r="S69" s="59"/>
      <c r="T69" s="46"/>
    </row>
    <row r="70" spans="2:20" ht="15" thickTop="1" thickBot="1" x14ac:dyDescent="0.2">
      <c r="B70" s="524"/>
      <c r="C70" s="570"/>
      <c r="D70" s="532"/>
      <c r="E70" s="528"/>
      <c r="F70" s="10" t="str">
        <f>IF(教務委員編集用!F197=0,"",教務委員編集用!F197)</f>
        <v>E-2 3年小計</v>
      </c>
      <c r="G70" s="10" t="str">
        <f>IF(教務委員編集用!G197=0,"",教務委員編集用!G197)</f>
        <v/>
      </c>
      <c r="H70" s="10" t="str">
        <f>IF(教務委員編集用!H197=0,"",教務委員編集用!H197)</f>
        <v/>
      </c>
      <c r="I70" s="10" t="str">
        <f>IF(教務委員編集用!I197=0,"",教務委員編集用!I197)</f>
        <v/>
      </c>
      <c r="J70" s="10">
        <f>IF(教務委員編集用!J197=0,"",教務委員編集用!J197)</f>
        <v>3</v>
      </c>
      <c r="K70" s="10" t="str">
        <f>IF(教務委員編集用!K197=0,"",教務委員編集用!K197)</f>
        <v/>
      </c>
      <c r="L70" s="10" t="str">
        <f>IF(教務委員編集用!L197=0,"",教務委員編集用!L197)</f>
        <v/>
      </c>
      <c r="M70" s="10" t="str">
        <f>IF(教務委員編集用!M197=0,"",教務委員編集用!M197)</f>
        <v/>
      </c>
      <c r="N70" s="10"/>
      <c r="O70" s="10"/>
      <c r="P70" s="74">
        <f>教務委員編集用!T197</f>
        <v>0</v>
      </c>
      <c r="Q70" s="407"/>
      <c r="R70" s="10"/>
      <c r="S70" s="10"/>
      <c r="T70" s="38"/>
    </row>
    <row r="71" spans="2:20" x14ac:dyDescent="0.15">
      <c r="B71" s="522" t="str">
        <f>教務委員編集用!B202</f>
        <v>F</v>
      </c>
      <c r="C71" s="536" t="str">
        <f>教務委員編集用!C202</f>
        <v>具体的なテーマについて論理的な記述と説明および討論できる能力を身につける。</v>
      </c>
      <c r="D71" s="530">
        <f>教務委員編集用!D202</f>
        <v>1</v>
      </c>
      <c r="E71" s="526" t="str">
        <f>教務委員編集用!E202</f>
        <v>学習成果を適切な文章,図等により表現できる.</v>
      </c>
      <c r="F71" s="7" t="str">
        <f>教務委員編集用!F204</f>
        <v>工学実験実習</v>
      </c>
      <c r="G71" s="306">
        <f>教務委員編集用!G204</f>
        <v>4</v>
      </c>
      <c r="H71" s="306" t="str">
        <f>教務委員編集用!H204</f>
        <v>必修</v>
      </c>
      <c r="I71" s="306" t="str">
        <f>教務委員編集用!I204</f>
        <v>履修</v>
      </c>
      <c r="J71" s="306">
        <f>教務委員編集用!J204</f>
        <v>3</v>
      </c>
      <c r="K71" s="306" t="str">
        <f>教務委員編集用!K204</f>
        <v>通年</v>
      </c>
      <c r="L71" s="306">
        <f>教務委員編集用!L204</f>
        <v>90</v>
      </c>
      <c r="M71" s="306">
        <f>教務委員編集用!M204</f>
        <v>10</v>
      </c>
      <c r="N71" s="306">
        <f>教務委員編集用!N204</f>
        <v>9</v>
      </c>
      <c r="O71" s="164" t="str">
        <f t="shared" ref="O71:T71" si="3">IF(O43=0,"",O43)</f>
        <v/>
      </c>
      <c r="P71" s="419" t="str">
        <f t="shared" si="3"/>
        <v/>
      </c>
      <c r="Q71" s="413" t="str">
        <f t="shared" si="3"/>
        <v/>
      </c>
      <c r="R71" s="164" t="str">
        <f t="shared" si="3"/>
        <v/>
      </c>
      <c r="S71" s="164" t="str">
        <f t="shared" si="3"/>
        <v/>
      </c>
      <c r="T71" s="164" t="str">
        <f t="shared" si="3"/>
        <v/>
      </c>
    </row>
    <row r="72" spans="2:20" x14ac:dyDescent="0.15">
      <c r="B72" s="524"/>
      <c r="C72" s="537"/>
      <c r="D72" s="532"/>
      <c r="E72" s="528"/>
      <c r="F72" s="8"/>
      <c r="G72" s="308"/>
      <c r="H72" s="308"/>
      <c r="I72" s="308"/>
      <c r="J72" s="308"/>
      <c r="K72" s="308"/>
      <c r="L72" s="308"/>
      <c r="M72" s="308"/>
      <c r="N72" s="308"/>
      <c r="O72" s="308"/>
      <c r="P72" s="69"/>
      <c r="Q72" s="312"/>
      <c r="R72" s="56"/>
      <c r="S72" s="56"/>
      <c r="T72" s="45"/>
    </row>
    <row r="73" spans="2:20" ht="14.25" thickBot="1" x14ac:dyDescent="0.2">
      <c r="B73" s="524"/>
      <c r="C73" s="537"/>
      <c r="D73" s="532"/>
      <c r="E73" s="528"/>
      <c r="F73" s="9"/>
      <c r="G73" s="309"/>
      <c r="H73" s="309"/>
      <c r="I73" s="309"/>
      <c r="J73" s="309"/>
      <c r="K73" s="309"/>
      <c r="L73" s="309"/>
      <c r="M73" s="309"/>
      <c r="N73" s="309"/>
      <c r="O73" s="309"/>
      <c r="P73" s="68"/>
      <c r="Q73" s="347"/>
      <c r="R73" s="59"/>
      <c r="S73" s="59"/>
      <c r="T73" s="46"/>
    </row>
    <row r="74" spans="2:20" ht="15" thickTop="1" thickBot="1" x14ac:dyDescent="0.2">
      <c r="B74" s="524"/>
      <c r="C74" s="537"/>
      <c r="D74" s="533"/>
      <c r="E74" s="534"/>
      <c r="F74" s="85" t="str">
        <f>IF(教務委員編集用!F211=0,"",教務委員編集用!F211)</f>
        <v>F-1 3年小計</v>
      </c>
      <c r="G74" s="85" t="str">
        <f>IF(教務委員編集用!G211=0,"",教務委員編集用!G211)</f>
        <v/>
      </c>
      <c r="H74" s="85" t="str">
        <f>IF(教務委員編集用!H211=0,"",教務委員編集用!H211)</f>
        <v/>
      </c>
      <c r="I74" s="85" t="str">
        <f>IF(教務委員編集用!I211=0,"",教務委員編集用!I211)</f>
        <v/>
      </c>
      <c r="J74" s="85">
        <f>IF(教務委員編集用!J211=0,"",教務委員編集用!J211)</f>
        <v>3</v>
      </c>
      <c r="K74" s="85" t="str">
        <f>IF(教務委員編集用!K211=0,"",教務委員編集用!K211)</f>
        <v/>
      </c>
      <c r="L74" s="85" t="str">
        <f>IF(教務委員編集用!L211=0,"",教務委員編集用!L211)</f>
        <v/>
      </c>
      <c r="M74" s="85" t="str">
        <f>IF(教務委員編集用!M211=0,"",教務委員編集用!M211)</f>
        <v/>
      </c>
      <c r="N74" s="85"/>
      <c r="O74" s="85"/>
      <c r="P74" s="88">
        <f>教務委員編集用!T211</f>
        <v>0</v>
      </c>
      <c r="Q74" s="405"/>
      <c r="R74" s="85"/>
      <c r="S74" s="85"/>
      <c r="T74" s="87"/>
    </row>
    <row r="75" spans="2:20" ht="14.25" thickTop="1" x14ac:dyDescent="0.15">
      <c r="B75" s="524"/>
      <c r="C75" s="537"/>
      <c r="D75" s="531">
        <f>教務委員編集用!D215</f>
        <v>2</v>
      </c>
      <c r="E75" s="527" t="str">
        <f>教務委員編集用!E215</f>
        <v>基盤となる工学分野において,必要な英語の基礎力を身につける.</v>
      </c>
      <c r="F75" s="10" t="str">
        <f>教務委員編集用!F219</f>
        <v>英語III</v>
      </c>
      <c r="G75" s="307">
        <f>教務委員編集用!G219</f>
        <v>4</v>
      </c>
      <c r="H75" s="307" t="str">
        <f>教務委員編集用!H219</f>
        <v>必修</v>
      </c>
      <c r="I75" s="307" t="str">
        <f>教務委員編集用!I219</f>
        <v>履修</v>
      </c>
      <c r="J75" s="307">
        <f>教務委員編集用!J219</f>
        <v>3</v>
      </c>
      <c r="K75" s="307" t="str">
        <f>教務委員編集用!K219</f>
        <v>通年</v>
      </c>
      <c r="L75" s="307">
        <f>教務委員編集用!L219</f>
        <v>90</v>
      </c>
      <c r="M75" s="307">
        <f>教務委員編集用!M219</f>
        <v>100</v>
      </c>
      <c r="N75" s="307">
        <f>教務委員編集用!$N$219</f>
        <v>90</v>
      </c>
      <c r="O75" s="123"/>
      <c r="P75" s="128"/>
      <c r="Q75" s="351"/>
      <c r="R75" s="328"/>
      <c r="S75" s="328"/>
      <c r="T75" s="329"/>
    </row>
    <row r="76" spans="2:20" x14ac:dyDescent="0.15">
      <c r="B76" s="524"/>
      <c r="C76" s="537"/>
      <c r="D76" s="532"/>
      <c r="E76" s="528"/>
      <c r="F76" s="8"/>
      <c r="G76" s="308"/>
      <c r="H76" s="308"/>
      <c r="I76" s="308"/>
      <c r="J76" s="308"/>
      <c r="K76" s="308"/>
      <c r="L76" s="308"/>
      <c r="M76" s="308"/>
      <c r="N76" s="308"/>
      <c r="O76" s="308"/>
      <c r="P76" s="69"/>
      <c r="Q76" s="312"/>
      <c r="R76" s="56"/>
      <c r="S76" s="56"/>
      <c r="T76" s="45"/>
    </row>
    <row r="77" spans="2:20" x14ac:dyDescent="0.15">
      <c r="B77" s="524"/>
      <c r="C77" s="537"/>
      <c r="D77" s="532"/>
      <c r="E77" s="528"/>
      <c r="F77" s="8"/>
      <c r="G77" s="308"/>
      <c r="H77" s="308"/>
      <c r="I77" s="308"/>
      <c r="J77" s="308"/>
      <c r="K77" s="308"/>
      <c r="L77" s="308"/>
      <c r="M77" s="308"/>
      <c r="N77" s="308"/>
      <c r="O77" s="308"/>
      <c r="P77" s="65"/>
      <c r="Q77" s="312"/>
      <c r="R77" s="56"/>
      <c r="S77" s="56"/>
      <c r="T77" s="45"/>
    </row>
    <row r="78" spans="2:20" x14ac:dyDescent="0.15">
      <c r="B78" s="524"/>
      <c r="C78" s="537"/>
      <c r="D78" s="532"/>
      <c r="E78" s="528"/>
      <c r="F78" s="8"/>
      <c r="G78" s="308"/>
      <c r="H78" s="308"/>
      <c r="I78" s="308"/>
      <c r="J78" s="308"/>
      <c r="K78" s="308"/>
      <c r="L78" s="308"/>
      <c r="M78" s="308"/>
      <c r="N78" s="308"/>
      <c r="O78" s="308"/>
      <c r="P78" s="65"/>
      <c r="Q78" s="312"/>
      <c r="R78" s="56"/>
      <c r="S78" s="56"/>
      <c r="T78" s="45"/>
    </row>
    <row r="79" spans="2:20" ht="14.25" thickBot="1" x14ac:dyDescent="0.2">
      <c r="B79" s="524"/>
      <c r="C79" s="537"/>
      <c r="D79" s="532"/>
      <c r="E79" s="528"/>
      <c r="F79" s="9"/>
      <c r="G79" s="309"/>
      <c r="H79" s="309"/>
      <c r="I79" s="309"/>
      <c r="J79" s="309"/>
      <c r="K79" s="309"/>
      <c r="L79" s="309"/>
      <c r="M79" s="309"/>
      <c r="N79" s="309"/>
      <c r="O79" s="309"/>
      <c r="P79" s="66"/>
      <c r="Q79" s="347"/>
      <c r="R79" s="59"/>
      <c r="S79" s="59"/>
      <c r="T79" s="46"/>
    </row>
    <row r="80" spans="2:20" ht="15" thickTop="1" thickBot="1" x14ac:dyDescent="0.2">
      <c r="B80" s="524"/>
      <c r="C80" s="537"/>
      <c r="D80" s="532"/>
      <c r="E80" s="528"/>
      <c r="F80" s="10" t="str">
        <f>IF(教務委員編集用!F226=0,"",教務委員編集用!F226)</f>
        <v>F-2 3年小計</v>
      </c>
      <c r="G80" s="10" t="str">
        <f>IF(教務委員編集用!G226=0,"",教務委員編集用!G226)</f>
        <v/>
      </c>
      <c r="H80" s="10" t="str">
        <f>IF(教務委員編集用!H226=0,"",教務委員編集用!H226)</f>
        <v/>
      </c>
      <c r="I80" s="10" t="str">
        <f>IF(教務委員編集用!I226=0,"",教務委員編集用!I226)</f>
        <v/>
      </c>
      <c r="J80" s="10">
        <f>IF(教務委員編集用!J226=0,"",教務委員編集用!J226)</f>
        <v>3</v>
      </c>
      <c r="K80" s="10" t="str">
        <f>IF(教務委員編集用!K226=0,"",教務委員編集用!K226)</f>
        <v/>
      </c>
      <c r="L80" s="10" t="str">
        <f>IF(教務委員編集用!L226=0,"",教務委員編集用!L226)</f>
        <v/>
      </c>
      <c r="M80" s="10" t="str">
        <f>IF(教務委員編集用!M226=0,"",教務委員編集用!M226)</f>
        <v/>
      </c>
      <c r="N80" s="10"/>
      <c r="O80" s="10"/>
      <c r="P80" s="74">
        <f>教務委員編集用!T226</f>
        <v>0</v>
      </c>
      <c r="Q80" s="407"/>
      <c r="R80" s="10"/>
      <c r="S80" s="10"/>
      <c r="T80" s="38"/>
    </row>
    <row r="81" spans="2:20" x14ac:dyDescent="0.15">
      <c r="B81" s="522" t="str">
        <f>教務委員編集用!B231</f>
        <v>G</v>
      </c>
      <c r="C81" s="526" t="str">
        <f>教務委員編集用!C231</f>
        <v>習得した工学分野の知識を基に,課題の達成に向けて自ら問題を発見し,それに対処するための業務を自主的・継続的かつ組織的に遂行する能力を身につける。</v>
      </c>
      <c r="D81" s="530">
        <f>教務委員編集用!D231</f>
        <v>1</v>
      </c>
      <c r="E81" s="526" t="str">
        <f>教務委員編集用!E231</f>
        <v>自己の能力を把握し,その向上のために自主的に学習を遂行てきる.</v>
      </c>
      <c r="F81" s="7"/>
      <c r="G81" s="306"/>
      <c r="H81" s="306"/>
      <c r="I81" s="306"/>
      <c r="J81" s="306"/>
      <c r="K81" s="306"/>
      <c r="L81" s="306"/>
      <c r="M81" s="306"/>
      <c r="N81" s="306"/>
      <c r="O81" s="306"/>
      <c r="P81" s="71"/>
      <c r="Q81" s="415"/>
      <c r="R81" s="58"/>
      <c r="S81" s="58"/>
      <c r="T81" s="44"/>
    </row>
    <row r="82" spans="2:20" x14ac:dyDescent="0.15">
      <c r="B82" s="523"/>
      <c r="C82" s="527"/>
      <c r="D82" s="531"/>
      <c r="E82" s="527"/>
      <c r="F82" s="10"/>
      <c r="G82" s="307"/>
      <c r="H82" s="307"/>
      <c r="I82" s="307"/>
      <c r="J82" s="307"/>
      <c r="K82" s="307"/>
      <c r="L82" s="307"/>
      <c r="M82" s="307"/>
      <c r="N82" s="307"/>
      <c r="O82" s="307"/>
      <c r="P82" s="72"/>
      <c r="Q82" s="311"/>
      <c r="R82" s="55"/>
      <c r="S82" s="55"/>
      <c r="T82" s="35"/>
    </row>
    <row r="83" spans="2:20" x14ac:dyDescent="0.15">
      <c r="B83" s="524"/>
      <c r="C83" s="528"/>
      <c r="D83" s="532"/>
      <c r="E83" s="528"/>
      <c r="F83" s="8"/>
      <c r="G83" s="308"/>
      <c r="H83" s="308"/>
      <c r="I83" s="308"/>
      <c r="J83" s="308"/>
      <c r="K83" s="308"/>
      <c r="L83" s="308"/>
      <c r="M83" s="308"/>
      <c r="N83" s="308"/>
      <c r="O83" s="308"/>
      <c r="P83" s="69"/>
      <c r="Q83" s="312"/>
      <c r="R83" s="56"/>
      <c r="S83" s="56"/>
      <c r="T83" s="45"/>
    </row>
    <row r="84" spans="2:20" ht="14.25" thickBot="1" x14ac:dyDescent="0.2">
      <c r="B84" s="524"/>
      <c r="C84" s="528"/>
      <c r="D84" s="532"/>
      <c r="E84" s="528"/>
      <c r="F84" s="9"/>
      <c r="G84" s="309"/>
      <c r="H84" s="309"/>
      <c r="I84" s="309"/>
      <c r="J84" s="309"/>
      <c r="K84" s="309"/>
      <c r="L84" s="309"/>
      <c r="M84" s="309"/>
      <c r="N84" s="309"/>
      <c r="O84" s="309"/>
      <c r="P84" s="68"/>
      <c r="Q84" s="347"/>
      <c r="R84" s="59"/>
      <c r="S84" s="59"/>
      <c r="T84" s="46"/>
    </row>
    <row r="85" spans="2:20" ht="15" thickTop="1" thickBot="1" x14ac:dyDescent="0.2">
      <c r="B85" s="524"/>
      <c r="C85" s="528"/>
      <c r="D85" s="533"/>
      <c r="E85" s="534"/>
      <c r="F85" s="85" t="str">
        <f>IF(教務委員編集用!F234=0,"",教務委員編集用!F234)</f>
        <v>G-1 3年小計</v>
      </c>
      <c r="G85" s="85" t="str">
        <f>IF(教務委員編集用!G234=0,"",教務委員編集用!G234)</f>
        <v/>
      </c>
      <c r="H85" s="85" t="str">
        <f>IF(教務委員編集用!H234=0,"",教務委員編集用!H234)</f>
        <v/>
      </c>
      <c r="I85" s="85" t="str">
        <f>IF(教務委員編集用!I234=0,"",教務委員編集用!I234)</f>
        <v/>
      </c>
      <c r="J85" s="85">
        <f>IF(教務委員編集用!J234=0,"",教務委員編集用!J234)</f>
        <v>3</v>
      </c>
      <c r="K85" s="85" t="str">
        <f>IF(教務委員編集用!K234=0,"",教務委員編集用!K234)</f>
        <v/>
      </c>
      <c r="L85" s="85" t="str">
        <f>IF(教務委員編集用!L234=0,"",教務委員編集用!L234)</f>
        <v/>
      </c>
      <c r="M85" s="85" t="str">
        <f>IF(教務委員編集用!M234=0,"",教務委員編集用!M234)</f>
        <v/>
      </c>
      <c r="N85" s="85"/>
      <c r="O85" s="85"/>
      <c r="P85" s="88">
        <f>教務委員編集用!T234</f>
        <v>0</v>
      </c>
      <c r="Q85" s="405"/>
      <c r="R85" s="85"/>
      <c r="S85" s="85"/>
      <c r="T85" s="87"/>
    </row>
    <row r="86" spans="2:20" ht="14.25" thickTop="1" x14ac:dyDescent="0.15">
      <c r="B86" s="524"/>
      <c r="C86" s="528"/>
      <c r="D86" s="531">
        <f>教務委員編集用!D238</f>
        <v>2</v>
      </c>
      <c r="E86" s="527" t="str">
        <f>教務委員編集用!E238</f>
        <v>実務訓練等を通じて基盤となる工学分野に関連した業務の概要を理解できる.</v>
      </c>
      <c r="F86" s="10"/>
      <c r="G86" s="307"/>
      <c r="H86" s="307"/>
      <c r="I86" s="307"/>
      <c r="J86" s="307"/>
      <c r="K86" s="307"/>
      <c r="L86" s="307"/>
      <c r="M86" s="307"/>
      <c r="N86" s="307"/>
      <c r="O86" s="307"/>
      <c r="P86" s="72"/>
      <c r="Q86" s="311"/>
      <c r="R86" s="55"/>
      <c r="S86" s="55"/>
      <c r="T86" s="35"/>
    </row>
    <row r="87" spans="2:20" x14ac:dyDescent="0.15">
      <c r="B87" s="524"/>
      <c r="C87" s="528"/>
      <c r="D87" s="532"/>
      <c r="E87" s="528"/>
      <c r="F87" s="8"/>
      <c r="G87" s="308"/>
      <c r="H87" s="308"/>
      <c r="I87" s="308"/>
      <c r="J87" s="308"/>
      <c r="K87" s="308"/>
      <c r="L87" s="308"/>
      <c r="M87" s="308"/>
      <c r="N87" s="308"/>
      <c r="O87" s="308"/>
      <c r="P87" s="69"/>
      <c r="Q87" s="312"/>
      <c r="R87" s="56"/>
      <c r="S87" s="56"/>
      <c r="T87" s="45"/>
    </row>
    <row r="88" spans="2:20" x14ac:dyDescent="0.15">
      <c r="B88" s="524"/>
      <c r="C88" s="528"/>
      <c r="D88" s="532"/>
      <c r="E88" s="528"/>
      <c r="F88" s="11"/>
      <c r="G88" s="6"/>
      <c r="H88" s="6"/>
      <c r="I88" s="6"/>
      <c r="J88" s="6"/>
      <c r="K88" s="6"/>
      <c r="L88" s="6"/>
      <c r="M88" s="6"/>
      <c r="N88" s="6"/>
      <c r="O88" s="6"/>
      <c r="P88" s="70"/>
      <c r="Q88" s="416"/>
      <c r="R88" s="6"/>
      <c r="S88" s="6"/>
      <c r="T88" s="49"/>
    </row>
    <row r="89" spans="2:20" ht="14.25" thickBot="1" x14ac:dyDescent="0.2">
      <c r="B89" s="524"/>
      <c r="C89" s="528"/>
      <c r="D89" s="532"/>
      <c r="E89" s="528"/>
      <c r="F89" s="9"/>
      <c r="G89" s="309"/>
      <c r="H89" s="309"/>
      <c r="I89" s="309"/>
      <c r="J89" s="309"/>
      <c r="K89" s="309"/>
      <c r="L89" s="309"/>
      <c r="M89" s="309"/>
      <c r="N89" s="309"/>
      <c r="O89" s="309"/>
      <c r="P89" s="68"/>
      <c r="Q89" s="347"/>
      <c r="R89" s="59"/>
      <c r="S89" s="59"/>
      <c r="T89" s="46"/>
    </row>
    <row r="90" spans="2:20" ht="15" thickTop="1" thickBot="1" x14ac:dyDescent="0.2">
      <c r="B90" s="525"/>
      <c r="C90" s="529"/>
      <c r="D90" s="535"/>
      <c r="E90" s="529"/>
      <c r="F90" s="78" t="str">
        <f>IF(教務委員編集用!F242=0,"",教務委員編集用!F242)</f>
        <v>G-2 3年小計</v>
      </c>
      <c r="G90" s="78" t="str">
        <f>IF(教務委員編集用!G242=0,"",教務委員編集用!G242)</f>
        <v/>
      </c>
      <c r="H90" s="78" t="str">
        <f>IF(教務委員編集用!H242=0,"",教務委員編集用!H242)</f>
        <v/>
      </c>
      <c r="I90" s="78" t="str">
        <f>IF(教務委員編集用!I242=0,"",教務委員編集用!I242)</f>
        <v/>
      </c>
      <c r="J90" s="78">
        <f>IF(教務委員編集用!J242=0,"",教務委員編集用!J242)</f>
        <v>3</v>
      </c>
      <c r="K90" s="78" t="str">
        <f>IF(教務委員編集用!K242=0,"",教務委員編集用!K242)</f>
        <v/>
      </c>
      <c r="L90" s="78" t="str">
        <f>IF(教務委員編集用!L242=0,"",教務委員編集用!L242)</f>
        <v/>
      </c>
      <c r="M90" s="78" t="str">
        <f>IF(教務委員編集用!M242=0,"",教務委員編集用!M242)</f>
        <v/>
      </c>
      <c r="N90" s="78"/>
      <c r="O90" s="78"/>
      <c r="P90" s="83">
        <f>教務委員編集用!T242</f>
        <v>0</v>
      </c>
      <c r="Q90" s="417"/>
      <c r="R90" s="78"/>
      <c r="S90" s="78"/>
      <c r="T90" s="82"/>
    </row>
    <row r="91" spans="2:20" ht="14.25" thickBot="1" x14ac:dyDescent="0.2">
      <c r="F91" s="3" t="str">
        <f>IF(教務委員編集用!F265=0,"",教務委員編集用!F265)</f>
        <v/>
      </c>
      <c r="G91" s="3" t="str">
        <f>IF(教務委員編集用!G265=0,"",教務委員編集用!G265)</f>
        <v/>
      </c>
      <c r="H91" s="3" t="str">
        <f>IF(教務委員編集用!H265=0,"",教務委員編集用!H265)</f>
        <v/>
      </c>
      <c r="I91" s="3" t="str">
        <f>IF(教務委員編集用!I265=0,"",教務委員編集用!I265)</f>
        <v/>
      </c>
      <c r="J91" s="3" t="str">
        <f>IF(教務委員編集用!J265=0,"",教務委員編集用!J265)</f>
        <v/>
      </c>
      <c r="K91" s="3" t="str">
        <f>IF(教務委員編集用!K265=0,"",教務委員編集用!K265)</f>
        <v/>
      </c>
      <c r="L91" s="3" t="str">
        <f>IF(教務委員編集用!L265=0,"",教務委員編集用!L265)</f>
        <v/>
      </c>
      <c r="M91" s="3" t="str">
        <f>IF(教務委員編集用!M265=0,"",教務委員編集用!M265)</f>
        <v/>
      </c>
      <c r="N91" s="3" t="str">
        <f>IF(教務委員編集用!V265=0,"",教務委員編集用!V265)</f>
        <v/>
      </c>
      <c r="R91" s="3" t="str">
        <f>IF(教務委員編集用!W265=0,"",教務委員編集用!W265)</f>
        <v/>
      </c>
      <c r="S91" s="3" t="str">
        <f>IF(教務委員編集用!X265=0,"",教務委員編集用!X265)</f>
        <v/>
      </c>
    </row>
    <row r="92" spans="2:20" x14ac:dyDescent="0.15">
      <c r="B92" s="554" t="s">
        <v>130</v>
      </c>
      <c r="C92" s="555"/>
      <c r="D92" s="560" t="s">
        <v>131</v>
      </c>
      <c r="E92" s="560"/>
      <c r="F92" s="501"/>
      <c r="G92" s="502"/>
      <c r="H92" s="502"/>
      <c r="I92" s="502"/>
      <c r="J92" s="502"/>
      <c r="K92" s="502"/>
      <c r="L92" s="502"/>
      <c r="M92" s="502"/>
      <c r="N92" s="502"/>
      <c r="O92" s="502"/>
      <c r="P92" s="503"/>
      <c r="Q92" s="330"/>
      <c r="R92" s="330"/>
      <c r="S92" s="330"/>
      <c r="T92" s="330"/>
    </row>
    <row r="93" spans="2:20" x14ac:dyDescent="0.15">
      <c r="B93" s="556"/>
      <c r="C93" s="557"/>
      <c r="D93" s="561"/>
      <c r="E93" s="561"/>
      <c r="F93" s="504"/>
      <c r="G93" s="505"/>
      <c r="H93" s="505"/>
      <c r="I93" s="505"/>
      <c r="J93" s="505"/>
      <c r="K93" s="505"/>
      <c r="L93" s="505"/>
      <c r="M93" s="505"/>
      <c r="N93" s="505"/>
      <c r="O93" s="505"/>
      <c r="P93" s="506"/>
      <c r="Q93" s="330"/>
      <c r="R93" s="330"/>
      <c r="S93" s="330"/>
      <c r="T93" s="330"/>
    </row>
    <row r="94" spans="2:20" x14ac:dyDescent="0.15">
      <c r="B94" s="556"/>
      <c r="C94" s="557"/>
      <c r="D94" s="561"/>
      <c r="E94" s="561"/>
      <c r="F94" s="507"/>
      <c r="G94" s="508"/>
      <c r="H94" s="508"/>
      <c r="I94" s="508"/>
      <c r="J94" s="508"/>
      <c r="K94" s="508"/>
      <c r="L94" s="508"/>
      <c r="M94" s="508"/>
      <c r="N94" s="508"/>
      <c r="O94" s="508"/>
      <c r="P94" s="509"/>
      <c r="Q94" s="330"/>
      <c r="R94" s="330"/>
      <c r="S94" s="330"/>
      <c r="T94" s="330"/>
    </row>
    <row r="95" spans="2:20" x14ac:dyDescent="0.15">
      <c r="B95" s="556"/>
      <c r="C95" s="557"/>
      <c r="D95" s="561" t="s">
        <v>132</v>
      </c>
      <c r="E95" s="561"/>
      <c r="F95" s="510"/>
      <c r="G95" s="511"/>
      <c r="H95" s="511"/>
      <c r="I95" s="511"/>
      <c r="J95" s="511"/>
      <c r="K95" s="511"/>
      <c r="L95" s="511"/>
      <c r="M95" s="511"/>
      <c r="N95" s="511"/>
      <c r="O95" s="511"/>
      <c r="P95" s="512"/>
      <c r="Q95" s="330"/>
      <c r="R95" s="330"/>
      <c r="S95" s="330"/>
      <c r="T95" s="330"/>
    </row>
    <row r="96" spans="2:20" x14ac:dyDescent="0.15">
      <c r="B96" s="556"/>
      <c r="C96" s="557"/>
      <c r="D96" s="561"/>
      <c r="E96" s="561"/>
      <c r="F96" s="504"/>
      <c r="G96" s="505"/>
      <c r="H96" s="505"/>
      <c r="I96" s="505"/>
      <c r="J96" s="505"/>
      <c r="K96" s="505"/>
      <c r="L96" s="505"/>
      <c r="M96" s="505"/>
      <c r="N96" s="505"/>
      <c r="O96" s="505"/>
      <c r="P96" s="506"/>
      <c r="Q96" s="330"/>
      <c r="R96" s="330"/>
      <c r="S96" s="330"/>
      <c r="T96" s="330"/>
    </row>
    <row r="97" spans="2:20" ht="14.25" thickBot="1" x14ac:dyDescent="0.2">
      <c r="B97" s="558"/>
      <c r="C97" s="559"/>
      <c r="D97" s="562"/>
      <c r="E97" s="562"/>
      <c r="F97" s="513"/>
      <c r="G97" s="514"/>
      <c r="H97" s="514"/>
      <c r="I97" s="514"/>
      <c r="J97" s="514"/>
      <c r="K97" s="514"/>
      <c r="L97" s="514"/>
      <c r="M97" s="514"/>
      <c r="N97" s="514"/>
      <c r="O97" s="514"/>
      <c r="P97" s="515"/>
      <c r="Q97" s="330"/>
      <c r="R97" s="330"/>
      <c r="S97" s="330"/>
      <c r="T97" s="330"/>
    </row>
    <row r="98" spans="2:20" x14ac:dyDescent="0.15">
      <c r="B98" s="563" t="s">
        <v>133</v>
      </c>
      <c r="C98" s="564"/>
      <c r="D98" s="531" t="s">
        <v>134</v>
      </c>
      <c r="E98" s="531"/>
      <c r="F98" s="501"/>
      <c r="G98" s="502"/>
      <c r="H98" s="502"/>
      <c r="I98" s="502"/>
      <c r="J98" s="502"/>
      <c r="K98" s="502"/>
      <c r="L98" s="502"/>
      <c r="M98" s="502"/>
      <c r="N98" s="502"/>
      <c r="O98" s="502"/>
      <c r="P98" s="503"/>
      <c r="Q98" s="330"/>
      <c r="R98" s="330"/>
      <c r="S98" s="330"/>
      <c r="T98" s="330"/>
    </row>
    <row r="99" spans="2:20" x14ac:dyDescent="0.15">
      <c r="B99" s="556"/>
      <c r="C99" s="557"/>
      <c r="D99" s="532"/>
      <c r="E99" s="532"/>
      <c r="F99" s="504"/>
      <c r="G99" s="505"/>
      <c r="H99" s="505"/>
      <c r="I99" s="505"/>
      <c r="J99" s="505"/>
      <c r="K99" s="505"/>
      <c r="L99" s="505"/>
      <c r="M99" s="505"/>
      <c r="N99" s="505"/>
      <c r="O99" s="505"/>
      <c r="P99" s="506"/>
      <c r="Q99" s="330"/>
      <c r="R99" s="330"/>
      <c r="S99" s="330"/>
      <c r="T99" s="330"/>
    </row>
    <row r="100" spans="2:20" x14ac:dyDescent="0.15">
      <c r="B100" s="556"/>
      <c r="C100" s="557"/>
      <c r="D100" s="532"/>
      <c r="E100" s="532"/>
      <c r="F100" s="507"/>
      <c r="G100" s="508"/>
      <c r="H100" s="508"/>
      <c r="I100" s="508"/>
      <c r="J100" s="508"/>
      <c r="K100" s="508"/>
      <c r="L100" s="508"/>
      <c r="M100" s="508"/>
      <c r="N100" s="508"/>
      <c r="O100" s="508"/>
      <c r="P100" s="509"/>
      <c r="Q100" s="330"/>
      <c r="R100" s="330"/>
      <c r="S100" s="330"/>
      <c r="T100" s="330"/>
    </row>
    <row r="101" spans="2:20" x14ac:dyDescent="0.15">
      <c r="B101" s="556"/>
      <c r="C101" s="557"/>
      <c r="D101" s="532" t="s">
        <v>135</v>
      </c>
      <c r="E101" s="532"/>
      <c r="F101" s="510"/>
      <c r="G101" s="511"/>
      <c r="H101" s="511"/>
      <c r="I101" s="511"/>
      <c r="J101" s="511"/>
      <c r="K101" s="511"/>
      <c r="L101" s="511"/>
      <c r="M101" s="511"/>
      <c r="N101" s="511"/>
      <c r="O101" s="511"/>
      <c r="P101" s="512"/>
      <c r="Q101" s="330"/>
      <c r="R101" s="330"/>
      <c r="S101" s="330"/>
      <c r="T101" s="330"/>
    </row>
    <row r="102" spans="2:20" x14ac:dyDescent="0.15">
      <c r="B102" s="556"/>
      <c r="C102" s="557"/>
      <c r="D102" s="532"/>
      <c r="E102" s="532"/>
      <c r="F102" s="504"/>
      <c r="G102" s="505"/>
      <c r="H102" s="505"/>
      <c r="I102" s="505"/>
      <c r="J102" s="505"/>
      <c r="K102" s="505"/>
      <c r="L102" s="505"/>
      <c r="M102" s="505"/>
      <c r="N102" s="505"/>
      <c r="O102" s="505"/>
      <c r="P102" s="506"/>
      <c r="Q102" s="330"/>
      <c r="R102" s="330"/>
      <c r="S102" s="330"/>
      <c r="T102" s="330"/>
    </row>
    <row r="103" spans="2:20" ht="14.25" thickBot="1" x14ac:dyDescent="0.2">
      <c r="B103" s="558"/>
      <c r="C103" s="559"/>
      <c r="D103" s="535"/>
      <c r="E103" s="535"/>
      <c r="F103" s="513"/>
      <c r="G103" s="514"/>
      <c r="H103" s="514"/>
      <c r="I103" s="514"/>
      <c r="J103" s="514"/>
      <c r="K103" s="514"/>
      <c r="L103" s="514"/>
      <c r="M103" s="514"/>
      <c r="N103" s="514"/>
      <c r="O103" s="514"/>
      <c r="P103" s="515"/>
      <c r="Q103" s="330"/>
      <c r="R103" s="330"/>
      <c r="S103" s="330"/>
      <c r="T103" s="330"/>
    </row>
    <row r="104" spans="2:20" x14ac:dyDescent="0.15">
      <c r="F104" s="3" t="str">
        <f>IF(教務委員編集用!F278=0,"",教務委員編集用!F278)</f>
        <v/>
      </c>
      <c r="G104" s="3" t="str">
        <f>IF(教務委員編集用!G278=0,"",教務委員編集用!G278)</f>
        <v/>
      </c>
      <c r="H104" s="3" t="str">
        <f>IF(教務委員編集用!H278=0,"",教務委員編集用!H278)</f>
        <v/>
      </c>
      <c r="I104" s="3" t="str">
        <f>IF(教務委員編集用!I278=0,"",教務委員編集用!I278)</f>
        <v/>
      </c>
      <c r="J104" s="3" t="str">
        <f>IF(教務委員編集用!J278=0,"",教務委員編集用!J278)</f>
        <v/>
      </c>
      <c r="K104" s="3" t="str">
        <f>IF(教務委員編集用!K278=0,"",教務委員編集用!K278)</f>
        <v/>
      </c>
      <c r="L104" s="3" t="str">
        <f>IF(教務委員編集用!L278=0,"",教務委員編集用!L278)</f>
        <v/>
      </c>
      <c r="M104" s="3" t="str">
        <f>IF(教務委員編集用!M278=0,"",教務委員編集用!M278)</f>
        <v/>
      </c>
      <c r="N104" s="3" t="str">
        <f>IF(教務委員編集用!V278=0,"",教務委員編集用!V278)</f>
        <v/>
      </c>
      <c r="R104" s="3" t="str">
        <f>IF(教務委員編集用!W278=0,"",教務委員編集用!W278)</f>
        <v/>
      </c>
      <c r="S104" s="3" t="str">
        <f>IF(教務委員編集用!X278=0,"",教務委員編集用!X278)</f>
        <v/>
      </c>
    </row>
    <row r="105" spans="2:20" x14ac:dyDescent="0.15">
      <c r="F105" s="3" t="str">
        <f>IF(教務委員編集用!F279=0,"",教務委員編集用!F279)</f>
        <v/>
      </c>
      <c r="G105" s="3" t="str">
        <f>IF(教務委員編集用!G279=0,"",教務委員編集用!G279)</f>
        <v/>
      </c>
      <c r="H105" s="3" t="str">
        <f>IF(教務委員編集用!H279=0,"",教務委員編集用!H279)</f>
        <v/>
      </c>
      <c r="I105" s="3" t="str">
        <f>IF(教務委員編集用!I279=0,"",教務委員編集用!I279)</f>
        <v/>
      </c>
      <c r="J105" s="3" t="str">
        <f>IF(教務委員編集用!J279=0,"",教務委員編集用!J279)</f>
        <v/>
      </c>
      <c r="K105" s="3" t="str">
        <f>IF(教務委員編集用!K279=0,"",教務委員編集用!K279)</f>
        <v/>
      </c>
      <c r="L105" s="3" t="str">
        <f>IF(教務委員編集用!L279=0,"",教務委員編集用!L279)</f>
        <v/>
      </c>
      <c r="M105" s="3" t="str">
        <f>IF(教務委員編集用!M279=0,"",教務委員編集用!M279)</f>
        <v/>
      </c>
      <c r="N105" s="3" t="str">
        <f>IF(教務委員編集用!V279=0,"",教務委員編集用!V279)</f>
        <v/>
      </c>
      <c r="R105" s="3" t="str">
        <f>IF(教務委員編集用!W279=0,"",教務委員編集用!W279)</f>
        <v/>
      </c>
      <c r="S105" s="3" t="str">
        <f>IF(教務委員編集用!X279=0,"",教務委員編集用!X279)</f>
        <v/>
      </c>
    </row>
    <row r="106" spans="2:20" x14ac:dyDescent="0.15">
      <c r="F106" s="3" t="str">
        <f>IF(教務委員編集用!F280=0,"",教務委員編集用!F280)</f>
        <v/>
      </c>
      <c r="G106" s="3" t="str">
        <f>IF(教務委員編集用!G280=0,"",教務委員編集用!G280)</f>
        <v/>
      </c>
      <c r="H106" s="3" t="str">
        <f>IF(教務委員編集用!H280=0,"",教務委員編集用!H280)</f>
        <v/>
      </c>
      <c r="I106" s="3" t="str">
        <f>IF(教務委員編集用!I280=0,"",教務委員編集用!I280)</f>
        <v/>
      </c>
      <c r="J106" s="3" t="str">
        <f>IF(教務委員編集用!J280=0,"",教務委員編集用!J280)</f>
        <v/>
      </c>
      <c r="K106" s="3" t="str">
        <f>IF(教務委員編集用!K280=0,"",教務委員編集用!K280)</f>
        <v/>
      </c>
      <c r="L106" s="3" t="str">
        <f>IF(教務委員編集用!L280=0,"",教務委員編集用!L280)</f>
        <v/>
      </c>
      <c r="M106" s="3" t="str">
        <f>IF(教務委員編集用!M280=0,"",教務委員編集用!M280)</f>
        <v/>
      </c>
      <c r="N106" s="3" t="str">
        <f>IF(教務委員編集用!V280=0,"",教務委員編集用!V280)</f>
        <v/>
      </c>
      <c r="R106" s="3" t="str">
        <f>IF(教務委員編集用!W280=0,"",教務委員編集用!W280)</f>
        <v/>
      </c>
      <c r="S106" s="3" t="str">
        <f>IF(教務委員編集用!X280=0,"",教務委員編集用!X280)</f>
        <v/>
      </c>
    </row>
    <row r="107" spans="2:20" x14ac:dyDescent="0.15">
      <c r="F107" s="3" t="str">
        <f>IF(教務委員編集用!F281=0,"",教務委員編集用!F281)</f>
        <v/>
      </c>
      <c r="G107" s="3" t="str">
        <f>IF(教務委員編集用!G281=0,"",教務委員編集用!G281)</f>
        <v/>
      </c>
      <c r="H107" s="3" t="str">
        <f>IF(教務委員編集用!H281=0,"",教務委員編集用!H281)</f>
        <v/>
      </c>
      <c r="I107" s="3" t="str">
        <f>IF(教務委員編集用!I281=0,"",教務委員編集用!I281)</f>
        <v/>
      </c>
      <c r="J107" s="3" t="str">
        <f>IF(教務委員編集用!J281=0,"",教務委員編集用!J281)</f>
        <v/>
      </c>
      <c r="K107" s="3" t="str">
        <f>IF(教務委員編集用!K281=0,"",教務委員編集用!K281)</f>
        <v/>
      </c>
      <c r="L107" s="3" t="str">
        <f>IF(教務委員編集用!L281=0,"",教務委員編集用!L281)</f>
        <v/>
      </c>
      <c r="M107" s="3" t="str">
        <f>IF(教務委員編集用!M281=0,"",教務委員編集用!M281)</f>
        <v/>
      </c>
      <c r="N107" s="3" t="str">
        <f>IF(教務委員編集用!V281=0,"",教務委員編集用!V281)</f>
        <v/>
      </c>
      <c r="R107" s="3" t="str">
        <f>IF(教務委員編集用!W281=0,"",教務委員編集用!W281)</f>
        <v/>
      </c>
      <c r="S107" s="3" t="str">
        <f>IF(教務委員編集用!X281=0,"",教務委員編集用!X281)</f>
        <v/>
      </c>
    </row>
    <row r="108" spans="2:20" x14ac:dyDescent="0.15">
      <c r="F108" s="3" t="str">
        <f>IF(教務委員編集用!F282=0,"",教務委員編集用!F282)</f>
        <v/>
      </c>
      <c r="G108" s="3" t="str">
        <f>IF(教務委員編集用!G282=0,"",教務委員編集用!G282)</f>
        <v/>
      </c>
      <c r="H108" s="3" t="str">
        <f>IF(教務委員編集用!H282=0,"",教務委員編集用!H282)</f>
        <v/>
      </c>
      <c r="I108" s="3" t="str">
        <f>IF(教務委員編集用!I282=0,"",教務委員編集用!I282)</f>
        <v/>
      </c>
      <c r="J108" s="3" t="str">
        <f>IF(教務委員編集用!J282=0,"",教務委員編集用!J282)</f>
        <v/>
      </c>
      <c r="K108" s="3" t="str">
        <f>IF(教務委員編集用!K282=0,"",教務委員編集用!K282)</f>
        <v/>
      </c>
      <c r="L108" s="3" t="str">
        <f>IF(教務委員編集用!L282=0,"",教務委員編集用!L282)</f>
        <v/>
      </c>
      <c r="M108" s="3" t="str">
        <f>IF(教務委員編集用!M282=0,"",教務委員編集用!M282)</f>
        <v/>
      </c>
      <c r="N108" s="3" t="str">
        <f>IF(教務委員編集用!V282=0,"",教務委員編集用!V282)</f>
        <v/>
      </c>
      <c r="R108" s="3" t="str">
        <f>IF(教務委員編集用!W282=0,"",教務委員編集用!W282)</f>
        <v/>
      </c>
      <c r="S108" s="3" t="str">
        <f>IF(教務委員編集用!X282=0,"",教務委員編集用!X282)</f>
        <v/>
      </c>
    </row>
    <row r="109" spans="2:20" x14ac:dyDescent="0.15">
      <c r="F109" s="3" t="str">
        <f>IF(教務委員編集用!F283=0,"",教務委員編集用!F283)</f>
        <v/>
      </c>
      <c r="G109" s="3" t="str">
        <f>IF(教務委員編集用!G283=0,"",教務委員編集用!G283)</f>
        <v/>
      </c>
      <c r="H109" s="3" t="str">
        <f>IF(教務委員編集用!H283=0,"",教務委員編集用!H283)</f>
        <v/>
      </c>
      <c r="I109" s="3" t="str">
        <f>IF(教務委員編集用!I283=0,"",教務委員編集用!I283)</f>
        <v/>
      </c>
      <c r="J109" s="3" t="str">
        <f>IF(教務委員編集用!J283=0,"",教務委員編集用!J283)</f>
        <v/>
      </c>
      <c r="K109" s="3" t="str">
        <f>IF(教務委員編集用!K283=0,"",教務委員編集用!K283)</f>
        <v/>
      </c>
      <c r="L109" s="3" t="str">
        <f>IF(教務委員編集用!L283=0,"",教務委員編集用!L283)</f>
        <v/>
      </c>
      <c r="M109" s="3" t="str">
        <f>IF(教務委員編集用!M283=0,"",教務委員編集用!M283)</f>
        <v/>
      </c>
      <c r="N109" s="3" t="str">
        <f>IF(教務委員編集用!V283=0,"",教務委員編集用!V283)</f>
        <v/>
      </c>
      <c r="R109" s="3" t="str">
        <f>IF(教務委員編集用!W283=0,"",教務委員編集用!W283)</f>
        <v/>
      </c>
      <c r="S109" s="3" t="str">
        <f>IF(教務委員編集用!X283=0,"",教務委員編集用!X283)</f>
        <v/>
      </c>
    </row>
    <row r="110" spans="2:20" x14ac:dyDescent="0.15">
      <c r="F110" s="3" t="str">
        <f>IF(教務委員編集用!F284=0,"",教務委員編集用!F284)</f>
        <v/>
      </c>
      <c r="G110" s="3" t="str">
        <f>IF(教務委員編集用!G284=0,"",教務委員編集用!G284)</f>
        <v/>
      </c>
      <c r="H110" s="3" t="str">
        <f>IF(教務委員編集用!H284=0,"",教務委員編集用!H284)</f>
        <v/>
      </c>
      <c r="I110" s="3" t="str">
        <f>IF(教務委員編集用!I284=0,"",教務委員編集用!I284)</f>
        <v/>
      </c>
      <c r="J110" s="3" t="str">
        <f>IF(教務委員編集用!J284=0,"",教務委員編集用!J284)</f>
        <v/>
      </c>
      <c r="K110" s="3" t="str">
        <f>IF(教務委員編集用!K284=0,"",教務委員編集用!K284)</f>
        <v/>
      </c>
      <c r="L110" s="3" t="str">
        <f>IF(教務委員編集用!L284=0,"",教務委員編集用!L284)</f>
        <v/>
      </c>
      <c r="M110" s="3" t="str">
        <f>IF(教務委員編集用!M284=0,"",教務委員編集用!M284)</f>
        <v/>
      </c>
      <c r="N110" s="3" t="str">
        <f>IF(教務委員編集用!V284=0,"",教務委員編集用!V284)</f>
        <v/>
      </c>
      <c r="R110" s="3" t="str">
        <f>IF(教務委員編集用!W284=0,"",教務委員編集用!W284)</f>
        <v/>
      </c>
      <c r="S110" s="3" t="str">
        <f>IF(教務委員編集用!X284=0,"",教務委員編集用!X284)</f>
        <v/>
      </c>
    </row>
    <row r="111" spans="2:20" x14ac:dyDescent="0.15">
      <c r="F111" s="3" t="str">
        <f>IF(教務委員編集用!F285=0,"",教務委員編集用!F285)</f>
        <v/>
      </c>
      <c r="G111" s="3" t="str">
        <f>IF(教務委員編集用!G285=0,"",教務委員編集用!G285)</f>
        <v/>
      </c>
      <c r="H111" s="3" t="str">
        <f>IF(教務委員編集用!H285=0,"",教務委員編集用!H285)</f>
        <v/>
      </c>
      <c r="I111" s="3" t="str">
        <f>IF(教務委員編集用!I285=0,"",教務委員編集用!I285)</f>
        <v/>
      </c>
      <c r="J111" s="3" t="str">
        <f>IF(教務委員編集用!J285=0,"",教務委員編集用!J285)</f>
        <v/>
      </c>
      <c r="K111" s="3" t="str">
        <f>IF(教務委員編集用!K285=0,"",教務委員編集用!K285)</f>
        <v/>
      </c>
      <c r="L111" s="3" t="str">
        <f>IF(教務委員編集用!L285=0,"",教務委員編集用!L285)</f>
        <v/>
      </c>
      <c r="M111" s="3" t="str">
        <f>IF(教務委員編集用!M285=0,"",教務委員編集用!M285)</f>
        <v/>
      </c>
      <c r="N111" s="3" t="str">
        <f>IF(教務委員編集用!V285=0,"",教務委員編集用!V285)</f>
        <v/>
      </c>
      <c r="R111" s="3" t="str">
        <f>IF(教務委員編集用!W285=0,"",教務委員編集用!W285)</f>
        <v/>
      </c>
      <c r="S111" s="3" t="str">
        <f>IF(教務委員編集用!X285=0,"",教務委員編集用!X285)</f>
        <v/>
      </c>
    </row>
    <row r="112" spans="2:20" x14ac:dyDescent="0.15">
      <c r="F112" s="3" t="str">
        <f>IF(教務委員編集用!F286=0,"",教務委員編集用!F286)</f>
        <v/>
      </c>
      <c r="G112" s="3" t="str">
        <f>IF(教務委員編集用!G286=0,"",教務委員編集用!G286)</f>
        <v/>
      </c>
      <c r="H112" s="3" t="str">
        <f>IF(教務委員編集用!H286=0,"",教務委員編集用!H286)</f>
        <v/>
      </c>
      <c r="I112" s="3" t="str">
        <f>IF(教務委員編集用!I286=0,"",教務委員編集用!I286)</f>
        <v/>
      </c>
      <c r="J112" s="3" t="str">
        <f>IF(教務委員編集用!J286=0,"",教務委員編集用!J286)</f>
        <v/>
      </c>
      <c r="K112" s="3" t="str">
        <f>IF(教務委員編集用!K286=0,"",教務委員編集用!K286)</f>
        <v/>
      </c>
      <c r="L112" s="3" t="str">
        <f>IF(教務委員編集用!L286=0,"",教務委員編集用!L286)</f>
        <v/>
      </c>
      <c r="M112" s="3" t="str">
        <f>IF(教務委員編集用!M286=0,"",教務委員編集用!M286)</f>
        <v/>
      </c>
      <c r="N112" s="3" t="str">
        <f>IF(教務委員編集用!V286=0,"",教務委員編集用!V286)</f>
        <v/>
      </c>
      <c r="R112" s="3" t="str">
        <f>IF(教務委員編集用!W286=0,"",教務委員編集用!W286)</f>
        <v/>
      </c>
      <c r="S112" s="3" t="str">
        <f>IF(教務委員編集用!X286=0,"",教務委員編集用!X286)</f>
        <v/>
      </c>
    </row>
    <row r="113" spans="6:19" x14ac:dyDescent="0.15">
      <c r="F113" s="3" t="str">
        <f>IF(教務委員編集用!F287=0,"",教務委員編集用!F287)</f>
        <v/>
      </c>
      <c r="G113" s="3" t="str">
        <f>IF(教務委員編集用!G287=0,"",教務委員編集用!G287)</f>
        <v/>
      </c>
      <c r="H113" s="3" t="str">
        <f>IF(教務委員編集用!H287=0,"",教務委員編集用!H287)</f>
        <v/>
      </c>
      <c r="I113" s="3" t="str">
        <f>IF(教務委員編集用!I287=0,"",教務委員編集用!I287)</f>
        <v/>
      </c>
      <c r="J113" s="3" t="str">
        <f>IF(教務委員編集用!J287=0,"",教務委員編集用!J287)</f>
        <v/>
      </c>
      <c r="K113" s="3" t="str">
        <f>IF(教務委員編集用!K287=0,"",教務委員編集用!K287)</f>
        <v/>
      </c>
      <c r="L113" s="3" t="str">
        <f>IF(教務委員編集用!L287=0,"",教務委員編集用!L287)</f>
        <v/>
      </c>
      <c r="M113" s="3" t="str">
        <f>IF(教務委員編集用!M287=0,"",教務委員編集用!M287)</f>
        <v/>
      </c>
      <c r="N113" s="3" t="str">
        <f>IF(教務委員編集用!V287=0,"",教務委員編集用!V287)</f>
        <v/>
      </c>
      <c r="R113" s="3" t="str">
        <f>IF(教務委員編集用!W287=0,"",教務委員編集用!W287)</f>
        <v/>
      </c>
      <c r="S113" s="3" t="str">
        <f>IF(教務委員編集用!X287=0,"",教務委員編集用!X287)</f>
        <v/>
      </c>
    </row>
    <row r="114" spans="6:19" x14ac:dyDescent="0.15">
      <c r="F114" s="3" t="str">
        <f>IF(教務委員編集用!F288=0,"",教務委員編集用!F288)</f>
        <v/>
      </c>
      <c r="G114" s="3" t="str">
        <f>IF(教務委員編集用!G288=0,"",教務委員編集用!G288)</f>
        <v/>
      </c>
      <c r="H114" s="3" t="str">
        <f>IF(教務委員編集用!H288=0,"",教務委員編集用!H288)</f>
        <v/>
      </c>
      <c r="I114" s="3" t="str">
        <f>IF(教務委員編集用!I288=0,"",教務委員編集用!I288)</f>
        <v/>
      </c>
      <c r="J114" s="3" t="str">
        <f>IF(教務委員編集用!J288=0,"",教務委員編集用!J288)</f>
        <v/>
      </c>
      <c r="K114" s="3" t="str">
        <f>IF(教務委員編集用!K288=0,"",教務委員編集用!K288)</f>
        <v/>
      </c>
      <c r="L114" s="3" t="str">
        <f>IF(教務委員編集用!L288=0,"",教務委員編集用!L288)</f>
        <v/>
      </c>
      <c r="M114" s="3" t="str">
        <f>IF(教務委員編集用!M288=0,"",教務委員編集用!M288)</f>
        <v/>
      </c>
      <c r="N114" s="3" t="str">
        <f>IF(教務委員編集用!V288=0,"",教務委員編集用!V288)</f>
        <v/>
      </c>
      <c r="R114" s="3" t="str">
        <f>IF(教務委員編集用!W288=0,"",教務委員編集用!W288)</f>
        <v/>
      </c>
      <c r="S114" s="3" t="str">
        <f>IF(教務委員編集用!X288=0,"",教務委員編集用!X288)</f>
        <v/>
      </c>
    </row>
    <row r="115" spans="6:19" x14ac:dyDescent="0.15">
      <c r="F115" s="3" t="str">
        <f>IF(教務委員編集用!F289=0,"",教務委員編集用!F289)</f>
        <v/>
      </c>
      <c r="G115" s="3" t="str">
        <f>IF(教務委員編集用!G289=0,"",教務委員編集用!G289)</f>
        <v/>
      </c>
      <c r="H115" s="3" t="str">
        <f>IF(教務委員編集用!H289=0,"",教務委員編集用!H289)</f>
        <v/>
      </c>
      <c r="I115" s="3" t="str">
        <f>IF(教務委員編集用!I289=0,"",教務委員編集用!I289)</f>
        <v/>
      </c>
      <c r="J115" s="3" t="str">
        <f>IF(教務委員編集用!J289=0,"",教務委員編集用!J289)</f>
        <v/>
      </c>
      <c r="K115" s="3" t="str">
        <f>IF(教務委員編集用!K289=0,"",教務委員編集用!K289)</f>
        <v/>
      </c>
      <c r="L115" s="3" t="str">
        <f>IF(教務委員編集用!L289=0,"",教務委員編集用!L289)</f>
        <v/>
      </c>
      <c r="M115" s="3" t="str">
        <f>IF(教務委員編集用!M289=0,"",教務委員編集用!M289)</f>
        <v/>
      </c>
      <c r="N115" s="3" t="str">
        <f>IF(教務委員編集用!V289=0,"",教務委員編集用!V289)</f>
        <v/>
      </c>
      <c r="R115" s="3" t="str">
        <f>IF(教務委員編集用!W289=0,"",教務委員編集用!W289)</f>
        <v/>
      </c>
      <c r="S115" s="3" t="str">
        <f>IF(教務委員編集用!X289=0,"",教務委員編集用!X289)</f>
        <v/>
      </c>
    </row>
    <row r="116" spans="6:19" x14ac:dyDescent="0.15">
      <c r="F116" s="3" t="str">
        <f>IF(教務委員編集用!F290=0,"",教務委員編集用!F290)</f>
        <v/>
      </c>
      <c r="G116" s="3" t="str">
        <f>IF(教務委員編集用!G290=0,"",教務委員編集用!G290)</f>
        <v/>
      </c>
      <c r="H116" s="3" t="str">
        <f>IF(教務委員編集用!H290=0,"",教務委員編集用!H290)</f>
        <v/>
      </c>
      <c r="I116" s="3" t="str">
        <f>IF(教務委員編集用!I290=0,"",教務委員編集用!I290)</f>
        <v/>
      </c>
      <c r="J116" s="3" t="str">
        <f>IF(教務委員編集用!J290=0,"",教務委員編集用!J290)</f>
        <v/>
      </c>
      <c r="K116" s="3" t="str">
        <f>IF(教務委員編集用!K290=0,"",教務委員編集用!K290)</f>
        <v/>
      </c>
      <c r="L116" s="3" t="str">
        <f>IF(教務委員編集用!L290=0,"",教務委員編集用!L290)</f>
        <v/>
      </c>
      <c r="M116" s="3" t="str">
        <f>IF(教務委員編集用!M290=0,"",教務委員編集用!M290)</f>
        <v/>
      </c>
      <c r="N116" s="3" t="str">
        <f>IF(教務委員編集用!V290=0,"",教務委員編集用!V290)</f>
        <v/>
      </c>
      <c r="R116" s="3" t="str">
        <f>IF(教務委員編集用!W290=0,"",教務委員編集用!W290)</f>
        <v/>
      </c>
      <c r="S116" s="3" t="str">
        <f>IF(教務委員編集用!X290=0,"",教務委員編集用!X290)</f>
        <v/>
      </c>
    </row>
    <row r="117" spans="6:19" x14ac:dyDescent="0.15">
      <c r="F117" s="3" t="str">
        <f>IF(教務委員編集用!F291=0,"",教務委員編集用!F291)</f>
        <v/>
      </c>
      <c r="G117" s="3" t="str">
        <f>IF(教務委員編集用!G291=0,"",教務委員編集用!G291)</f>
        <v/>
      </c>
      <c r="H117" s="3" t="str">
        <f>IF(教務委員編集用!H291=0,"",教務委員編集用!H291)</f>
        <v/>
      </c>
      <c r="I117" s="3" t="str">
        <f>IF(教務委員編集用!I291=0,"",教務委員編集用!I291)</f>
        <v/>
      </c>
      <c r="J117" s="3" t="str">
        <f>IF(教務委員編集用!J291=0,"",教務委員編集用!J291)</f>
        <v/>
      </c>
      <c r="K117" s="3" t="str">
        <f>IF(教務委員編集用!K291=0,"",教務委員編集用!K291)</f>
        <v/>
      </c>
      <c r="L117" s="3" t="str">
        <f>IF(教務委員編集用!L291=0,"",教務委員編集用!L291)</f>
        <v/>
      </c>
      <c r="M117" s="3" t="str">
        <f>IF(教務委員編集用!M291=0,"",教務委員編集用!M291)</f>
        <v/>
      </c>
      <c r="N117" s="3" t="str">
        <f>IF(教務委員編集用!V291=0,"",教務委員編集用!V291)</f>
        <v/>
      </c>
      <c r="R117" s="3" t="str">
        <f>IF(教務委員編集用!W291=0,"",教務委員編集用!W291)</f>
        <v/>
      </c>
      <c r="S117" s="3" t="str">
        <f>IF(教務委員編集用!X291=0,"",教務委員編集用!X291)</f>
        <v/>
      </c>
    </row>
    <row r="118" spans="6:19" x14ac:dyDescent="0.15">
      <c r="F118" s="3" t="str">
        <f>IF(教務委員編集用!F292=0,"",教務委員編集用!F292)</f>
        <v/>
      </c>
      <c r="G118" s="3" t="str">
        <f>IF(教務委員編集用!G292=0,"",教務委員編集用!G292)</f>
        <v/>
      </c>
      <c r="H118" s="3" t="str">
        <f>IF(教務委員編集用!H292=0,"",教務委員編集用!H292)</f>
        <v/>
      </c>
      <c r="I118" s="3" t="str">
        <f>IF(教務委員編集用!I292=0,"",教務委員編集用!I292)</f>
        <v/>
      </c>
      <c r="J118" s="3" t="str">
        <f>IF(教務委員編集用!J292=0,"",教務委員編集用!J292)</f>
        <v/>
      </c>
      <c r="K118" s="3" t="str">
        <f>IF(教務委員編集用!K292=0,"",教務委員編集用!K292)</f>
        <v/>
      </c>
      <c r="L118" s="3" t="str">
        <f>IF(教務委員編集用!L292=0,"",教務委員編集用!L292)</f>
        <v/>
      </c>
      <c r="M118" s="3" t="str">
        <f>IF(教務委員編集用!M292=0,"",教務委員編集用!M292)</f>
        <v/>
      </c>
      <c r="N118" s="3" t="str">
        <f>IF(教務委員編集用!V292=0,"",教務委員編集用!V292)</f>
        <v/>
      </c>
      <c r="R118" s="3" t="str">
        <f>IF(教務委員編集用!W292=0,"",教務委員編集用!W292)</f>
        <v/>
      </c>
      <c r="S118" s="3" t="str">
        <f>IF(教務委員編集用!X292=0,"",教務委員編集用!X292)</f>
        <v/>
      </c>
    </row>
    <row r="119" spans="6:19" x14ac:dyDescent="0.15">
      <c r="F119" s="3" t="str">
        <f>IF(教務委員編集用!F293=0,"",教務委員編集用!F293)</f>
        <v/>
      </c>
      <c r="G119" s="3" t="str">
        <f>IF(教務委員編集用!G293=0,"",教務委員編集用!G293)</f>
        <v/>
      </c>
      <c r="H119" s="3" t="str">
        <f>IF(教務委員編集用!H293=0,"",教務委員編集用!H293)</f>
        <v/>
      </c>
      <c r="I119" s="3" t="str">
        <f>IF(教務委員編集用!I293=0,"",教務委員編集用!I293)</f>
        <v/>
      </c>
      <c r="J119" s="3" t="str">
        <f>IF(教務委員編集用!J293=0,"",教務委員編集用!J293)</f>
        <v/>
      </c>
      <c r="K119" s="3" t="str">
        <f>IF(教務委員編集用!K293=0,"",教務委員編集用!K293)</f>
        <v/>
      </c>
      <c r="L119" s="3" t="str">
        <f>IF(教務委員編集用!L293=0,"",教務委員編集用!L293)</f>
        <v/>
      </c>
      <c r="M119" s="3" t="str">
        <f>IF(教務委員編集用!M293=0,"",教務委員編集用!M293)</f>
        <v/>
      </c>
      <c r="N119" s="3" t="str">
        <f>IF(教務委員編集用!V293=0,"",教務委員編集用!V293)</f>
        <v/>
      </c>
      <c r="R119" s="3" t="str">
        <f>IF(教務委員編集用!W293=0,"",教務委員編集用!W293)</f>
        <v/>
      </c>
      <c r="S119" s="3" t="str">
        <f>IF(教務委員編集用!X293=0,"",教務委員編集用!X293)</f>
        <v/>
      </c>
    </row>
    <row r="120" spans="6:19" x14ac:dyDescent="0.15">
      <c r="F120" s="3" t="str">
        <f>IF(教務委員編集用!F294=0,"",教務委員編集用!F294)</f>
        <v/>
      </c>
      <c r="G120" s="3" t="str">
        <f>IF(教務委員編集用!G294=0,"",教務委員編集用!G294)</f>
        <v/>
      </c>
      <c r="H120" s="3" t="str">
        <f>IF(教務委員編集用!H294=0,"",教務委員編集用!H294)</f>
        <v/>
      </c>
      <c r="I120" s="3" t="str">
        <f>IF(教務委員編集用!I294=0,"",教務委員編集用!I294)</f>
        <v/>
      </c>
      <c r="J120" s="3" t="str">
        <f>IF(教務委員編集用!J294=0,"",教務委員編集用!J294)</f>
        <v/>
      </c>
      <c r="K120" s="3" t="str">
        <f>IF(教務委員編集用!K294=0,"",教務委員編集用!K294)</f>
        <v/>
      </c>
      <c r="L120" s="3" t="str">
        <f>IF(教務委員編集用!L294=0,"",教務委員編集用!L294)</f>
        <v/>
      </c>
      <c r="M120" s="3" t="str">
        <f>IF(教務委員編集用!M294=0,"",教務委員編集用!M294)</f>
        <v/>
      </c>
      <c r="N120" s="3" t="str">
        <f>IF(教務委員編集用!V294=0,"",教務委員編集用!V294)</f>
        <v/>
      </c>
      <c r="R120" s="3" t="str">
        <f>IF(教務委員編集用!W294=0,"",教務委員編集用!W294)</f>
        <v/>
      </c>
      <c r="S120" s="3" t="str">
        <f>IF(教務委員編集用!X294=0,"",教務委員編集用!X294)</f>
        <v/>
      </c>
    </row>
  </sheetData>
  <mergeCells count="64">
    <mergeCell ref="F98:P100"/>
    <mergeCell ref="F101:P103"/>
    <mergeCell ref="B92:C97"/>
    <mergeCell ref="D92:E94"/>
    <mergeCell ref="D95:E97"/>
    <mergeCell ref="B98:C103"/>
    <mergeCell ref="D98:E100"/>
    <mergeCell ref="D101:E103"/>
    <mergeCell ref="B5:B17"/>
    <mergeCell ref="C5:C17"/>
    <mergeCell ref="D5:D12"/>
    <mergeCell ref="E5:E12"/>
    <mergeCell ref="D13:D17"/>
    <mergeCell ref="E13:E17"/>
    <mergeCell ref="B18:B25"/>
    <mergeCell ref="C18:C25"/>
    <mergeCell ref="D18:D21"/>
    <mergeCell ref="E18:E21"/>
    <mergeCell ref="D22:D25"/>
    <mergeCell ref="E22:E25"/>
    <mergeCell ref="B26:B38"/>
    <mergeCell ref="C26:C38"/>
    <mergeCell ref="D26:D33"/>
    <mergeCell ref="E26:E33"/>
    <mergeCell ref="D34:D38"/>
    <mergeCell ref="E34:E38"/>
    <mergeCell ref="B39:B59"/>
    <mergeCell ref="C39:C59"/>
    <mergeCell ref="D39:D47"/>
    <mergeCell ref="E39:E47"/>
    <mergeCell ref="D48:D51"/>
    <mergeCell ref="E48:E51"/>
    <mergeCell ref="D52:D55"/>
    <mergeCell ref="E52:E55"/>
    <mergeCell ref="D56:D59"/>
    <mergeCell ref="E56:E59"/>
    <mergeCell ref="B60:B70"/>
    <mergeCell ref="C60:C70"/>
    <mergeCell ref="D60:D65"/>
    <mergeCell ref="E60:E65"/>
    <mergeCell ref="D66:D70"/>
    <mergeCell ref="E66:E70"/>
    <mergeCell ref="B71:B80"/>
    <mergeCell ref="C71:C80"/>
    <mergeCell ref="D71:D74"/>
    <mergeCell ref="E71:E74"/>
    <mergeCell ref="D75:D80"/>
    <mergeCell ref="E75:E80"/>
    <mergeCell ref="Q2:T3"/>
    <mergeCell ref="B4:C4"/>
    <mergeCell ref="D4:E4"/>
    <mergeCell ref="F92:P94"/>
    <mergeCell ref="F95:P97"/>
    <mergeCell ref="B2:D2"/>
    <mergeCell ref="G2:H2"/>
    <mergeCell ref="I2:K2"/>
    <mergeCell ref="L2:M2"/>
    <mergeCell ref="N2:P2"/>
    <mergeCell ref="B81:B90"/>
    <mergeCell ref="C81:C90"/>
    <mergeCell ref="D81:D85"/>
    <mergeCell ref="E81:E85"/>
    <mergeCell ref="D86:D90"/>
    <mergeCell ref="E86:E90"/>
  </mergeCells>
  <phoneticPr fontId="1"/>
  <dataValidations count="2">
    <dataValidation type="list" allowBlank="1" showInputMessage="1" showErrorMessage="1" sqref="P5:P11 P26:P32 P77:P79 P52 P13:P16 P34:P37 P75 P39:P44">
      <formula1>"5,4,3,2,1,0"</formula1>
    </dataValidation>
    <dataValidation type="list" allowBlank="1" showInputMessage="1" showErrorMessage="1" sqref="O5:O6 O13 O26:O31 O34 O75 O52 O39:O44">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36"/>
  <sheetViews>
    <sheetView zoomScaleNormal="100" zoomScaleSheetLayoutView="100" workbookViewId="0">
      <pane ySplit="4" topLeftCell="A92" activePane="bottomLeft" state="frozen"/>
      <selection pane="bottomLeft" activeCell="F105" sqref="F105:P107"/>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6.75" style="22" customWidth="1"/>
    <col min="13" max="14" width="7" style="3" customWidth="1"/>
    <col min="15" max="18" width="9.875" style="3" customWidth="1"/>
    <col min="19" max="19" width="9.625" style="3" customWidth="1"/>
    <col min="20" max="20" width="9" style="22"/>
  </cols>
  <sheetData>
    <row r="1" spans="2:20" ht="14.25" thickBot="1" x14ac:dyDescent="0.2">
      <c r="L1" s="3"/>
    </row>
    <row r="2" spans="2:20" ht="21.75" customHeight="1" thickBot="1" x14ac:dyDescent="0.2">
      <c r="B2" s="516" t="s">
        <v>300</v>
      </c>
      <c r="C2" s="516"/>
      <c r="D2" s="516"/>
      <c r="G2" s="517" t="s">
        <v>301</v>
      </c>
      <c r="H2" s="518"/>
      <c r="I2" s="518" t="str">
        <f>IF('1年生'!I2:K2=0,"",'1年生'!I2:K2)</f>
        <v/>
      </c>
      <c r="J2" s="518"/>
      <c r="K2" s="565"/>
      <c r="L2" s="521" t="s">
        <v>302</v>
      </c>
      <c r="M2" s="518"/>
      <c r="N2" s="518" t="str">
        <f>IF('1年生'!N2:P2=0,"",'1年生'!N2:P2)</f>
        <v/>
      </c>
      <c r="O2" s="518"/>
      <c r="P2" s="565"/>
      <c r="Q2" s="496" t="s">
        <v>303</v>
      </c>
      <c r="R2" s="496"/>
      <c r="S2" s="496"/>
      <c r="T2" s="496"/>
    </row>
    <row r="3" spans="2:20" ht="14.25" thickBot="1" x14ac:dyDescent="0.2">
      <c r="L3" s="3"/>
      <c r="Q3" s="497"/>
      <c r="R3" s="497"/>
      <c r="S3" s="497"/>
      <c r="T3" s="497"/>
    </row>
    <row r="4" spans="2:20" ht="75" customHeight="1" thickBot="1" x14ac:dyDescent="0.2">
      <c r="B4" s="498" t="str">
        <f>IF(教務委員編集用!B8=0,"",教務委員編集用!B8)</f>
        <v>大項目</v>
      </c>
      <c r="C4" s="499"/>
      <c r="D4" s="500" t="str">
        <f>IF(教務委員編集用!D8=0,"",教務委員編集用!D8)</f>
        <v>細項目</v>
      </c>
      <c r="E4" s="500"/>
      <c r="F4" s="31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ht="13.5" customHeight="1" x14ac:dyDescent="0.15">
      <c r="B5" s="571" t="str">
        <f>教務委員編集用!B9</f>
        <v>A</v>
      </c>
      <c r="C5" s="526" t="str">
        <f>教務委員編集用!C9</f>
        <v>世界の政治,経済,産業や文化を理解し,その中で自分自身か社会に貢献できる役割が何かを討論し,多面的に物事を考え,行動できる素養を持つ。</v>
      </c>
      <c r="D5" s="530">
        <f>教務委員編集用!D9</f>
        <v>1</v>
      </c>
      <c r="E5" s="544" t="str">
        <f>教務委員編集用!E9</f>
        <v>社会科学および人文科学に興味を持ち,関連知識を理解し身につけられる.また,自分自身と他人との関わりや価値観の相違について理解できる.</v>
      </c>
      <c r="F5" s="7" t="str">
        <f>教務委員編集用!F17</f>
        <v>国語Ⅳ</v>
      </c>
      <c r="G5" s="7">
        <f>教務委員編集用!G17</f>
        <v>1</v>
      </c>
      <c r="H5" s="7" t="str">
        <f>教務委員編集用!H17</f>
        <v>必修</v>
      </c>
      <c r="I5" s="7" t="str">
        <f>教務委員編集用!I17</f>
        <v>履修</v>
      </c>
      <c r="J5" s="7">
        <f>教務委員編集用!J17</f>
        <v>4</v>
      </c>
      <c r="K5" s="7" t="str">
        <f>教務委員編集用!K17</f>
        <v>半期</v>
      </c>
      <c r="L5" s="31">
        <f>教務委員編集用!L17</f>
        <v>22.5</v>
      </c>
      <c r="M5" s="7">
        <f>教務委員編集用!M17</f>
        <v>100</v>
      </c>
      <c r="N5" s="7">
        <f>教務委員編集用!N17</f>
        <v>22.5</v>
      </c>
      <c r="O5" s="120"/>
      <c r="P5" s="126"/>
      <c r="Q5" s="371"/>
      <c r="R5" s="355"/>
      <c r="S5" s="355"/>
      <c r="T5" s="356"/>
    </row>
    <row r="6" spans="2:20" x14ac:dyDescent="0.15">
      <c r="B6" s="553"/>
      <c r="C6" s="528"/>
      <c r="D6" s="532"/>
      <c r="E6" s="545"/>
      <c r="F6" s="8" t="str">
        <f>教務委員編集用!F18</f>
        <v>日本文学</v>
      </c>
      <c r="G6" s="8">
        <f>教務委員編集用!G18</f>
        <v>1</v>
      </c>
      <c r="H6" s="8" t="str">
        <f>教務委員編集用!H18</f>
        <v>必修選択</v>
      </c>
      <c r="I6" s="8" t="str">
        <f>教務委員編集用!I18</f>
        <v>履修</v>
      </c>
      <c r="J6" s="8">
        <f>教務委員編集用!J18</f>
        <v>4</v>
      </c>
      <c r="K6" s="8" t="str">
        <f>教務委員編集用!K18</f>
        <v>半期</v>
      </c>
      <c r="L6" s="30">
        <f>教務委員編集用!L18</f>
        <v>22.5</v>
      </c>
      <c r="M6" s="8">
        <f>教務委員編集用!M18</f>
        <v>100</v>
      </c>
      <c r="N6" s="30">
        <f>教務委員編集用!N18</f>
        <v>0</v>
      </c>
      <c r="O6" s="123"/>
      <c r="P6" s="127"/>
      <c r="Q6" s="333"/>
      <c r="R6" s="323"/>
      <c r="S6" s="323"/>
      <c r="T6" s="324"/>
    </row>
    <row r="7" spans="2:20" x14ac:dyDescent="0.15">
      <c r="B7" s="553"/>
      <c r="C7" s="528"/>
      <c r="D7" s="532"/>
      <c r="E7" s="545"/>
      <c r="F7" s="8" t="str">
        <f>教務委員編集用!F19</f>
        <v>日本社会史</v>
      </c>
      <c r="G7" s="8">
        <f>教務委員編集用!G19</f>
        <v>1</v>
      </c>
      <c r="H7" s="8" t="str">
        <f>教務委員編集用!H19</f>
        <v>必修選択</v>
      </c>
      <c r="I7" s="8" t="str">
        <f>教務委員編集用!I19</f>
        <v>履修</v>
      </c>
      <c r="J7" s="8">
        <f>教務委員編集用!J19</f>
        <v>4</v>
      </c>
      <c r="K7" s="8" t="str">
        <f>教務委員編集用!K19</f>
        <v>半期</v>
      </c>
      <c r="L7" s="30">
        <f>教務委員編集用!L19</f>
        <v>22.5</v>
      </c>
      <c r="M7" s="8">
        <f>教務委員編集用!M19</f>
        <v>100</v>
      </c>
      <c r="N7" s="30">
        <f>教務委員編集用!N19</f>
        <v>0</v>
      </c>
      <c r="O7" s="123"/>
      <c r="P7" s="127"/>
      <c r="Q7" s="333"/>
      <c r="R7" s="323"/>
      <c r="S7" s="323"/>
      <c r="T7" s="324"/>
    </row>
    <row r="8" spans="2:20" x14ac:dyDescent="0.15">
      <c r="B8" s="553"/>
      <c r="C8" s="528"/>
      <c r="D8" s="532"/>
      <c r="E8" s="545"/>
      <c r="F8" s="8" t="str">
        <f>教務委員編集用!F20</f>
        <v>西洋史</v>
      </c>
      <c r="G8" s="8">
        <f>教務委員編集用!G20</f>
        <v>1</v>
      </c>
      <c r="H8" s="8" t="str">
        <f>教務委員編集用!H20</f>
        <v>必修選択</v>
      </c>
      <c r="I8" s="8" t="str">
        <f>教務委員編集用!I20</f>
        <v>履修</v>
      </c>
      <c r="J8" s="8">
        <f>教務委員編集用!J20</f>
        <v>4</v>
      </c>
      <c r="K8" s="8" t="str">
        <f>教務委員編集用!K20</f>
        <v>半期</v>
      </c>
      <c r="L8" s="30">
        <f>教務委員編集用!L20</f>
        <v>22.5</v>
      </c>
      <c r="M8" s="8">
        <f>教務委員編集用!M20</f>
        <v>100</v>
      </c>
      <c r="N8" s="30">
        <f>教務委員編集用!N20</f>
        <v>0</v>
      </c>
      <c r="O8" s="123"/>
      <c r="P8" s="127"/>
      <c r="Q8" s="333"/>
      <c r="R8" s="323"/>
      <c r="S8" s="323"/>
      <c r="T8" s="324"/>
    </row>
    <row r="9" spans="2:20" x14ac:dyDescent="0.15">
      <c r="B9" s="553"/>
      <c r="C9" s="528"/>
      <c r="D9" s="532"/>
      <c r="E9" s="545"/>
      <c r="F9" s="8" t="str">
        <f>教務委員編集用!F21</f>
        <v>社会哲学</v>
      </c>
      <c r="G9" s="8">
        <f>教務委員編集用!G21</f>
        <v>1</v>
      </c>
      <c r="H9" s="8" t="str">
        <f>教務委員編集用!H21</f>
        <v>必修選択</v>
      </c>
      <c r="I9" s="8" t="str">
        <f>教務委員編集用!I21</f>
        <v>履修</v>
      </c>
      <c r="J9" s="8">
        <f>教務委員編集用!J21</f>
        <v>4</v>
      </c>
      <c r="K9" s="8" t="str">
        <f>教務委員編集用!K21</f>
        <v>半期</v>
      </c>
      <c r="L9" s="30">
        <f>教務委員編集用!L21</f>
        <v>22.5</v>
      </c>
      <c r="M9" s="8">
        <f>教務委員編集用!M21</f>
        <v>100</v>
      </c>
      <c r="N9" s="30">
        <f>教務委員編集用!N21</f>
        <v>0</v>
      </c>
      <c r="O9" s="123"/>
      <c r="P9" s="127"/>
      <c r="Q9" s="333"/>
      <c r="R9" s="323"/>
      <c r="S9" s="323"/>
      <c r="T9" s="324"/>
    </row>
    <row r="10" spans="2:20" x14ac:dyDescent="0.15">
      <c r="B10" s="553"/>
      <c r="C10" s="528"/>
      <c r="D10" s="532"/>
      <c r="E10" s="545"/>
      <c r="F10" s="8" t="str">
        <f>教務委員編集用!F22</f>
        <v>法学</v>
      </c>
      <c r="G10" s="8">
        <f>教務委員編集用!G22</f>
        <v>1</v>
      </c>
      <c r="H10" s="8" t="str">
        <f>教務委員編集用!H22</f>
        <v>必修選択</v>
      </c>
      <c r="I10" s="8" t="str">
        <f>教務委員編集用!I22</f>
        <v>履修</v>
      </c>
      <c r="J10" s="8">
        <f>教務委員編集用!J22</f>
        <v>4</v>
      </c>
      <c r="K10" s="8" t="str">
        <f>教務委員編集用!K22</f>
        <v>半期</v>
      </c>
      <c r="L10" s="30">
        <f>教務委員編集用!L22</f>
        <v>22.5</v>
      </c>
      <c r="M10" s="8">
        <f>教務委員編集用!M22</f>
        <v>100</v>
      </c>
      <c r="N10" s="30">
        <f>教務委員編集用!N22</f>
        <v>0</v>
      </c>
      <c r="O10" s="123"/>
      <c r="P10" s="127"/>
      <c r="Q10" s="333"/>
      <c r="R10" s="323"/>
      <c r="S10" s="323"/>
      <c r="T10" s="324"/>
    </row>
    <row r="11" spans="2:20" x14ac:dyDescent="0.15">
      <c r="B11" s="553"/>
      <c r="C11" s="528"/>
      <c r="D11" s="532"/>
      <c r="E11" s="545"/>
      <c r="F11" s="8" t="str">
        <f>教務委員編集用!F23</f>
        <v>中国語Ⅰ</v>
      </c>
      <c r="G11" s="8">
        <f>教務委員編集用!G23</f>
        <v>1</v>
      </c>
      <c r="H11" s="8" t="str">
        <f>教務委員編集用!H23</f>
        <v>必修選択</v>
      </c>
      <c r="I11" s="8" t="str">
        <f>教務委員編集用!I23</f>
        <v>履修</v>
      </c>
      <c r="J11" s="8">
        <f>教務委員編集用!J23</f>
        <v>4</v>
      </c>
      <c r="K11" s="8" t="str">
        <f>教務委員編集用!K23</f>
        <v>半期</v>
      </c>
      <c r="L11" s="30">
        <f>教務委員編集用!L23</f>
        <v>22.5</v>
      </c>
      <c r="M11" s="8">
        <f>教務委員編集用!M23</f>
        <v>100</v>
      </c>
      <c r="N11" s="30">
        <f>教務委員編集用!N23</f>
        <v>0</v>
      </c>
      <c r="O11" s="123"/>
      <c r="P11" s="127"/>
      <c r="Q11" s="333"/>
      <c r="R11" s="323"/>
      <c r="S11" s="323"/>
      <c r="T11" s="324"/>
    </row>
    <row r="12" spans="2:20" x14ac:dyDescent="0.15">
      <c r="B12" s="553"/>
      <c r="C12" s="528"/>
      <c r="D12" s="532"/>
      <c r="E12" s="545"/>
      <c r="F12" s="8" t="str">
        <f>教務委員編集用!F24</f>
        <v>ハングルⅠ</v>
      </c>
      <c r="G12" s="8">
        <f>教務委員編集用!G24</f>
        <v>1</v>
      </c>
      <c r="H12" s="8" t="str">
        <f>教務委員編集用!H24</f>
        <v>必修選択</v>
      </c>
      <c r="I12" s="8" t="str">
        <f>教務委員編集用!I24</f>
        <v>履修</v>
      </c>
      <c r="J12" s="8">
        <f>教務委員編集用!J24</f>
        <v>4</v>
      </c>
      <c r="K12" s="8" t="str">
        <f>教務委員編集用!K24</f>
        <v>半期</v>
      </c>
      <c r="L12" s="30">
        <f>教務委員編集用!L24</f>
        <v>22.5</v>
      </c>
      <c r="M12" s="8">
        <f>教務委員編集用!M24</f>
        <v>100</v>
      </c>
      <c r="N12" s="30">
        <f>教務委員編集用!N24</f>
        <v>0</v>
      </c>
      <c r="O12" s="123"/>
      <c r="P12" s="127"/>
      <c r="Q12" s="333"/>
      <c r="R12" s="323"/>
      <c r="S12" s="323"/>
      <c r="T12" s="324"/>
    </row>
    <row r="13" spans="2:20" x14ac:dyDescent="0.15">
      <c r="B13" s="553"/>
      <c r="C13" s="528"/>
      <c r="D13" s="532"/>
      <c r="E13" s="545"/>
      <c r="F13" s="8" t="str">
        <f>教務委員編集用!F25</f>
        <v>日本文化史</v>
      </c>
      <c r="G13" s="8">
        <f>教務委員編集用!G25</f>
        <v>1</v>
      </c>
      <c r="H13" s="8" t="str">
        <f>教務委員編集用!H25</f>
        <v>必修選択</v>
      </c>
      <c r="I13" s="8" t="str">
        <f>教務委員編集用!I25</f>
        <v>履修</v>
      </c>
      <c r="J13" s="8">
        <f>教務委員編集用!J25</f>
        <v>4</v>
      </c>
      <c r="K13" s="8" t="str">
        <f>教務委員編集用!K25</f>
        <v>半期</v>
      </c>
      <c r="L13" s="30">
        <f>教務委員編集用!L25</f>
        <v>22.5</v>
      </c>
      <c r="M13" s="8">
        <f>教務委員編集用!M25</f>
        <v>100</v>
      </c>
      <c r="N13" s="30">
        <f>教務委員編集用!N25</f>
        <v>0</v>
      </c>
      <c r="O13" s="123"/>
      <c r="P13" s="127"/>
      <c r="Q13" s="333"/>
      <c r="R13" s="323"/>
      <c r="S13" s="323"/>
      <c r="T13" s="324"/>
    </row>
    <row r="14" spans="2:20" x14ac:dyDescent="0.15">
      <c r="B14" s="553"/>
      <c r="C14" s="528"/>
      <c r="D14" s="532"/>
      <c r="E14" s="545"/>
      <c r="F14" s="8" t="str">
        <f>教務委員編集用!F26</f>
        <v>東洋史</v>
      </c>
      <c r="G14" s="8">
        <f>教務委員編集用!G26</f>
        <v>1</v>
      </c>
      <c r="H14" s="8" t="str">
        <f>教務委員編集用!H26</f>
        <v>必修選択</v>
      </c>
      <c r="I14" s="8" t="str">
        <f>教務委員編集用!I26</f>
        <v>履修</v>
      </c>
      <c r="J14" s="8">
        <f>教務委員編集用!J26</f>
        <v>4</v>
      </c>
      <c r="K14" s="8" t="str">
        <f>教務委員編集用!K26</f>
        <v>半期</v>
      </c>
      <c r="L14" s="30">
        <f>教務委員編集用!L26</f>
        <v>22.5</v>
      </c>
      <c r="M14" s="8">
        <f>教務委員編集用!M26</f>
        <v>100</v>
      </c>
      <c r="N14" s="30">
        <f>教務委員編集用!N26</f>
        <v>0</v>
      </c>
      <c r="O14" s="123"/>
      <c r="P14" s="127"/>
      <c r="Q14" s="333"/>
      <c r="R14" s="323"/>
      <c r="S14" s="323"/>
      <c r="T14" s="324"/>
    </row>
    <row r="15" spans="2:20" x14ac:dyDescent="0.15">
      <c r="B15" s="553"/>
      <c r="C15" s="528"/>
      <c r="D15" s="532"/>
      <c r="E15" s="545"/>
      <c r="F15" s="8" t="str">
        <f>教務委員編集用!F27</f>
        <v>論理トレーニング</v>
      </c>
      <c r="G15" s="8">
        <f>教務委員編集用!G27</f>
        <v>1</v>
      </c>
      <c r="H15" s="8" t="str">
        <f>教務委員編集用!H27</f>
        <v>必修選択</v>
      </c>
      <c r="I15" s="8" t="str">
        <f>教務委員編集用!I27</f>
        <v>履修</v>
      </c>
      <c r="J15" s="8">
        <f>教務委員編集用!J27</f>
        <v>4</v>
      </c>
      <c r="K15" s="8" t="str">
        <f>教務委員編集用!K27</f>
        <v>半期</v>
      </c>
      <c r="L15" s="30">
        <f>教務委員編集用!L27</f>
        <v>22.5</v>
      </c>
      <c r="M15" s="8">
        <f>教務委員編集用!M27</f>
        <v>100</v>
      </c>
      <c r="N15" s="30">
        <f>教務委員編集用!N27</f>
        <v>0</v>
      </c>
      <c r="O15" s="123"/>
      <c r="P15" s="127"/>
      <c r="Q15" s="333"/>
      <c r="R15" s="323"/>
      <c r="S15" s="323"/>
      <c r="T15" s="324"/>
    </row>
    <row r="16" spans="2:20" x14ac:dyDescent="0.15">
      <c r="B16" s="553"/>
      <c r="C16" s="528"/>
      <c r="D16" s="532"/>
      <c r="E16" s="545"/>
      <c r="F16" s="8" t="str">
        <f>教務委員編集用!F28</f>
        <v>経済学</v>
      </c>
      <c r="G16" s="8">
        <f>教務委員編集用!G28</f>
        <v>1</v>
      </c>
      <c r="H16" s="8" t="str">
        <f>教務委員編集用!H28</f>
        <v>必修選択</v>
      </c>
      <c r="I16" s="8" t="str">
        <f>教務委員編集用!I28</f>
        <v>履修</v>
      </c>
      <c r="J16" s="8">
        <f>教務委員編集用!J28</f>
        <v>4</v>
      </c>
      <c r="K16" s="8" t="str">
        <f>教務委員編集用!K28</f>
        <v>半期</v>
      </c>
      <c r="L16" s="30">
        <f>教務委員編集用!L28</f>
        <v>22.5</v>
      </c>
      <c r="M16" s="8">
        <f>教務委員編集用!M28</f>
        <v>100</v>
      </c>
      <c r="N16" s="30">
        <f>教務委員編集用!N28</f>
        <v>0</v>
      </c>
      <c r="O16" s="123"/>
      <c r="P16" s="127"/>
      <c r="Q16" s="333"/>
      <c r="R16" s="323"/>
      <c r="S16" s="323"/>
      <c r="T16" s="324"/>
    </row>
    <row r="17" spans="2:20" x14ac:dyDescent="0.15">
      <c r="B17" s="553"/>
      <c r="C17" s="528"/>
      <c r="D17" s="532"/>
      <c r="E17" s="545"/>
      <c r="F17" s="8" t="str">
        <f>教務委員編集用!F29</f>
        <v>中国語Ⅱ</v>
      </c>
      <c r="G17" s="8">
        <f>教務委員編集用!G29</f>
        <v>1</v>
      </c>
      <c r="H17" s="8" t="str">
        <f>教務委員編集用!H29</f>
        <v>必修選択</v>
      </c>
      <c r="I17" s="8" t="str">
        <f>教務委員編集用!I29</f>
        <v>履修</v>
      </c>
      <c r="J17" s="8">
        <f>教務委員編集用!J29</f>
        <v>4</v>
      </c>
      <c r="K17" s="8" t="str">
        <f>教務委員編集用!K29</f>
        <v>半期</v>
      </c>
      <c r="L17" s="30">
        <f>教務委員編集用!L29</f>
        <v>22.5</v>
      </c>
      <c r="M17" s="8">
        <f>教務委員編集用!M29</f>
        <v>100</v>
      </c>
      <c r="N17" s="30">
        <f>教務委員編集用!N29</f>
        <v>0</v>
      </c>
      <c r="O17" s="123"/>
      <c r="P17" s="127"/>
      <c r="Q17" s="333"/>
      <c r="R17" s="323"/>
      <c r="S17" s="323"/>
      <c r="T17" s="324"/>
    </row>
    <row r="18" spans="2:20" x14ac:dyDescent="0.15">
      <c r="B18" s="553"/>
      <c r="C18" s="528"/>
      <c r="D18" s="532"/>
      <c r="E18" s="545"/>
      <c r="F18" s="8" t="str">
        <f>教務委員編集用!F30</f>
        <v>ハングルⅡ</v>
      </c>
      <c r="G18" s="8">
        <f>教務委員編集用!G30</f>
        <v>1</v>
      </c>
      <c r="H18" s="8" t="str">
        <f>教務委員編集用!H30</f>
        <v>必修選択</v>
      </c>
      <c r="I18" s="8" t="str">
        <f>教務委員編集用!I30</f>
        <v>履修</v>
      </c>
      <c r="J18" s="8">
        <f>教務委員編集用!J30</f>
        <v>4</v>
      </c>
      <c r="K18" s="8" t="str">
        <f>教務委員編集用!K30</f>
        <v>半期</v>
      </c>
      <c r="L18" s="30">
        <f>教務委員編集用!L30</f>
        <v>22.5</v>
      </c>
      <c r="M18" s="8">
        <f>教務委員編集用!M30</f>
        <v>100</v>
      </c>
      <c r="N18" s="30">
        <f>教務委員編集用!N30</f>
        <v>0</v>
      </c>
      <c r="O18" s="123"/>
      <c r="P18" s="127"/>
      <c r="Q18" s="333"/>
      <c r="R18" s="323"/>
      <c r="S18" s="323"/>
      <c r="T18" s="324"/>
    </row>
    <row r="19" spans="2:20" ht="14.25" thickBot="1" x14ac:dyDescent="0.2">
      <c r="B19" s="553"/>
      <c r="C19" s="528"/>
      <c r="D19" s="532"/>
      <c r="E19" s="545"/>
      <c r="F19" s="9"/>
      <c r="G19" s="9"/>
      <c r="H19" s="9"/>
      <c r="I19" s="9"/>
      <c r="J19" s="9"/>
      <c r="K19" s="9"/>
      <c r="L19" s="32"/>
      <c r="M19" s="9"/>
      <c r="N19" s="32"/>
      <c r="O19" s="9"/>
      <c r="P19" s="66"/>
      <c r="Q19" s="372"/>
      <c r="R19" s="32"/>
      <c r="S19" s="32"/>
      <c r="T19" s="39"/>
    </row>
    <row r="20" spans="2:20" ht="15" thickTop="1" thickBot="1" x14ac:dyDescent="0.2">
      <c r="B20" s="553"/>
      <c r="C20" s="528"/>
      <c r="D20" s="533"/>
      <c r="E20" s="572"/>
      <c r="F20" s="85" t="str">
        <f>IF(教務委員編集用!F34=0,"",教務委員編集用!F34)</f>
        <v>A-1 4年小計</v>
      </c>
      <c r="G20" s="85" t="str">
        <f>IF(教務委員編集用!G34=0,"",教務委員編集用!G34)</f>
        <v/>
      </c>
      <c r="H20" s="85" t="str">
        <f>IF(教務委員編集用!H34=0,"",教務委員編集用!H34)</f>
        <v/>
      </c>
      <c r="I20" s="85" t="str">
        <f>IF(教務委員編集用!I34=0,"",教務委員編集用!I34)</f>
        <v/>
      </c>
      <c r="J20" s="85">
        <f>IF(教務委員編集用!J34=0,"",教務委員編集用!J34)</f>
        <v>4</v>
      </c>
      <c r="K20" s="85" t="str">
        <f>IF(教務委員編集用!K34=0,"",教務委員編集用!K34)</f>
        <v/>
      </c>
      <c r="L20" s="86" t="str">
        <f>IF(教務委員編集用!L34=0,"",教務委員編集用!L34)</f>
        <v/>
      </c>
      <c r="M20" s="85" t="str">
        <f>IF(教務委員編集用!M34=0,"",教務委員編集用!M34)</f>
        <v/>
      </c>
      <c r="N20" s="86"/>
      <c r="O20" s="85"/>
      <c r="P20" s="88">
        <f>教務委員編集用!T34</f>
        <v>0</v>
      </c>
      <c r="Q20" s="373"/>
      <c r="R20" s="86"/>
      <c r="S20" s="86"/>
      <c r="T20" s="87"/>
    </row>
    <row r="21" spans="2:20" ht="14.25" customHeight="1" thickTop="1" x14ac:dyDescent="0.15">
      <c r="B21" s="553"/>
      <c r="C21" s="528"/>
      <c r="D21" s="531">
        <f>教務委員編集用!D37</f>
        <v>2</v>
      </c>
      <c r="E21" s="551" t="str">
        <f>教務委員編集用!E37</f>
        <v>健全な心身の発達について理解して行動でき,考えを述べることができる.</v>
      </c>
      <c r="F21" s="10" t="str">
        <f>教務委員編集用!F40</f>
        <v>スポーツI</v>
      </c>
      <c r="G21" s="10">
        <f>教務委員編集用!G40</f>
        <v>1</v>
      </c>
      <c r="H21" s="10" t="str">
        <f>教務委員編集用!H40</f>
        <v>必修</v>
      </c>
      <c r="I21" s="10" t="str">
        <f>教務委員編集用!I40</f>
        <v>履修</v>
      </c>
      <c r="J21" s="10">
        <f>教務委員編集用!J40</f>
        <v>4</v>
      </c>
      <c r="K21" s="10" t="str">
        <f>教務委員編集用!K40</f>
        <v>半期</v>
      </c>
      <c r="L21" s="33">
        <f>教務委員編集用!L40</f>
        <v>22.5</v>
      </c>
      <c r="M21" s="10">
        <f>教務委員編集用!M40</f>
        <v>100</v>
      </c>
      <c r="N21" s="33">
        <f>教務委員編集用!N40</f>
        <v>22.5</v>
      </c>
      <c r="O21" s="123"/>
      <c r="P21" s="128"/>
      <c r="Q21" s="374"/>
      <c r="R21" s="357"/>
      <c r="S21" s="357"/>
      <c r="T21" s="358"/>
    </row>
    <row r="22" spans="2:20" x14ac:dyDescent="0.15">
      <c r="B22" s="553"/>
      <c r="C22" s="528"/>
      <c r="D22" s="532"/>
      <c r="E22" s="551"/>
      <c r="F22" s="8"/>
      <c r="G22" s="8"/>
      <c r="H22" s="8"/>
      <c r="I22" s="8"/>
      <c r="J22" s="8"/>
      <c r="K22" s="8"/>
      <c r="L22" s="30"/>
      <c r="M22" s="8"/>
      <c r="N22" s="30"/>
      <c r="O22" s="283"/>
      <c r="P22" s="439"/>
      <c r="Q22" s="440"/>
      <c r="R22" s="441"/>
      <c r="S22" s="441"/>
      <c r="T22" s="442"/>
    </row>
    <row r="23" spans="2:20" x14ac:dyDescent="0.15">
      <c r="B23" s="553"/>
      <c r="C23" s="528"/>
      <c r="D23" s="532"/>
      <c r="E23" s="551"/>
      <c r="F23" s="8"/>
      <c r="G23" s="8"/>
      <c r="H23" s="8"/>
      <c r="I23" s="8"/>
      <c r="J23" s="8"/>
      <c r="K23" s="8"/>
      <c r="L23" s="30"/>
      <c r="M23" s="8"/>
      <c r="N23" s="30"/>
      <c r="O23" s="8"/>
      <c r="P23" s="65"/>
      <c r="Q23" s="375"/>
      <c r="R23" s="30"/>
      <c r="S23" s="30"/>
      <c r="T23" s="37"/>
    </row>
    <row r="24" spans="2:20" ht="14.25" thickBot="1" x14ac:dyDescent="0.2">
      <c r="B24" s="553"/>
      <c r="C24" s="528"/>
      <c r="D24" s="532"/>
      <c r="E24" s="551"/>
      <c r="F24" s="9"/>
      <c r="G24" s="9"/>
      <c r="H24" s="9"/>
      <c r="I24" s="9"/>
      <c r="J24" s="9"/>
      <c r="K24" s="9"/>
      <c r="L24" s="32"/>
      <c r="M24" s="9"/>
      <c r="N24" s="32"/>
      <c r="O24" s="9"/>
      <c r="P24" s="66"/>
      <c r="Q24" s="372"/>
      <c r="R24" s="32"/>
      <c r="S24" s="32"/>
      <c r="T24" s="39"/>
    </row>
    <row r="25" spans="2:20" ht="14.25" thickTop="1" x14ac:dyDescent="0.15">
      <c r="B25" s="553"/>
      <c r="C25" s="528"/>
      <c r="D25" s="532"/>
      <c r="E25" s="527"/>
      <c r="F25" s="10" t="str">
        <f>IF(教務委員編集用!F45=0,"",教務委員編集用!F45)</f>
        <v>A-2 4年小計</v>
      </c>
      <c r="G25" s="10" t="str">
        <f>IF(教務委員編集用!G45=0,"",教務委員編集用!G45)</f>
        <v/>
      </c>
      <c r="H25" s="10" t="str">
        <f>IF(教務委員編集用!H45=0,"",教務委員編集用!H45)</f>
        <v/>
      </c>
      <c r="I25" s="10" t="str">
        <f>IF(教務委員編集用!I45=0,"",教務委員編集用!I45)</f>
        <v/>
      </c>
      <c r="J25" s="10">
        <f>IF(教務委員編集用!J45=0,"",教務委員編集用!J45)</f>
        <v>4</v>
      </c>
      <c r="K25" s="10" t="str">
        <f>IF(教務委員編集用!K45=0,"",教務委員編集用!K45)</f>
        <v/>
      </c>
      <c r="L25" s="33" t="str">
        <f>IF(教務委員編集用!L45=0,"",教務委員編集用!L45)</f>
        <v/>
      </c>
      <c r="M25" s="10" t="str">
        <f>IF(教務委員編集用!M45=0,"",教務委員編集用!M45)</f>
        <v/>
      </c>
      <c r="N25" s="33"/>
      <c r="O25" s="10"/>
      <c r="P25" s="67">
        <f>教務委員編集用!T45</f>
        <v>0</v>
      </c>
      <c r="Q25" s="376"/>
      <c r="R25" s="33"/>
      <c r="S25" s="33"/>
      <c r="T25" s="38"/>
    </row>
    <row r="26" spans="2:20" x14ac:dyDescent="0.15">
      <c r="B26" s="523" t="str">
        <f>教務委員編集用!B49</f>
        <v>B</v>
      </c>
      <c r="C26" s="538" t="str">
        <f>教務委員編集用!C49</f>
        <v>自然環境や社会の問題に関心を持ち,技術者としての役割と責任について考えを述べる素養を持つ。(技術者倫理)</v>
      </c>
      <c r="D26" s="532">
        <f>教務委員編集用!D49</f>
        <v>1</v>
      </c>
      <c r="E26" s="528" t="str">
        <f>教務委員編集用!E49</f>
        <v>自然や社会の問題に関心を持ち,技術が果たしてきた役割を理解し論述できる.</v>
      </c>
      <c r="F26" s="8" t="str">
        <f>教務委員編集用!F49</f>
        <v>倫理学</v>
      </c>
      <c r="G26" s="8">
        <f>教務委員編集用!G49</f>
        <v>2</v>
      </c>
      <c r="H26" s="8" t="str">
        <f>教務委員編集用!H49</f>
        <v>必修</v>
      </c>
      <c r="I26" s="8" t="str">
        <f>教務委員編集用!I49</f>
        <v>学修</v>
      </c>
      <c r="J26" s="8">
        <f>教務委員編集用!J49</f>
        <v>4</v>
      </c>
      <c r="K26" s="8" t="str">
        <f>教務委員編集用!K49</f>
        <v>半期</v>
      </c>
      <c r="L26" s="30">
        <f>教務委員編集用!L49</f>
        <v>22.5</v>
      </c>
      <c r="M26" s="8">
        <f>教務委員編集用!M49</f>
        <v>50</v>
      </c>
      <c r="N26" s="30">
        <f>教務委員編集用!N49</f>
        <v>11.25</v>
      </c>
      <c r="O26" s="133"/>
      <c r="P26" s="134"/>
      <c r="Q26" s="377"/>
      <c r="R26" s="359"/>
      <c r="S26" s="359"/>
      <c r="T26" s="360"/>
    </row>
    <row r="27" spans="2:20" x14ac:dyDescent="0.15">
      <c r="B27" s="524"/>
      <c r="C27" s="537"/>
      <c r="D27" s="532"/>
      <c r="E27" s="528"/>
      <c r="F27" s="8"/>
      <c r="G27" s="8"/>
      <c r="H27" s="8"/>
      <c r="I27" s="8"/>
      <c r="J27" s="8"/>
      <c r="K27" s="8"/>
      <c r="L27" s="30"/>
      <c r="M27" s="8"/>
      <c r="N27" s="30"/>
      <c r="O27" s="8"/>
      <c r="P27" s="69"/>
      <c r="Q27" s="375"/>
      <c r="R27" s="30"/>
      <c r="S27" s="30"/>
      <c r="T27" s="37"/>
    </row>
    <row r="28" spans="2:20" ht="14.25" thickBot="1" x14ac:dyDescent="0.2">
      <c r="B28" s="524"/>
      <c r="C28" s="537"/>
      <c r="D28" s="532"/>
      <c r="E28" s="528"/>
      <c r="F28" s="9"/>
      <c r="G28" s="9"/>
      <c r="H28" s="9"/>
      <c r="I28" s="9"/>
      <c r="J28" s="9"/>
      <c r="K28" s="9"/>
      <c r="L28" s="32"/>
      <c r="M28" s="9"/>
      <c r="N28" s="32"/>
      <c r="O28" s="9"/>
      <c r="P28" s="68"/>
      <c r="Q28" s="372"/>
      <c r="R28" s="32"/>
      <c r="S28" s="32"/>
      <c r="T28" s="39"/>
    </row>
    <row r="29" spans="2:20" ht="15" thickTop="1" thickBot="1" x14ac:dyDescent="0.2">
      <c r="B29" s="524"/>
      <c r="C29" s="537"/>
      <c r="D29" s="533"/>
      <c r="E29" s="534"/>
      <c r="F29" s="85" t="str">
        <f>IF(教務委員編集用!F53=0,"",教務委員編集用!F53)</f>
        <v>B-1 4年小計</v>
      </c>
      <c r="G29" s="85" t="str">
        <f>IF(教務委員編集用!G53=0,"",教務委員編集用!G53)</f>
        <v/>
      </c>
      <c r="H29" s="85" t="str">
        <f>IF(教務委員編集用!H53=0,"",教務委員編集用!H53)</f>
        <v/>
      </c>
      <c r="I29" s="85" t="str">
        <f>IF(教務委員編集用!I53=0,"",教務委員編集用!I53)</f>
        <v/>
      </c>
      <c r="J29" s="85">
        <f>IF(教務委員編集用!J53=0,"",教務委員編集用!J53)</f>
        <v>4</v>
      </c>
      <c r="K29" s="85" t="str">
        <f>IF(教務委員編集用!K53=0,"",教務委員編集用!K53)</f>
        <v/>
      </c>
      <c r="L29" s="86" t="str">
        <f>IF(教務委員編集用!L53=0,"",教務委員編集用!L53)</f>
        <v/>
      </c>
      <c r="M29" s="85" t="str">
        <f>IF(教務委員編集用!M53=0,"",教務委員編集用!M53)</f>
        <v/>
      </c>
      <c r="N29" s="86"/>
      <c r="O29" s="85"/>
      <c r="P29" s="89">
        <f>教務委員編集用!T53</f>
        <v>0</v>
      </c>
      <c r="Q29" s="373"/>
      <c r="R29" s="86"/>
      <c r="S29" s="86"/>
      <c r="T29" s="87"/>
    </row>
    <row r="30" spans="2:20" ht="14.25" thickTop="1" x14ac:dyDescent="0.15">
      <c r="B30" s="524"/>
      <c r="C30" s="537"/>
      <c r="D30" s="546">
        <f>教務委員編集用!D56</f>
        <v>2</v>
      </c>
      <c r="E30" s="527" t="str">
        <f>教務委員編集用!E56</f>
        <v>環境や社会における課題を理解し論述できる.</v>
      </c>
      <c r="F30" s="10" t="str">
        <f>教務委員編集用!F56</f>
        <v>倫理学</v>
      </c>
      <c r="G30" s="10">
        <f>教務委員編集用!G56</f>
        <v>2</v>
      </c>
      <c r="H30" s="10" t="str">
        <f>教務委員編集用!H56</f>
        <v>必修</v>
      </c>
      <c r="I30" s="10" t="str">
        <f>教務委員編集用!I56</f>
        <v>学修</v>
      </c>
      <c r="J30" s="10">
        <f>教務委員編集用!J56</f>
        <v>4</v>
      </c>
      <c r="K30" s="10" t="str">
        <f>教務委員編集用!K56</f>
        <v>半期</v>
      </c>
      <c r="L30" s="33">
        <f>教務委員編集用!L56</f>
        <v>22.5</v>
      </c>
      <c r="M30" s="10">
        <f>教務委員編集用!M56</f>
        <v>50</v>
      </c>
      <c r="N30" s="33">
        <f>教務委員編集用!N56</f>
        <v>11.25</v>
      </c>
      <c r="O30" s="61" t="str">
        <f t="shared" ref="O30:T30" si="0">IF(O26=0,"",O26)</f>
        <v/>
      </c>
      <c r="P30" s="354" t="str">
        <f t="shared" si="0"/>
        <v/>
      </c>
      <c r="Q30" s="345" t="str">
        <f t="shared" si="0"/>
        <v/>
      </c>
      <c r="R30" s="61" t="str">
        <f t="shared" si="0"/>
        <v/>
      </c>
      <c r="S30" s="61" t="str">
        <f t="shared" si="0"/>
        <v/>
      </c>
      <c r="T30" s="61" t="str">
        <f t="shared" si="0"/>
        <v/>
      </c>
    </row>
    <row r="31" spans="2:20" x14ac:dyDescent="0.15">
      <c r="B31" s="524"/>
      <c r="C31" s="537"/>
      <c r="D31" s="547"/>
      <c r="E31" s="528"/>
      <c r="F31" s="8"/>
      <c r="G31" s="8"/>
      <c r="H31" s="8"/>
      <c r="I31" s="8"/>
      <c r="J31" s="8"/>
      <c r="K31" s="8"/>
      <c r="L31" s="30"/>
      <c r="M31" s="8"/>
      <c r="N31" s="30"/>
      <c r="O31" s="8"/>
      <c r="P31" s="69"/>
      <c r="Q31" s="375"/>
      <c r="R31" s="30"/>
      <c r="S31" s="30"/>
      <c r="T31" s="37"/>
    </row>
    <row r="32" spans="2:20" ht="14.25" thickBot="1" x14ac:dyDescent="0.2">
      <c r="B32" s="524"/>
      <c r="C32" s="537"/>
      <c r="D32" s="547"/>
      <c r="E32" s="528"/>
      <c r="F32" s="9"/>
      <c r="G32" s="9"/>
      <c r="H32" s="9"/>
      <c r="I32" s="9"/>
      <c r="J32" s="9"/>
      <c r="K32" s="9"/>
      <c r="L32" s="32"/>
      <c r="M32" s="9"/>
      <c r="N32" s="32"/>
      <c r="O32" s="9"/>
      <c r="P32" s="68"/>
      <c r="Q32" s="372"/>
      <c r="R32" s="32"/>
      <c r="S32" s="32"/>
      <c r="T32" s="39"/>
    </row>
    <row r="33" spans="2:20" ht="15" thickTop="1" thickBot="1" x14ac:dyDescent="0.2">
      <c r="B33" s="524"/>
      <c r="C33" s="537"/>
      <c r="D33" s="547"/>
      <c r="E33" s="528"/>
      <c r="F33" s="10" t="str">
        <f>IF(教務委員編集用!F60=0,"",教務委員編集用!F60)</f>
        <v>B-2 4年小計</v>
      </c>
      <c r="G33" s="10" t="str">
        <f>IF(教務委員編集用!G60=0,"",教務委員編集用!G60)</f>
        <v/>
      </c>
      <c r="H33" s="10" t="str">
        <f>IF(教務委員編集用!H60=0,"",教務委員編集用!H60)</f>
        <v/>
      </c>
      <c r="I33" s="10" t="str">
        <f>IF(教務委員編集用!I60=0,"",教務委員編集用!I60)</f>
        <v/>
      </c>
      <c r="J33" s="10">
        <f>IF(教務委員編集用!J60=0,"",教務委員編集用!J60)</f>
        <v>4</v>
      </c>
      <c r="K33" s="10" t="str">
        <f>IF(教務委員編集用!K60=0,"",教務委員編集用!K60)</f>
        <v/>
      </c>
      <c r="L33" s="33" t="str">
        <f>IF(教務委員編集用!L60=0,"",教務委員編集用!L60)</f>
        <v/>
      </c>
      <c r="M33" s="10" t="str">
        <f>IF(教務委員編集用!M60=0,"",教務委員編集用!M60)</f>
        <v/>
      </c>
      <c r="N33" s="33"/>
      <c r="O33" s="81"/>
      <c r="P33" s="67">
        <f>教務委員編集用!T60</f>
        <v>0</v>
      </c>
      <c r="Q33" s="376"/>
      <c r="R33" s="33"/>
      <c r="S33" s="33"/>
      <c r="T33" s="38"/>
    </row>
    <row r="34" spans="2:20" x14ac:dyDescent="0.15">
      <c r="B34" s="542" t="str">
        <f>教務委員編集用!B64</f>
        <v>C</v>
      </c>
      <c r="C34" s="544" t="str">
        <f>教務委員編集用!C64</f>
        <v>機械,電気電子,情報または土木の工学分野(以下「基盤となる工学分野」という。)に必要な数学,自然科学の知識を有し,情報技術に関する基礎知識を習得して活用できる。</v>
      </c>
      <c r="D34" s="530">
        <f>教務委員編集用!D64</f>
        <v>1</v>
      </c>
      <c r="E34" s="526" t="str">
        <f>教務委員編集用!E64</f>
        <v>数学,自然科学において,事象を理解するとともに,技術士第一次試験相当の学力を身につける.</v>
      </c>
      <c r="F34" s="7" t="str">
        <f>教務委員編集用!F79</f>
        <v>応用物理Ⅱ</v>
      </c>
      <c r="G34" s="7">
        <f>教務委員編集用!G79</f>
        <v>2</v>
      </c>
      <c r="H34" s="7" t="str">
        <f>教務委員編集用!H79</f>
        <v>必修</v>
      </c>
      <c r="I34" s="7" t="str">
        <f>教務委員編集用!I79</f>
        <v>学修</v>
      </c>
      <c r="J34" s="7">
        <f>教務委員編集用!J79</f>
        <v>4</v>
      </c>
      <c r="K34" s="7" t="str">
        <f>教務委員編集用!K79</f>
        <v>半期</v>
      </c>
      <c r="L34" s="31">
        <f>教務委員編集用!L79</f>
        <v>22.5</v>
      </c>
      <c r="M34" s="7">
        <f>教務委員編集用!M79</f>
        <v>100</v>
      </c>
      <c r="N34" s="31">
        <f>教務委員編集用!N79</f>
        <v>22.5</v>
      </c>
      <c r="O34" s="120"/>
      <c r="P34" s="126"/>
      <c r="Q34" s="378"/>
      <c r="R34" s="361"/>
      <c r="S34" s="361"/>
      <c r="T34" s="356"/>
    </row>
    <row r="35" spans="2:20" x14ac:dyDescent="0.15">
      <c r="B35" s="543"/>
      <c r="C35" s="545"/>
      <c r="D35" s="532"/>
      <c r="E35" s="528"/>
      <c r="F35" s="8" t="str">
        <f>教務委員編集用!F80</f>
        <v>フーリエ解析</v>
      </c>
      <c r="G35" s="8">
        <f>教務委員編集用!G80</f>
        <v>2</v>
      </c>
      <c r="H35" s="8" t="str">
        <f>教務委員編集用!H80</f>
        <v>必修</v>
      </c>
      <c r="I35" s="8" t="str">
        <f>教務委員編集用!I80</f>
        <v>学修</v>
      </c>
      <c r="J35" s="8">
        <f>教務委員編集用!J80</f>
        <v>4</v>
      </c>
      <c r="K35" s="8" t="str">
        <f>教務委員編集用!K80</f>
        <v>半期</v>
      </c>
      <c r="L35" s="30">
        <f>教務委員編集用!L80</f>
        <v>22.5</v>
      </c>
      <c r="M35" s="8">
        <f>教務委員編集用!M80</f>
        <v>100</v>
      </c>
      <c r="N35" s="30">
        <f>教務委員編集用!N80</f>
        <v>22.5</v>
      </c>
      <c r="O35" s="123"/>
      <c r="P35" s="127"/>
      <c r="Q35" s="333"/>
      <c r="R35" s="323"/>
      <c r="S35" s="323"/>
      <c r="T35" s="324"/>
    </row>
    <row r="36" spans="2:20" x14ac:dyDescent="0.15">
      <c r="B36" s="543"/>
      <c r="C36" s="545"/>
      <c r="D36" s="532"/>
      <c r="E36" s="528"/>
      <c r="F36" s="8" t="str">
        <f>教務委員編集用!F81</f>
        <v>ベクトル解析</v>
      </c>
      <c r="G36" s="8">
        <f>教務委員編集用!G81</f>
        <v>2</v>
      </c>
      <c r="H36" s="8" t="str">
        <f>教務委員編集用!H81</f>
        <v>必修</v>
      </c>
      <c r="I36" s="8" t="str">
        <f>教務委員編集用!I81</f>
        <v>学修</v>
      </c>
      <c r="J36" s="8">
        <f>教務委員編集用!J81</f>
        <v>4</v>
      </c>
      <c r="K36" s="8" t="str">
        <f>教務委員編集用!K81</f>
        <v>半期</v>
      </c>
      <c r="L36" s="30">
        <f>教務委員編集用!L81</f>
        <v>22.5</v>
      </c>
      <c r="M36" s="8">
        <f>教務委員編集用!M81</f>
        <v>100</v>
      </c>
      <c r="N36" s="30">
        <f>教務委員編集用!N81</f>
        <v>22.5</v>
      </c>
      <c r="O36" s="123"/>
      <c r="P36" s="127"/>
      <c r="Q36" s="333"/>
      <c r="R36" s="323"/>
      <c r="S36" s="323"/>
      <c r="T36" s="324"/>
    </row>
    <row r="37" spans="2:20" x14ac:dyDescent="0.15">
      <c r="B37" s="543"/>
      <c r="C37" s="545"/>
      <c r="D37" s="532"/>
      <c r="E37" s="528"/>
      <c r="F37" s="8" t="str">
        <f>教務委員編集用!F84</f>
        <v>確率統計Ⅱ</v>
      </c>
      <c r="G37" s="8">
        <f>教務委員編集用!G84</f>
        <v>2</v>
      </c>
      <c r="H37" s="8" t="str">
        <f>教務委員編集用!H84</f>
        <v>選択</v>
      </c>
      <c r="I37" s="8" t="str">
        <f>教務委員編集用!I84</f>
        <v>学修</v>
      </c>
      <c r="J37" s="8">
        <f>教務委員編集用!J84</f>
        <v>4</v>
      </c>
      <c r="K37" s="8" t="str">
        <f>教務委員編集用!K84</f>
        <v>半期</v>
      </c>
      <c r="L37" s="30">
        <f>教務委員編集用!L84</f>
        <v>22.5</v>
      </c>
      <c r="M37" s="8">
        <f>教務委員編集用!M84</f>
        <v>100</v>
      </c>
      <c r="N37" s="30">
        <f>教務委員編集用!N84</f>
        <v>0</v>
      </c>
      <c r="O37" s="123"/>
      <c r="P37" s="127"/>
      <c r="Q37" s="333"/>
      <c r="R37" s="323"/>
      <c r="S37" s="323"/>
      <c r="T37" s="324"/>
    </row>
    <row r="38" spans="2:20" x14ac:dyDescent="0.15">
      <c r="B38" s="543"/>
      <c r="C38" s="545"/>
      <c r="D38" s="532"/>
      <c r="E38" s="528"/>
      <c r="F38" s="8" t="str">
        <f>教務委員編集用!F85</f>
        <v>複素関数論</v>
      </c>
      <c r="G38" s="8">
        <f>教務委員編集用!G85</f>
        <v>2</v>
      </c>
      <c r="H38" s="8" t="str">
        <f>教務委員編集用!H85</f>
        <v>選択</v>
      </c>
      <c r="I38" s="8" t="str">
        <f>教務委員編集用!I85</f>
        <v>学修</v>
      </c>
      <c r="J38" s="8">
        <f>教務委員編集用!J85</f>
        <v>4</v>
      </c>
      <c r="K38" s="8" t="str">
        <f>教務委員編集用!K85</f>
        <v>半期</v>
      </c>
      <c r="L38" s="30">
        <f>教務委員編集用!L85</f>
        <v>22.5</v>
      </c>
      <c r="M38" s="8">
        <f>教務委員編集用!M85</f>
        <v>100</v>
      </c>
      <c r="N38" s="30">
        <f>教務委員編集用!N85</f>
        <v>0</v>
      </c>
      <c r="O38" s="123"/>
      <c r="P38" s="127"/>
      <c r="Q38" s="333"/>
      <c r="R38" s="323"/>
      <c r="S38" s="323"/>
      <c r="T38" s="324"/>
    </row>
    <row r="39" spans="2:20" x14ac:dyDescent="0.15">
      <c r="B39" s="543"/>
      <c r="C39" s="545"/>
      <c r="D39" s="532"/>
      <c r="E39" s="528"/>
      <c r="F39" s="8" t="str">
        <f>教務委員編集用!F87</f>
        <v>地球科学</v>
      </c>
      <c r="G39" s="8">
        <f>教務委員編集用!G87</f>
        <v>1</v>
      </c>
      <c r="H39" s="8" t="str">
        <f>教務委員編集用!H87</f>
        <v>必修</v>
      </c>
      <c r="I39" s="8" t="str">
        <f>教務委員編集用!I87</f>
        <v>履修</v>
      </c>
      <c r="J39" s="8">
        <f>教務委員編集用!J87</f>
        <v>4</v>
      </c>
      <c r="K39" s="8" t="str">
        <f>教務委員編集用!K87</f>
        <v>半期</v>
      </c>
      <c r="L39" s="30">
        <f>教務委員編集用!L87</f>
        <v>22.5</v>
      </c>
      <c r="M39" s="8">
        <f>教務委員編集用!M87</f>
        <v>100</v>
      </c>
      <c r="N39" s="30">
        <f>教務委員編集用!N87</f>
        <v>22.5</v>
      </c>
      <c r="O39" s="123"/>
      <c r="P39" s="127"/>
      <c r="Q39" s="333"/>
      <c r="R39" s="323"/>
      <c r="S39" s="323"/>
      <c r="T39" s="324"/>
    </row>
    <row r="40" spans="2:20" ht="14.25" thickBot="1" x14ac:dyDescent="0.2">
      <c r="B40" s="543"/>
      <c r="C40" s="545"/>
      <c r="D40" s="532"/>
      <c r="E40" s="528"/>
      <c r="F40" s="9"/>
      <c r="G40" s="9"/>
      <c r="H40" s="9"/>
      <c r="I40" s="9"/>
      <c r="J40" s="9"/>
      <c r="K40" s="9"/>
      <c r="L40" s="32"/>
      <c r="M40" s="9"/>
      <c r="N40" s="32"/>
      <c r="O40" s="9"/>
      <c r="P40" s="66"/>
      <c r="Q40" s="372"/>
      <c r="R40" s="32"/>
      <c r="S40" s="32"/>
      <c r="T40" s="39"/>
    </row>
    <row r="41" spans="2:20" ht="15" thickTop="1" thickBot="1" x14ac:dyDescent="0.2">
      <c r="B41" s="543"/>
      <c r="C41" s="545"/>
      <c r="D41" s="533"/>
      <c r="E41" s="534"/>
      <c r="F41" s="85" t="str">
        <f>IF(教務委員編集用!F91=0,"",教務委員編集用!F91)</f>
        <v>C-1 4年小計</v>
      </c>
      <c r="G41" s="85" t="str">
        <f>IF(教務委員編集用!G91=0,"",教務委員編集用!G91)</f>
        <v/>
      </c>
      <c r="H41" s="85" t="str">
        <f>IF(教務委員編集用!H91=0,"",教務委員編集用!H91)</f>
        <v/>
      </c>
      <c r="I41" s="85" t="str">
        <f>IF(教務委員編集用!I91=0,"",教務委員編集用!I91)</f>
        <v/>
      </c>
      <c r="J41" s="85">
        <f>IF(教務委員編集用!J91=0,"",教務委員編集用!J91)</f>
        <v>4</v>
      </c>
      <c r="K41" s="85" t="str">
        <f>IF(教務委員編集用!K91=0,"",教務委員編集用!K91)</f>
        <v/>
      </c>
      <c r="L41" s="86" t="str">
        <f>IF(教務委員編集用!L91=0,"",教務委員編集用!L91)</f>
        <v/>
      </c>
      <c r="M41" s="85" t="str">
        <f>IF(教務委員編集用!M91=0,"",教務委員編集用!M91)</f>
        <v/>
      </c>
      <c r="N41" s="86"/>
      <c r="O41" s="85"/>
      <c r="P41" s="90">
        <f>教務委員編集用!T91</f>
        <v>0</v>
      </c>
      <c r="Q41" s="373"/>
      <c r="R41" s="86"/>
      <c r="S41" s="86"/>
      <c r="T41" s="87"/>
    </row>
    <row r="42" spans="2:20" ht="14.25" thickTop="1" x14ac:dyDescent="0.15">
      <c r="B42" s="543"/>
      <c r="C42" s="545"/>
      <c r="D42" s="531">
        <f>教務委員編集用!D94</f>
        <v>2</v>
      </c>
      <c r="E42" s="527" t="str">
        <f>教務委員編集用!E94</f>
        <v>工学に必要な情報技術に関するリテラシーを身につけ,使用できる.</v>
      </c>
      <c r="F42" s="10" t="str">
        <f>教務委員編集用!F96</f>
        <v>フィジカルコンピューティング</v>
      </c>
      <c r="G42" s="10">
        <f>教務委員編集用!G96</f>
        <v>2</v>
      </c>
      <c r="H42" s="10" t="str">
        <f>教務委員編集用!H96</f>
        <v>選択</v>
      </c>
      <c r="I42" s="10" t="str">
        <f>教務委員編集用!I96</f>
        <v>学修</v>
      </c>
      <c r="J42" s="10">
        <f>教務委員編集用!J96</f>
        <v>4</v>
      </c>
      <c r="K42" s="10" t="str">
        <f>教務委員編集用!K96</f>
        <v>半期</v>
      </c>
      <c r="L42" s="33">
        <f>教務委員編集用!L96</f>
        <v>22.5</v>
      </c>
      <c r="M42" s="10">
        <f>教務委員編集用!M96</f>
        <v>100</v>
      </c>
      <c r="N42" s="33">
        <f>教務委員編集用!N96</f>
        <v>0</v>
      </c>
      <c r="O42" s="123"/>
      <c r="P42" s="128"/>
      <c r="Q42" s="374"/>
      <c r="R42" s="357"/>
      <c r="S42" s="357"/>
      <c r="T42" s="358"/>
    </row>
    <row r="43" spans="2:20" x14ac:dyDescent="0.15">
      <c r="B43" s="543"/>
      <c r="C43" s="545"/>
      <c r="D43" s="532"/>
      <c r="E43" s="528"/>
      <c r="F43" s="8"/>
      <c r="G43" s="8"/>
      <c r="H43" s="8"/>
      <c r="I43" s="8"/>
      <c r="J43" s="8"/>
      <c r="K43" s="8"/>
      <c r="L43" s="30"/>
      <c r="M43" s="8"/>
      <c r="N43" s="30"/>
      <c r="O43" s="283"/>
      <c r="P43" s="284"/>
      <c r="Q43" s="379"/>
      <c r="R43" s="281"/>
      <c r="S43" s="281"/>
      <c r="T43" s="282"/>
    </row>
    <row r="44" spans="2:20" x14ac:dyDescent="0.15">
      <c r="B44" s="543"/>
      <c r="C44" s="545"/>
      <c r="D44" s="532"/>
      <c r="E44" s="528"/>
      <c r="F44" s="8"/>
      <c r="G44" s="8"/>
      <c r="H44" s="8"/>
      <c r="I44" s="8"/>
      <c r="J44" s="8"/>
      <c r="K44" s="8"/>
      <c r="L44" s="30"/>
      <c r="M44" s="8"/>
      <c r="N44" s="30"/>
      <c r="O44" s="283"/>
      <c r="P44" s="284"/>
      <c r="Q44" s="379"/>
      <c r="R44" s="281"/>
      <c r="S44" s="281"/>
      <c r="T44" s="282"/>
    </row>
    <row r="45" spans="2:20" ht="14.25" thickBot="1" x14ac:dyDescent="0.2">
      <c r="B45" s="543"/>
      <c r="C45" s="545"/>
      <c r="D45" s="532"/>
      <c r="E45" s="528"/>
      <c r="F45" s="9"/>
      <c r="G45" s="9"/>
      <c r="H45" s="9"/>
      <c r="I45" s="9"/>
      <c r="J45" s="9"/>
      <c r="K45" s="9"/>
      <c r="L45" s="32"/>
      <c r="M45" s="9"/>
      <c r="N45" s="32"/>
      <c r="O45" s="9"/>
      <c r="P45" s="66"/>
      <c r="Q45" s="372"/>
      <c r="R45" s="32"/>
      <c r="S45" s="32"/>
      <c r="T45" s="39"/>
    </row>
    <row r="46" spans="2:20" ht="15" thickTop="1" thickBot="1" x14ac:dyDescent="0.2">
      <c r="B46" s="543"/>
      <c r="C46" s="545"/>
      <c r="D46" s="532"/>
      <c r="E46" s="528"/>
      <c r="F46" s="10" t="str">
        <f>IF(教務委員編集用!F100=0,"",教務委員編集用!F100)</f>
        <v>C-2 4年小計</v>
      </c>
      <c r="G46" s="10" t="str">
        <f>IF(教務委員編集用!G100=0,"",教務委員編集用!G100)</f>
        <v/>
      </c>
      <c r="H46" s="10" t="str">
        <f>IF(教務委員編集用!H100=0,"",教務委員編集用!H100)</f>
        <v/>
      </c>
      <c r="I46" s="10" t="str">
        <f>IF(教務委員編集用!I100=0,"",教務委員編集用!I100)</f>
        <v/>
      </c>
      <c r="J46" s="10">
        <f>IF(教務委員編集用!J100=0,"",教務委員編集用!J100)</f>
        <v>4</v>
      </c>
      <c r="K46" s="10" t="str">
        <f>IF(教務委員編集用!K100=0,"",教務委員編集用!K100)</f>
        <v/>
      </c>
      <c r="L46" s="33" t="str">
        <f>IF(教務委員編集用!L100=0,"",教務委員編集用!L100)</f>
        <v/>
      </c>
      <c r="M46" s="10" t="str">
        <f>IF(教務委員編集用!M100=0,"",教務委員編集用!M100)</f>
        <v/>
      </c>
      <c r="N46" s="33"/>
      <c r="O46" s="81"/>
      <c r="P46" s="77">
        <f>教務委員編集用!T100</f>
        <v>0</v>
      </c>
      <c r="Q46" s="376"/>
      <c r="R46" s="33"/>
      <c r="S46" s="33"/>
      <c r="T46" s="38"/>
    </row>
    <row r="47" spans="2:20" x14ac:dyDescent="0.15">
      <c r="B47" s="522" t="str">
        <f>教務委員編集用!B104</f>
        <v>D</v>
      </c>
      <c r="C47" s="526" t="str">
        <f>教務委員編集用!C104</f>
        <v>基盤となる工学分野およびその基礎となる科学,技術の知識と技能を習得して必要とされる技術上の問題に活用できる。</v>
      </c>
      <c r="D47" s="530">
        <f>教務委員編集用!D104</f>
        <v>1</v>
      </c>
      <c r="E47" s="526" t="str">
        <f>教務委員編集用!E104</f>
        <v>基盤となる工学分野において,事象を理解し,技術士第一次試験相当の学力を身につける.</v>
      </c>
      <c r="F47" s="7" t="str">
        <f>教務委員編集用!F118</f>
        <v>工学演習Ⅰ</v>
      </c>
      <c r="G47" s="490">
        <f>教務委員編集用!G118</f>
        <v>1</v>
      </c>
      <c r="H47" s="490" t="str">
        <f>教務委員編集用!H118</f>
        <v>必修選択</v>
      </c>
      <c r="I47" s="490" t="str">
        <f>教務委員編集用!I118</f>
        <v>履修</v>
      </c>
      <c r="J47" s="490">
        <f>教務委員編集用!J118</f>
        <v>4</v>
      </c>
      <c r="K47" s="490" t="str">
        <f>教務委員編集用!K118</f>
        <v>半期</v>
      </c>
      <c r="L47" s="20">
        <f>教務委員編集用!L118</f>
        <v>22.5</v>
      </c>
      <c r="M47" s="490">
        <f>教務委員編集用!M118</f>
        <v>80</v>
      </c>
      <c r="N47" s="20">
        <f>教務委員編集用!N118</f>
        <v>0</v>
      </c>
      <c r="O47" s="123"/>
      <c r="P47" s="126"/>
      <c r="Q47" s="378"/>
      <c r="R47" s="361"/>
      <c r="S47" s="361"/>
      <c r="T47" s="356"/>
    </row>
    <row r="48" spans="2:20" x14ac:dyDescent="0.15">
      <c r="B48" s="524"/>
      <c r="C48" s="528"/>
      <c r="D48" s="532"/>
      <c r="E48" s="528"/>
      <c r="F48" s="8"/>
      <c r="G48" s="8"/>
      <c r="H48" s="8"/>
      <c r="I48" s="8"/>
      <c r="J48" s="8"/>
      <c r="K48" s="8"/>
      <c r="L48" s="30"/>
      <c r="M48" s="8"/>
      <c r="N48" s="30"/>
      <c r="O48" s="283"/>
      <c r="P48" s="284"/>
      <c r="Q48" s="379"/>
      <c r="R48" s="281"/>
      <c r="S48" s="281"/>
      <c r="T48" s="282"/>
    </row>
    <row r="49" spans="2:20" x14ac:dyDescent="0.15">
      <c r="B49" s="524"/>
      <c r="C49" s="528"/>
      <c r="D49" s="532"/>
      <c r="E49" s="528"/>
      <c r="F49" s="465"/>
      <c r="G49" s="465"/>
      <c r="H49" s="465"/>
      <c r="I49" s="465"/>
      <c r="J49" s="465"/>
      <c r="K49" s="465"/>
      <c r="L49" s="466"/>
      <c r="M49" s="465"/>
      <c r="N49" s="466"/>
      <c r="O49" s="467"/>
      <c r="P49" s="468"/>
      <c r="Q49" s="469"/>
      <c r="R49" s="470"/>
      <c r="S49" s="470"/>
      <c r="T49" s="471"/>
    </row>
    <row r="50" spans="2:20" ht="14.25" thickBot="1" x14ac:dyDescent="0.2">
      <c r="B50" s="524"/>
      <c r="C50" s="528"/>
      <c r="D50" s="532"/>
      <c r="E50" s="528"/>
      <c r="F50" s="9"/>
      <c r="G50" s="9"/>
      <c r="H50" s="9"/>
      <c r="I50" s="9"/>
      <c r="J50" s="9"/>
      <c r="K50" s="9"/>
      <c r="L50" s="32"/>
      <c r="M50" s="9"/>
      <c r="N50" s="32"/>
      <c r="O50" s="9"/>
      <c r="P50" s="68"/>
      <c r="Q50" s="372"/>
      <c r="R50" s="32"/>
      <c r="S50" s="32"/>
      <c r="T50" s="39"/>
    </row>
    <row r="51" spans="2:20" ht="15" thickTop="1" thickBot="1" x14ac:dyDescent="0.2">
      <c r="B51" s="524"/>
      <c r="C51" s="528"/>
      <c r="D51" s="532"/>
      <c r="E51" s="528"/>
      <c r="F51" s="10" t="str">
        <f>IF(教務委員編集用!F123=0,"",教務委員編集用!F123)</f>
        <v>D-1 4年小計</v>
      </c>
      <c r="G51" s="10" t="str">
        <f>IF(教務委員編集用!G123=0,"",教務委員編集用!G123)</f>
        <v/>
      </c>
      <c r="H51" s="10" t="str">
        <f>IF(教務委員編集用!H123=0,"",教務委員編集用!H123)</f>
        <v/>
      </c>
      <c r="I51" s="10" t="str">
        <f>IF(教務委員編集用!I123=0,"",教務委員編集用!I123)</f>
        <v/>
      </c>
      <c r="J51" s="10">
        <f>IF(教務委員編集用!J123=0,"",教務委員編集用!J123)</f>
        <v>4</v>
      </c>
      <c r="K51" s="10" t="str">
        <f>IF(教務委員編集用!K123=0,"",教務委員編集用!K123)</f>
        <v/>
      </c>
      <c r="L51" s="33" t="str">
        <f>IF(教務委員編集用!L123=0,"",教務委員編集用!L123)</f>
        <v/>
      </c>
      <c r="M51" s="10" t="str">
        <f>IF(教務委員編集用!M123=0,"",教務委員編集用!M123)</f>
        <v/>
      </c>
      <c r="N51" s="33"/>
      <c r="O51" s="91"/>
      <c r="P51" s="90">
        <f>教務委員編集用!T123</f>
        <v>0</v>
      </c>
      <c r="Q51" s="373"/>
      <c r="R51" s="86"/>
      <c r="S51" s="86"/>
      <c r="T51" s="87"/>
    </row>
    <row r="52" spans="2:20" ht="14.25" thickTop="1" x14ac:dyDescent="0.15">
      <c r="B52" s="524"/>
      <c r="C52" s="528"/>
      <c r="D52" s="541">
        <f>教務委員編集用!D126</f>
        <v>2</v>
      </c>
      <c r="E52" s="540" t="str">
        <f>教務委員編集用!E126</f>
        <v>基盤となる工学分野において,論理展開に必要な基礎問題を解くことができる.</v>
      </c>
      <c r="F52" s="14" t="str">
        <f>教務委員編集用!F128</f>
        <v>工学演習Ⅰ</v>
      </c>
      <c r="G52" s="14">
        <f>教務委員編集用!G128</f>
        <v>1</v>
      </c>
      <c r="H52" s="14" t="str">
        <f>教務委員編集用!H128</f>
        <v>必修選択</v>
      </c>
      <c r="I52" s="14" t="str">
        <f>教務委員編集用!I128</f>
        <v>履修</v>
      </c>
      <c r="J52" s="14">
        <f>教務委員編集用!J128</f>
        <v>4</v>
      </c>
      <c r="K52" s="14" t="str">
        <f>教務委員編集用!K128</f>
        <v>半期</v>
      </c>
      <c r="L52" s="34">
        <f>教務委員編集用!L128</f>
        <v>22.5</v>
      </c>
      <c r="M52" s="14">
        <f>教務委員編集用!M128</f>
        <v>20</v>
      </c>
      <c r="N52" s="34">
        <f>教務委員編集用!N128</f>
        <v>0</v>
      </c>
      <c r="O52" s="304" t="str">
        <f>IF(O47=0,"",O47)</f>
        <v/>
      </c>
      <c r="P52" s="398" t="str">
        <f t="shared" ref="P52:T52" si="1">IF(P47=0,"",P47)</f>
        <v/>
      </c>
      <c r="Q52" s="386" t="str">
        <f t="shared" si="1"/>
        <v/>
      </c>
      <c r="R52" s="304" t="str">
        <f t="shared" si="1"/>
        <v/>
      </c>
      <c r="S52" s="304" t="str">
        <f t="shared" si="1"/>
        <v/>
      </c>
      <c r="T52" s="304" t="str">
        <f t="shared" si="1"/>
        <v/>
      </c>
    </row>
    <row r="53" spans="2:20" x14ac:dyDescent="0.15">
      <c r="B53" s="524"/>
      <c r="C53" s="528"/>
      <c r="D53" s="532"/>
      <c r="E53" s="528"/>
      <c r="F53" s="8"/>
      <c r="G53" s="8"/>
      <c r="H53" s="8"/>
      <c r="I53" s="8"/>
      <c r="J53" s="8"/>
      <c r="K53" s="8"/>
      <c r="L53" s="30"/>
      <c r="M53" s="8"/>
      <c r="N53" s="30"/>
      <c r="O53" s="283"/>
      <c r="P53" s="284"/>
      <c r="Q53" s="379"/>
      <c r="R53" s="281"/>
      <c r="S53" s="281"/>
      <c r="T53" s="282"/>
    </row>
    <row r="54" spans="2:20" ht="14.25" thickBot="1" x14ac:dyDescent="0.2">
      <c r="B54" s="524"/>
      <c r="C54" s="528"/>
      <c r="D54" s="532"/>
      <c r="E54" s="528"/>
      <c r="F54" s="9"/>
      <c r="G54" s="9"/>
      <c r="H54" s="9"/>
      <c r="I54" s="9"/>
      <c r="J54" s="9"/>
      <c r="K54" s="9"/>
      <c r="L54" s="32"/>
      <c r="M54" s="9"/>
      <c r="N54" s="32"/>
      <c r="O54" s="9"/>
      <c r="P54" s="68"/>
      <c r="Q54" s="372"/>
      <c r="R54" s="32"/>
      <c r="S54" s="32"/>
      <c r="T54" s="39"/>
    </row>
    <row r="55" spans="2:20" ht="15" thickTop="1" thickBot="1" x14ac:dyDescent="0.2">
      <c r="B55" s="524"/>
      <c r="C55" s="528"/>
      <c r="D55" s="533"/>
      <c r="E55" s="534"/>
      <c r="F55" s="85" t="str">
        <f>IF(教務委員編集用!F133=0,"",教務委員編集用!F133)</f>
        <v>D-2 4年小計</v>
      </c>
      <c r="G55" s="85" t="str">
        <f>IF(教務委員編集用!G133=0,"",教務委員編集用!G133)</f>
        <v/>
      </c>
      <c r="H55" s="85" t="str">
        <f>IF(教務委員編集用!H133=0,"",教務委員編集用!H133)</f>
        <v/>
      </c>
      <c r="I55" s="85" t="str">
        <f>IF(教務委員編集用!I133=0,"",教務委員編集用!I133)</f>
        <v/>
      </c>
      <c r="J55" s="85">
        <f>IF(教務委員編集用!J133=0,"",教務委員編集用!J133)</f>
        <v>4</v>
      </c>
      <c r="K55" s="85" t="str">
        <f>IF(教務委員編集用!K133=0,"",教務委員編集用!K133)</f>
        <v/>
      </c>
      <c r="L55" s="86" t="str">
        <f>IF(教務委員編集用!L133=0,"",教務委員編集用!L133)</f>
        <v/>
      </c>
      <c r="M55" s="85" t="str">
        <f>IF(教務委員編集用!M133=0,"",教務委員編集用!M133)</f>
        <v/>
      </c>
      <c r="N55" s="86"/>
      <c r="O55" s="85"/>
      <c r="P55" s="88">
        <f>教務委員編集用!T133</f>
        <v>0</v>
      </c>
      <c r="Q55" s="373"/>
      <c r="R55" s="86"/>
      <c r="S55" s="86"/>
      <c r="T55" s="87"/>
    </row>
    <row r="56" spans="2:20" ht="14.25" thickTop="1" x14ac:dyDescent="0.15">
      <c r="B56" s="524"/>
      <c r="C56" s="528"/>
      <c r="D56" s="541">
        <f>教務委員編集用!D136</f>
        <v>12</v>
      </c>
      <c r="E56" s="540" t="str">
        <f>教務委員編集用!E136</f>
        <v>基盤となる工学分野において,事象を理解し,技術士第一次試験相当の学力を身につける.
基盤となる工学分野において,論理展開に必要な基礎問題を解くことができる.</v>
      </c>
      <c r="F56" s="14" t="str">
        <f>教務委員編集用!F137</f>
        <v>材料力学Ⅰ</v>
      </c>
      <c r="G56" s="14">
        <f>教務委員編集用!G137</f>
        <v>2</v>
      </c>
      <c r="H56" s="14" t="str">
        <f>教務委員編集用!H137</f>
        <v>必修</v>
      </c>
      <c r="I56" s="14" t="str">
        <f>教務委員編集用!I137</f>
        <v>学修</v>
      </c>
      <c r="J56" s="14">
        <f>教務委員編集用!J137</f>
        <v>4</v>
      </c>
      <c r="K56" s="14" t="str">
        <f>教務委員編集用!K137</f>
        <v>半期</v>
      </c>
      <c r="L56" s="34">
        <f>教務委員編集用!L137</f>
        <v>22.5</v>
      </c>
      <c r="M56" s="14">
        <f>教務委員編集用!M137</f>
        <v>100</v>
      </c>
      <c r="N56" s="34">
        <f>教務委員編集用!N137</f>
        <v>22.5</v>
      </c>
      <c r="O56" s="131"/>
      <c r="P56" s="132"/>
      <c r="Q56" s="380"/>
      <c r="R56" s="362"/>
      <c r="S56" s="362"/>
      <c r="T56" s="363"/>
    </row>
    <row r="57" spans="2:20" x14ac:dyDescent="0.15">
      <c r="B57" s="524"/>
      <c r="C57" s="528"/>
      <c r="D57" s="531"/>
      <c r="E57" s="527"/>
      <c r="F57" s="10" t="str">
        <f>教務委員編集用!F138</f>
        <v>材料力学Ⅱ</v>
      </c>
      <c r="G57" s="10">
        <f>教務委員編集用!G138</f>
        <v>2</v>
      </c>
      <c r="H57" s="10" t="str">
        <f>教務委員編集用!H138</f>
        <v>選択</v>
      </c>
      <c r="I57" s="10" t="str">
        <f>教務委員編集用!I138</f>
        <v>学修</v>
      </c>
      <c r="J57" s="10">
        <f>教務委員編集用!J138</f>
        <v>4</v>
      </c>
      <c r="K57" s="10" t="str">
        <f>教務委員編集用!K138</f>
        <v>半期</v>
      </c>
      <c r="L57" s="33">
        <f>教務委員編集用!L138</f>
        <v>22.5</v>
      </c>
      <c r="M57" s="10">
        <f>教務委員編集用!M138</f>
        <v>100</v>
      </c>
      <c r="N57" s="33">
        <f>教務委員編集用!N138</f>
        <v>0</v>
      </c>
      <c r="O57" s="123"/>
      <c r="P57" s="128"/>
      <c r="Q57" s="374"/>
      <c r="R57" s="357"/>
      <c r="S57" s="357"/>
      <c r="T57" s="358"/>
    </row>
    <row r="58" spans="2:20" x14ac:dyDescent="0.15">
      <c r="B58" s="524"/>
      <c r="C58" s="528"/>
      <c r="D58" s="531"/>
      <c r="E58" s="527"/>
      <c r="F58" s="10" t="str">
        <f>教務委員編集用!F139</f>
        <v>電子工学</v>
      </c>
      <c r="G58" s="10">
        <f>教務委員編集用!G139</f>
        <v>2</v>
      </c>
      <c r="H58" s="10" t="str">
        <f>教務委員編集用!H139</f>
        <v>必修</v>
      </c>
      <c r="I58" s="10" t="str">
        <f>教務委員編集用!I139</f>
        <v>学修</v>
      </c>
      <c r="J58" s="10">
        <f>教務委員編集用!J139</f>
        <v>4</v>
      </c>
      <c r="K58" s="10" t="str">
        <f>教務委員編集用!K139</f>
        <v>半期</v>
      </c>
      <c r="L58" s="33">
        <f>教務委員編集用!L139</f>
        <v>22.5</v>
      </c>
      <c r="M58" s="10">
        <f>教務委員編集用!M139</f>
        <v>100</v>
      </c>
      <c r="N58" s="33">
        <f>教務委員編集用!N139</f>
        <v>22.5</v>
      </c>
      <c r="O58" s="123"/>
      <c r="P58" s="128"/>
      <c r="Q58" s="374"/>
      <c r="R58" s="357"/>
      <c r="S58" s="357"/>
      <c r="T58" s="358"/>
    </row>
    <row r="59" spans="2:20" x14ac:dyDescent="0.15">
      <c r="B59" s="524"/>
      <c r="C59" s="528"/>
      <c r="D59" s="531"/>
      <c r="E59" s="527"/>
      <c r="F59" s="10" t="str">
        <f>教務委員編集用!F140</f>
        <v>電子回路</v>
      </c>
      <c r="G59" s="10">
        <f>教務委員編集用!G140</f>
        <v>2</v>
      </c>
      <c r="H59" s="10" t="str">
        <f>教務委員編集用!H140</f>
        <v>必修</v>
      </c>
      <c r="I59" s="10" t="str">
        <f>教務委員編集用!I140</f>
        <v>学修</v>
      </c>
      <c r="J59" s="10">
        <f>教務委員編集用!J140</f>
        <v>4</v>
      </c>
      <c r="K59" s="10" t="str">
        <f>教務委員編集用!K140</f>
        <v>半期</v>
      </c>
      <c r="L59" s="33">
        <f>教務委員編集用!L140</f>
        <v>22.5</v>
      </c>
      <c r="M59" s="10">
        <f>教務委員編集用!M140</f>
        <v>100</v>
      </c>
      <c r="N59" s="33">
        <f>教務委員編集用!N140</f>
        <v>22.5</v>
      </c>
      <c r="O59" s="123"/>
      <c r="P59" s="128"/>
      <c r="Q59" s="374"/>
      <c r="R59" s="357"/>
      <c r="S59" s="357"/>
      <c r="T59" s="358"/>
    </row>
    <row r="60" spans="2:20" x14ac:dyDescent="0.15">
      <c r="B60" s="524"/>
      <c r="C60" s="528"/>
      <c r="D60" s="531"/>
      <c r="E60" s="527"/>
      <c r="F60" s="10" t="str">
        <f>教務委員編集用!F141</f>
        <v>マイクロコンピュータⅢ</v>
      </c>
      <c r="G60" s="10">
        <f>教務委員編集用!G141</f>
        <v>2</v>
      </c>
      <c r="H60" s="10" t="str">
        <f>教務委員編集用!H141</f>
        <v>必修</v>
      </c>
      <c r="I60" s="10" t="str">
        <f>教務委員編集用!I141</f>
        <v>学修</v>
      </c>
      <c r="J60" s="10">
        <f>教務委員編集用!J141</f>
        <v>4</v>
      </c>
      <c r="K60" s="10" t="str">
        <f>教務委員編集用!K141</f>
        <v>半期</v>
      </c>
      <c r="L60" s="33">
        <f>教務委員編集用!L141</f>
        <v>22.5</v>
      </c>
      <c r="M60" s="10">
        <f>教務委員編集用!M141</f>
        <v>100</v>
      </c>
      <c r="N60" s="33">
        <f>教務委員編集用!N141</f>
        <v>22.5</v>
      </c>
      <c r="O60" s="123"/>
      <c r="P60" s="128"/>
      <c r="Q60" s="374"/>
      <c r="R60" s="357"/>
      <c r="S60" s="357"/>
      <c r="T60" s="358"/>
    </row>
    <row r="61" spans="2:20" x14ac:dyDescent="0.15">
      <c r="B61" s="524"/>
      <c r="C61" s="528"/>
      <c r="D61" s="531"/>
      <c r="E61" s="527"/>
      <c r="F61" s="10" t="str">
        <f>教務委員編集用!F142</f>
        <v>制御工学Ⅰ</v>
      </c>
      <c r="G61" s="10">
        <f>教務委員編集用!G142</f>
        <v>2</v>
      </c>
      <c r="H61" s="10" t="str">
        <f>教務委員編集用!H142</f>
        <v>必修</v>
      </c>
      <c r="I61" s="10" t="str">
        <f>教務委員編集用!I142</f>
        <v>履修</v>
      </c>
      <c r="J61" s="10">
        <f>教務委員編集用!J142</f>
        <v>4</v>
      </c>
      <c r="K61" s="10" t="str">
        <f>教務委員編集用!K142</f>
        <v>通年</v>
      </c>
      <c r="L61" s="33">
        <f>教務委員編集用!L142</f>
        <v>45</v>
      </c>
      <c r="M61" s="10">
        <f>教務委員編集用!M142</f>
        <v>100</v>
      </c>
      <c r="N61" s="33">
        <f>教務委員編集用!N142</f>
        <v>45</v>
      </c>
      <c r="O61" s="123"/>
      <c r="P61" s="128"/>
      <c r="Q61" s="374"/>
      <c r="R61" s="357"/>
      <c r="S61" s="357"/>
      <c r="T61" s="358"/>
    </row>
    <row r="62" spans="2:20" x14ac:dyDescent="0.15">
      <c r="B62" s="524"/>
      <c r="C62" s="528"/>
      <c r="D62" s="531"/>
      <c r="E62" s="527"/>
      <c r="F62" s="10" t="str">
        <f>教務委員編集用!F143</f>
        <v>ロボット工学</v>
      </c>
      <c r="G62" s="10">
        <f>教務委員編集用!G143</f>
        <v>2</v>
      </c>
      <c r="H62" s="10" t="str">
        <f>教務委員編集用!H143</f>
        <v>必修</v>
      </c>
      <c r="I62" s="10" t="str">
        <f>教務委員編集用!I143</f>
        <v>学修</v>
      </c>
      <c r="J62" s="10">
        <f>教務委員編集用!J143</f>
        <v>4</v>
      </c>
      <c r="K62" s="10" t="str">
        <f>教務委員編集用!K143</f>
        <v>半期</v>
      </c>
      <c r="L62" s="33">
        <f>教務委員編集用!L143</f>
        <v>22.5</v>
      </c>
      <c r="M62" s="10">
        <f>教務委員編集用!M143</f>
        <v>100</v>
      </c>
      <c r="N62" s="33">
        <f>教務委員編集用!N143</f>
        <v>22.5</v>
      </c>
      <c r="O62" s="123"/>
      <c r="P62" s="128"/>
      <c r="Q62" s="374"/>
      <c r="R62" s="357"/>
      <c r="S62" s="357"/>
      <c r="T62" s="358"/>
    </row>
    <row r="63" spans="2:20" x14ac:dyDescent="0.15">
      <c r="B63" s="524"/>
      <c r="C63" s="528"/>
      <c r="D63" s="531"/>
      <c r="E63" s="527"/>
      <c r="F63" s="10" t="str">
        <f>教務委員編集用!F144</f>
        <v>機械加工学</v>
      </c>
      <c r="G63" s="10">
        <f>教務委員編集用!G144</f>
        <v>2</v>
      </c>
      <c r="H63" s="10" t="str">
        <f>教務委員編集用!H144</f>
        <v>必修</v>
      </c>
      <c r="I63" s="10" t="str">
        <f>教務委員編集用!I144</f>
        <v>履修</v>
      </c>
      <c r="J63" s="10">
        <f>教務委員編集用!J144</f>
        <v>4</v>
      </c>
      <c r="K63" s="10" t="str">
        <f>教務委員編集用!K144</f>
        <v>通年</v>
      </c>
      <c r="L63" s="33">
        <f>教務委員編集用!L144</f>
        <v>45</v>
      </c>
      <c r="M63" s="10">
        <f>教務委員編集用!M144</f>
        <v>100</v>
      </c>
      <c r="N63" s="33">
        <f>教務委員編集用!N144</f>
        <v>45</v>
      </c>
      <c r="O63" s="123"/>
      <c r="P63" s="128"/>
      <c r="Q63" s="374"/>
      <c r="R63" s="357"/>
      <c r="S63" s="357"/>
      <c r="T63" s="358"/>
    </row>
    <row r="64" spans="2:20" x14ac:dyDescent="0.15">
      <c r="B64" s="524"/>
      <c r="C64" s="528"/>
      <c r="D64" s="531"/>
      <c r="E64" s="527"/>
      <c r="F64" s="10" t="str">
        <f>教務委員編集用!F145</f>
        <v>総合実験実習</v>
      </c>
      <c r="G64" s="10">
        <f>教務委員編集用!G145</f>
        <v>4</v>
      </c>
      <c r="H64" s="10" t="str">
        <f>教務委員編集用!H145</f>
        <v>必修</v>
      </c>
      <c r="I64" s="10" t="str">
        <f>教務委員編集用!I145</f>
        <v>履修</v>
      </c>
      <c r="J64" s="10">
        <f>教務委員編集用!J145</f>
        <v>4</v>
      </c>
      <c r="K64" s="10" t="str">
        <f>教務委員編集用!K145</f>
        <v>通年</v>
      </c>
      <c r="L64" s="33">
        <f>教務委員編集用!L145</f>
        <v>90</v>
      </c>
      <c r="M64" s="10">
        <f>教務委員編集用!M145</f>
        <v>40</v>
      </c>
      <c r="N64" s="33">
        <f>教務委員編集用!N145</f>
        <v>36</v>
      </c>
      <c r="O64" s="123"/>
      <c r="P64" s="128"/>
      <c r="Q64" s="374"/>
      <c r="R64" s="357"/>
      <c r="S64" s="357"/>
      <c r="T64" s="358"/>
    </row>
    <row r="65" spans="2:20" x14ac:dyDescent="0.15">
      <c r="B65" s="524"/>
      <c r="C65" s="528"/>
      <c r="D65" s="532"/>
      <c r="E65" s="528"/>
      <c r="F65" s="8" t="str">
        <f>教務委員編集用!F146</f>
        <v>設計製図Ⅲ</v>
      </c>
      <c r="G65" s="8">
        <f>教務委員編集用!G146</f>
        <v>3</v>
      </c>
      <c r="H65" s="8" t="str">
        <f>教務委員編集用!H146</f>
        <v>必修</v>
      </c>
      <c r="I65" s="8" t="str">
        <f>教務委員編集用!I146</f>
        <v>履修</v>
      </c>
      <c r="J65" s="8">
        <f>教務委員編集用!J146</f>
        <v>4</v>
      </c>
      <c r="K65" s="8" t="str">
        <f>教務委員編集用!K146</f>
        <v>通年</v>
      </c>
      <c r="L65" s="30">
        <f>教務委員編集用!L146</f>
        <v>67.5</v>
      </c>
      <c r="M65" s="8">
        <f>教務委員編集用!M146</f>
        <v>50</v>
      </c>
      <c r="N65" s="30">
        <f>教務委員編集用!N146</f>
        <v>33.75</v>
      </c>
      <c r="O65" s="123"/>
      <c r="P65" s="127"/>
      <c r="Q65" s="381"/>
      <c r="R65" s="364"/>
      <c r="S65" s="364"/>
      <c r="T65" s="326"/>
    </row>
    <row r="66" spans="2:20" ht="14.25" thickBot="1" x14ac:dyDescent="0.2">
      <c r="B66" s="524"/>
      <c r="C66" s="528"/>
      <c r="D66" s="532"/>
      <c r="E66" s="528"/>
      <c r="F66" s="9"/>
      <c r="G66" s="9"/>
      <c r="H66" s="9"/>
      <c r="I66" s="9"/>
      <c r="J66" s="9"/>
      <c r="K66" s="9"/>
      <c r="L66" s="32"/>
      <c r="M66" s="9"/>
      <c r="N66" s="32"/>
      <c r="O66" s="9"/>
      <c r="P66" s="68"/>
      <c r="Q66" s="372"/>
      <c r="R66" s="32"/>
      <c r="S66" s="32"/>
      <c r="T66" s="39"/>
    </row>
    <row r="67" spans="2:20" ht="15" thickTop="1" thickBot="1" x14ac:dyDescent="0.2">
      <c r="B67" s="524"/>
      <c r="C67" s="528"/>
      <c r="D67" s="533"/>
      <c r="E67" s="534"/>
      <c r="F67" s="85" t="str">
        <f>IF(教務委員編集用!F161=0,"",教務委員編集用!F161)</f>
        <v>D-12 4年小計</v>
      </c>
      <c r="G67" s="85" t="str">
        <f>IF(教務委員編集用!G161=0,"",教務委員編集用!G161)</f>
        <v/>
      </c>
      <c r="H67" s="85" t="str">
        <f>IF(教務委員編集用!H161=0,"",教務委員編集用!H161)</f>
        <v/>
      </c>
      <c r="I67" s="85" t="str">
        <f>IF(教務委員編集用!I161=0,"",教務委員編集用!I161)</f>
        <v/>
      </c>
      <c r="J67" s="85">
        <f>IF(教務委員編集用!J161=0,"",教務委員編集用!J161)</f>
        <v>4</v>
      </c>
      <c r="K67" s="85" t="str">
        <f>IF(教務委員編集用!K161=0,"",教務委員編集用!K161)</f>
        <v/>
      </c>
      <c r="L67" s="86" t="str">
        <f>IF(教務委員編集用!L161=0,"",教務委員編集用!L161)</f>
        <v/>
      </c>
      <c r="M67" s="85" t="str">
        <f>IF(教務委員編集用!M161=0,"",教務委員編集用!M161)</f>
        <v/>
      </c>
      <c r="N67" s="86"/>
      <c r="O67" s="85"/>
      <c r="P67" s="88">
        <f>教務委員編集用!T161</f>
        <v>0</v>
      </c>
      <c r="Q67" s="373"/>
      <c r="R67" s="86"/>
      <c r="S67" s="86"/>
      <c r="T67" s="87"/>
    </row>
    <row r="68" spans="2:20" ht="14.25" thickTop="1" x14ac:dyDescent="0.15">
      <c r="B68" s="524"/>
      <c r="C68" s="528"/>
      <c r="D68" s="531">
        <f>教務委員編集用!D164</f>
        <v>3</v>
      </c>
      <c r="E68" s="527" t="str">
        <f>教務委員編集用!E164</f>
        <v>基盤となる工学分野以外の工学分野の基礎的な知識を身につける.</v>
      </c>
      <c r="F68" s="10" t="str">
        <f>教務委員編集用!F164</f>
        <v>総合実験実習</v>
      </c>
      <c r="G68" s="10">
        <f>教務委員編集用!G164</f>
        <v>4</v>
      </c>
      <c r="H68" s="10" t="str">
        <f>教務委員編集用!H164</f>
        <v>必修</v>
      </c>
      <c r="I68" s="10" t="str">
        <f>教務委員編集用!I164</f>
        <v>履修</v>
      </c>
      <c r="J68" s="10">
        <f>教務委員編集用!J164</f>
        <v>4</v>
      </c>
      <c r="K68" s="10" t="str">
        <f>教務委員編集用!K164</f>
        <v>通年</v>
      </c>
      <c r="L68" s="33">
        <f>教務委員編集用!L164</f>
        <v>90</v>
      </c>
      <c r="M68" s="10">
        <f>教務委員編集用!M164</f>
        <v>20</v>
      </c>
      <c r="N68" s="33">
        <f>教務委員編集用!N164</f>
        <v>18</v>
      </c>
      <c r="O68" s="123"/>
      <c r="P68" s="128"/>
      <c r="Q68" s="374"/>
      <c r="R68" s="357"/>
      <c r="S68" s="357"/>
      <c r="T68" s="358"/>
    </row>
    <row r="69" spans="2:20" x14ac:dyDescent="0.15">
      <c r="B69" s="524"/>
      <c r="C69" s="528"/>
      <c r="D69" s="531"/>
      <c r="E69" s="527"/>
      <c r="F69" s="25"/>
      <c r="G69" s="25"/>
      <c r="H69" s="25"/>
      <c r="I69" s="25"/>
      <c r="J69" s="25"/>
      <c r="K69" s="25"/>
      <c r="L69" s="478"/>
      <c r="M69" s="25"/>
      <c r="N69" s="478"/>
      <c r="O69" s="467"/>
      <c r="P69" s="479"/>
      <c r="Q69" s="480"/>
      <c r="R69" s="481"/>
      <c r="S69" s="481"/>
      <c r="T69" s="482"/>
    </row>
    <row r="70" spans="2:20" ht="14.25" thickBot="1" x14ac:dyDescent="0.2">
      <c r="B70" s="524"/>
      <c r="C70" s="528"/>
      <c r="D70" s="532"/>
      <c r="E70" s="528"/>
      <c r="F70" s="9"/>
      <c r="G70" s="9"/>
      <c r="H70" s="9"/>
      <c r="I70" s="9"/>
      <c r="J70" s="9"/>
      <c r="K70" s="9"/>
      <c r="L70" s="32"/>
      <c r="M70" s="9"/>
      <c r="N70" s="32"/>
      <c r="O70" s="9"/>
      <c r="P70" s="68"/>
      <c r="Q70" s="372"/>
      <c r="R70" s="32"/>
      <c r="S70" s="32"/>
      <c r="T70" s="39"/>
    </row>
    <row r="71" spans="2:20" ht="15" thickTop="1" thickBot="1" x14ac:dyDescent="0.2">
      <c r="B71" s="524"/>
      <c r="C71" s="528"/>
      <c r="D71" s="532"/>
      <c r="E71" s="528"/>
      <c r="F71" s="10" t="str">
        <f>IF(教務委員編集用!F168=0,"",教務委員編集用!F168)</f>
        <v>D-3 4年小計</v>
      </c>
      <c r="G71" s="10" t="str">
        <f>IF(教務委員編集用!G168=0,"",教務委員編集用!G168)</f>
        <v/>
      </c>
      <c r="H71" s="10" t="str">
        <f>IF(教務委員編集用!H168=0,"",教務委員編集用!H168)</f>
        <v/>
      </c>
      <c r="I71" s="10" t="str">
        <f>IF(教務委員編集用!I168=0,"",教務委員編集用!I168)</f>
        <v/>
      </c>
      <c r="J71" s="10">
        <f>IF(教務委員編集用!J168=0,"",教務委員編集用!J168)</f>
        <v>4</v>
      </c>
      <c r="K71" s="10" t="str">
        <f>IF(教務委員編集用!K168=0,"",教務委員編集用!K168)</f>
        <v/>
      </c>
      <c r="L71" s="33" t="str">
        <f>IF(教務委員編集用!L168=0,"",教務委員編集用!L168)</f>
        <v/>
      </c>
      <c r="M71" s="10" t="str">
        <f>IF(教務委員編集用!M168=0,"",教務委員編集用!M168)</f>
        <v/>
      </c>
      <c r="N71" s="33"/>
      <c r="O71" s="10"/>
      <c r="P71" s="74">
        <f>教務委員編集用!T168</f>
        <v>0</v>
      </c>
      <c r="Q71" s="376"/>
      <c r="R71" s="33"/>
      <c r="S71" s="33"/>
      <c r="T71" s="38"/>
    </row>
    <row r="72" spans="2:20" x14ac:dyDescent="0.15">
      <c r="B72" s="522" t="str">
        <f>教務委員編集用!B172</f>
        <v>E</v>
      </c>
      <c r="C72" s="526" t="str">
        <f>教務委員編集用!C172</f>
        <v>科学,技術および情報の知識,基盤となる工学分野で習得した知識,さらに技術者としての実践的な知識や技能を活用して,自ら問題を発見し解決する能力を養う。</v>
      </c>
      <c r="D72" s="530">
        <f>教務委員編集用!D172</f>
        <v>1</v>
      </c>
      <c r="E72" s="536" t="str">
        <f>教務委員編集用!E172</f>
        <v>科学,技術,工学に関する情報を収集し,その適否を判断してまとめることができる.</v>
      </c>
      <c r="F72" s="7" t="str">
        <f>教務委員編集用!F175</f>
        <v>総合実験実習</v>
      </c>
      <c r="G72" s="306">
        <f>教務委員編集用!G175</f>
        <v>4</v>
      </c>
      <c r="H72" s="306" t="str">
        <f>教務委員編集用!H175</f>
        <v>必修</v>
      </c>
      <c r="I72" s="306" t="str">
        <f>教務委員編集用!I175</f>
        <v>履修</v>
      </c>
      <c r="J72" s="306">
        <f>教務委員編集用!J175</f>
        <v>4</v>
      </c>
      <c r="K72" s="306" t="str">
        <f>教務委員編集用!K175</f>
        <v>通年</v>
      </c>
      <c r="L72" s="20">
        <f>教務委員編集用!L175</f>
        <v>90</v>
      </c>
      <c r="M72" s="306">
        <f>教務委員編集用!M175</f>
        <v>20</v>
      </c>
      <c r="N72" s="20">
        <f>教務委員編集用!N175</f>
        <v>18</v>
      </c>
      <c r="O72" s="63" t="str">
        <f t="shared" ref="O72:T73" si="2">IF(O64=0,"",O64)</f>
        <v/>
      </c>
      <c r="P72" s="396" t="str">
        <f t="shared" si="2"/>
        <v/>
      </c>
      <c r="Q72" s="382" t="str">
        <f t="shared" si="2"/>
        <v/>
      </c>
      <c r="R72" s="63" t="str">
        <f t="shared" si="2"/>
        <v/>
      </c>
      <c r="S72" s="63" t="str">
        <f t="shared" si="2"/>
        <v/>
      </c>
      <c r="T72" s="63" t="str">
        <f t="shared" si="2"/>
        <v/>
      </c>
    </row>
    <row r="73" spans="2:20" x14ac:dyDescent="0.15">
      <c r="B73" s="524"/>
      <c r="C73" s="528"/>
      <c r="D73" s="532"/>
      <c r="E73" s="537"/>
      <c r="F73" s="8" t="str">
        <f>教務委員編集用!F176</f>
        <v>設計製図Ⅲ</v>
      </c>
      <c r="G73" s="308">
        <f>教務委員編集用!G176</f>
        <v>3</v>
      </c>
      <c r="H73" s="308" t="str">
        <f>教務委員編集用!H176</f>
        <v>必修</v>
      </c>
      <c r="I73" s="308" t="str">
        <f>教務委員編集用!I176</f>
        <v>履修</v>
      </c>
      <c r="J73" s="308">
        <f>教務委員編集用!J176</f>
        <v>4</v>
      </c>
      <c r="K73" s="308" t="str">
        <f>教務委員編集用!K176</f>
        <v>通年</v>
      </c>
      <c r="L73" s="18">
        <f>教務委員編集用!L176</f>
        <v>67.5</v>
      </c>
      <c r="M73" s="308">
        <f>教務委員編集用!M176</f>
        <v>20</v>
      </c>
      <c r="N73" s="18">
        <f>教務委員編集用!N176</f>
        <v>13.5</v>
      </c>
      <c r="O73" s="298" t="str">
        <f t="shared" si="2"/>
        <v/>
      </c>
      <c r="P73" s="397" t="str">
        <f t="shared" si="2"/>
        <v/>
      </c>
      <c r="Q73" s="383" t="str">
        <f t="shared" si="2"/>
        <v/>
      </c>
      <c r="R73" s="298" t="str">
        <f t="shared" si="2"/>
        <v/>
      </c>
      <c r="S73" s="298" t="str">
        <f t="shared" si="2"/>
        <v/>
      </c>
      <c r="T73" s="298" t="str">
        <f t="shared" si="2"/>
        <v/>
      </c>
    </row>
    <row r="74" spans="2:20" x14ac:dyDescent="0.15">
      <c r="B74" s="524"/>
      <c r="C74" s="528"/>
      <c r="D74" s="532"/>
      <c r="E74" s="537"/>
      <c r="F74" s="11" t="str">
        <f>教務委員編集用!F180</f>
        <v>特許概論</v>
      </c>
      <c r="G74" s="6">
        <f>教務委員編集用!G180</f>
        <v>1</v>
      </c>
      <c r="H74" s="6" t="str">
        <f>教務委員編集用!H180</f>
        <v>選択</v>
      </c>
      <c r="I74" s="6" t="str">
        <f>教務委員編集用!I180</f>
        <v>履修</v>
      </c>
      <c r="J74" s="6">
        <f>教務委員編集用!J180</f>
        <v>4</v>
      </c>
      <c r="K74" s="6" t="str">
        <f>教務委員編集用!K180</f>
        <v>半期</v>
      </c>
      <c r="L74" s="19">
        <f>教務委員編集用!L180</f>
        <v>22.5</v>
      </c>
      <c r="M74" s="6">
        <f>教務委員編集用!M180</f>
        <v>100</v>
      </c>
      <c r="N74" s="19">
        <f>教務委員編集用!N180</f>
        <v>0</v>
      </c>
      <c r="O74" s="286"/>
      <c r="P74" s="287"/>
      <c r="Q74" s="384"/>
      <c r="R74" s="365"/>
      <c r="S74" s="365"/>
      <c r="T74" s="366"/>
    </row>
    <row r="75" spans="2:20" ht="14.25" thickBot="1" x14ac:dyDescent="0.2">
      <c r="B75" s="524"/>
      <c r="C75" s="528"/>
      <c r="D75" s="532"/>
      <c r="E75" s="537"/>
      <c r="F75" s="9"/>
      <c r="G75" s="309"/>
      <c r="H75" s="309"/>
      <c r="I75" s="309"/>
      <c r="J75" s="309"/>
      <c r="K75" s="309"/>
      <c r="L75" s="17"/>
      <c r="M75" s="309"/>
      <c r="N75" s="17"/>
      <c r="O75" s="309"/>
      <c r="P75" s="68"/>
      <c r="Q75" s="385"/>
      <c r="R75" s="17"/>
      <c r="S75" s="17"/>
      <c r="T75" s="46"/>
    </row>
    <row r="76" spans="2:20" ht="15" thickTop="1" thickBot="1" x14ac:dyDescent="0.2">
      <c r="B76" s="524"/>
      <c r="C76" s="528"/>
      <c r="D76" s="533"/>
      <c r="E76" s="539"/>
      <c r="F76" s="85" t="str">
        <f>IF(教務委員編集用!F184=0,"",教務委員編集用!F184)</f>
        <v>E-1 4年小計</v>
      </c>
      <c r="G76" s="85" t="str">
        <f>IF(教務委員編集用!G184=0,"",教務委員編集用!G184)</f>
        <v/>
      </c>
      <c r="H76" s="85" t="str">
        <f>IF(教務委員編集用!H184=0,"",教務委員編集用!H184)</f>
        <v/>
      </c>
      <c r="I76" s="85" t="str">
        <f>IF(教務委員編集用!I184=0,"",教務委員編集用!I184)</f>
        <v/>
      </c>
      <c r="J76" s="85">
        <f>IF(教務委員編集用!J184=0,"",教務委員編集用!J184)</f>
        <v>4</v>
      </c>
      <c r="K76" s="85" t="str">
        <f>IF(教務委員編集用!K184=0,"",教務委員編集用!K184)</f>
        <v/>
      </c>
      <c r="L76" s="86" t="str">
        <f>IF(教務委員編集用!L184=0,"",教務委員編集用!L184)</f>
        <v/>
      </c>
      <c r="M76" s="85" t="str">
        <f>IF(教務委員編集用!M184=0,"",教務委員編集用!M184)</f>
        <v/>
      </c>
      <c r="N76" s="86"/>
      <c r="O76" s="85"/>
      <c r="P76" s="88">
        <f>教務委員編集用!T184</f>
        <v>0</v>
      </c>
      <c r="Q76" s="373"/>
      <c r="R76" s="86"/>
      <c r="S76" s="86"/>
      <c r="T76" s="87"/>
    </row>
    <row r="77" spans="2:20" ht="14.25" thickTop="1" x14ac:dyDescent="0.15">
      <c r="B77" s="524"/>
      <c r="C77" s="528"/>
      <c r="D77" s="531">
        <f>教務委員編集用!D187</f>
        <v>2</v>
      </c>
      <c r="E77" s="527" t="str">
        <f>教務委員編集用!E187</f>
        <v>習得した知識や技能を課題に対して利用できる.</v>
      </c>
      <c r="F77" s="10" t="str">
        <f>教務委員編集用!F190</f>
        <v>総合実験実習</v>
      </c>
      <c r="G77" s="307">
        <f>教務委員編集用!G190</f>
        <v>4</v>
      </c>
      <c r="H77" s="307" t="str">
        <f>教務委員編集用!H190</f>
        <v>必修</v>
      </c>
      <c r="I77" s="307" t="str">
        <f>教務委員編集用!I190</f>
        <v>履修</v>
      </c>
      <c r="J77" s="307">
        <f>教務委員編集用!J190</f>
        <v>4</v>
      </c>
      <c r="K77" s="307" t="str">
        <f>教務委員編集用!K190</f>
        <v>通年</v>
      </c>
      <c r="L77" s="21">
        <f>教務委員編集用!L190</f>
        <v>90</v>
      </c>
      <c r="M77" s="307">
        <f>教務委員編集用!M190</f>
        <v>10</v>
      </c>
      <c r="N77" s="21">
        <f>教務委員編集用!N190</f>
        <v>9</v>
      </c>
      <c r="O77" s="304" t="str">
        <f t="shared" ref="O77:T78" si="3">IF(O64=0,"",O64)</f>
        <v/>
      </c>
      <c r="P77" s="398" t="str">
        <f t="shared" si="3"/>
        <v/>
      </c>
      <c r="Q77" s="386" t="str">
        <f t="shared" si="3"/>
        <v/>
      </c>
      <c r="R77" s="304" t="str">
        <f t="shared" si="3"/>
        <v/>
      </c>
      <c r="S77" s="304" t="str">
        <f t="shared" si="3"/>
        <v/>
      </c>
      <c r="T77" s="304" t="str">
        <f t="shared" si="3"/>
        <v/>
      </c>
    </row>
    <row r="78" spans="2:20" x14ac:dyDescent="0.15">
      <c r="B78" s="524"/>
      <c r="C78" s="528"/>
      <c r="D78" s="531"/>
      <c r="E78" s="527"/>
      <c r="F78" s="10" t="str">
        <f>教務委員編集用!F191</f>
        <v>設計製図Ⅲ</v>
      </c>
      <c r="G78" s="307">
        <f>教務委員編集用!G191</f>
        <v>3</v>
      </c>
      <c r="H78" s="307" t="str">
        <f>教務委員編集用!H191</f>
        <v>必修</v>
      </c>
      <c r="I78" s="307" t="str">
        <f>教務委員編集用!I191</f>
        <v>履修</v>
      </c>
      <c r="J78" s="307">
        <f>教務委員編集用!J191</f>
        <v>4</v>
      </c>
      <c r="K78" s="307" t="str">
        <f>教務委員編集用!K191</f>
        <v>通年</v>
      </c>
      <c r="L78" s="21">
        <f>教務委員編集用!L191</f>
        <v>67.5</v>
      </c>
      <c r="M78" s="307">
        <f>教務委員編集用!M191</f>
        <v>30</v>
      </c>
      <c r="N78" s="21">
        <f>教務委員編集用!N191</f>
        <v>20.25</v>
      </c>
      <c r="O78" s="160" t="str">
        <f t="shared" si="3"/>
        <v/>
      </c>
      <c r="P78" s="65" t="str">
        <f t="shared" si="3"/>
        <v/>
      </c>
      <c r="Q78" s="387" t="str">
        <f t="shared" si="3"/>
        <v/>
      </c>
      <c r="R78" s="160" t="str">
        <f t="shared" si="3"/>
        <v/>
      </c>
      <c r="S78" s="160" t="str">
        <f t="shared" si="3"/>
        <v/>
      </c>
      <c r="T78" s="160" t="str">
        <f t="shared" si="3"/>
        <v/>
      </c>
    </row>
    <row r="79" spans="2:20" x14ac:dyDescent="0.15">
      <c r="B79" s="524"/>
      <c r="C79" s="528"/>
      <c r="D79" s="532"/>
      <c r="E79" s="528"/>
      <c r="F79" s="8"/>
      <c r="G79" s="308"/>
      <c r="H79" s="308"/>
      <c r="I79" s="308"/>
      <c r="J79" s="308"/>
      <c r="K79" s="308"/>
      <c r="L79" s="18"/>
      <c r="M79" s="308"/>
      <c r="N79" s="18"/>
      <c r="O79" s="160"/>
      <c r="P79" s="75"/>
      <c r="Q79" s="387"/>
      <c r="R79" s="387"/>
      <c r="S79" s="387"/>
      <c r="T79" s="387"/>
    </row>
    <row r="80" spans="2:20" ht="14.25" thickBot="1" x14ac:dyDescent="0.2">
      <c r="B80" s="524"/>
      <c r="C80" s="528"/>
      <c r="D80" s="532"/>
      <c r="E80" s="528"/>
      <c r="F80" s="9"/>
      <c r="G80" s="309"/>
      <c r="H80" s="309"/>
      <c r="I80" s="309"/>
      <c r="J80" s="309"/>
      <c r="K80" s="309"/>
      <c r="L80" s="17"/>
      <c r="M80" s="309"/>
      <c r="N80" s="17"/>
      <c r="O80" s="309"/>
      <c r="P80" s="68"/>
      <c r="Q80" s="385"/>
      <c r="R80" s="17"/>
      <c r="S80" s="17"/>
      <c r="T80" s="46"/>
    </row>
    <row r="81" spans="2:20" ht="15" thickTop="1" thickBot="1" x14ac:dyDescent="0.2">
      <c r="B81" s="524"/>
      <c r="C81" s="528"/>
      <c r="D81" s="532"/>
      <c r="E81" s="528"/>
      <c r="F81" s="10" t="str">
        <f>IF(教務委員編集用!F198=0,"",教務委員編集用!F198)</f>
        <v>E-2 4年小計</v>
      </c>
      <c r="G81" s="10" t="str">
        <f>IF(教務委員編集用!G198=0,"",教務委員編集用!G198)</f>
        <v/>
      </c>
      <c r="H81" s="10" t="str">
        <f>IF(教務委員編集用!H198=0,"",教務委員編集用!H198)</f>
        <v/>
      </c>
      <c r="I81" s="10" t="str">
        <f>IF(教務委員編集用!I198=0,"",教務委員編集用!I198)</f>
        <v/>
      </c>
      <c r="J81" s="10">
        <f>IF(教務委員編集用!J198=0,"",教務委員編集用!J198)</f>
        <v>4</v>
      </c>
      <c r="K81" s="10" t="str">
        <f>IF(教務委員編集用!K198=0,"",教務委員編集用!K198)</f>
        <v/>
      </c>
      <c r="L81" s="33" t="str">
        <f>IF(教務委員編集用!L198=0,"",教務委員編集用!L198)</f>
        <v/>
      </c>
      <c r="M81" s="10" t="str">
        <f>IF(教務委員編集用!M198=0,"",教務委員編集用!M198)</f>
        <v/>
      </c>
      <c r="N81" s="33"/>
      <c r="O81" s="10"/>
      <c r="P81" s="74">
        <f>教務委員編集用!T198</f>
        <v>0</v>
      </c>
      <c r="Q81" s="376"/>
      <c r="R81" s="33"/>
      <c r="S81" s="33"/>
      <c r="T81" s="38"/>
    </row>
    <row r="82" spans="2:20" x14ac:dyDescent="0.15">
      <c r="B82" s="522" t="str">
        <f>教務委員編集用!B202</f>
        <v>F</v>
      </c>
      <c r="C82" s="536" t="str">
        <f>教務委員編集用!C202</f>
        <v>具体的なテーマについて論理的な記述と説明および討論できる能力を身につける。</v>
      </c>
      <c r="D82" s="530">
        <f>教務委員編集用!D202</f>
        <v>1</v>
      </c>
      <c r="E82" s="526" t="str">
        <f>教務委員編集用!E202</f>
        <v>学習成果を適切な文章,図等により表現できる.</v>
      </c>
      <c r="F82" s="306" t="str">
        <f>教務委員編集用!F205</f>
        <v>総合実験実習</v>
      </c>
      <c r="G82" s="306">
        <f>教務委員編集用!G205</f>
        <v>4</v>
      </c>
      <c r="H82" s="306" t="str">
        <f>教務委員編集用!H205</f>
        <v>必修</v>
      </c>
      <c r="I82" s="306" t="str">
        <f>教務委員編集用!I205</f>
        <v>履修</v>
      </c>
      <c r="J82" s="306">
        <f>教務委員編集用!J205</f>
        <v>4</v>
      </c>
      <c r="K82" s="306" t="str">
        <f>教務委員編集用!K205</f>
        <v>通年</v>
      </c>
      <c r="L82" s="20">
        <f>教務委員編集用!L205</f>
        <v>90</v>
      </c>
      <c r="M82" s="306">
        <f>教務委員編集用!M205</f>
        <v>10</v>
      </c>
      <c r="N82" s="20">
        <f>教務委員編集用!N205</f>
        <v>9</v>
      </c>
      <c r="O82" s="166" t="str">
        <f t="shared" ref="O82:T82" si="4">IF(O64=0,"",O64)</f>
        <v/>
      </c>
      <c r="P82" s="399" t="str">
        <f t="shared" si="4"/>
        <v/>
      </c>
      <c r="Q82" s="389" t="str">
        <f t="shared" si="4"/>
        <v/>
      </c>
      <c r="R82" s="166" t="str">
        <f t="shared" si="4"/>
        <v/>
      </c>
      <c r="S82" s="166" t="str">
        <f t="shared" si="4"/>
        <v/>
      </c>
      <c r="T82" s="166" t="str">
        <f t="shared" si="4"/>
        <v/>
      </c>
    </row>
    <row r="83" spans="2:20" x14ac:dyDescent="0.15">
      <c r="B83" s="523"/>
      <c r="C83" s="538"/>
      <c r="D83" s="531"/>
      <c r="E83" s="527"/>
      <c r="F83" s="308" t="str">
        <f>教務委員編集用!F208</f>
        <v>実務訓練</v>
      </c>
      <c r="G83" s="308">
        <f>教務委員編集用!G208</f>
        <v>2</v>
      </c>
      <c r="H83" s="308" t="str">
        <f>教務委員編集用!H208</f>
        <v>必修選択</v>
      </c>
      <c r="I83" s="308" t="str">
        <f>教務委員編集用!I208</f>
        <v>履修</v>
      </c>
      <c r="J83" s="308">
        <f>教務委員編集用!J208</f>
        <v>4</v>
      </c>
      <c r="K83" s="308" t="str">
        <f>教務委員編集用!K208</f>
        <v>通年</v>
      </c>
      <c r="L83" s="18">
        <f>教務委員編集用!L208</f>
        <v>45</v>
      </c>
      <c r="M83" s="308">
        <f>教務委員編集用!M208</f>
        <v>30</v>
      </c>
      <c r="N83" s="18">
        <f>教務委員編集用!N208</f>
        <v>0</v>
      </c>
      <c r="O83" s="286"/>
      <c r="P83" s="287"/>
      <c r="Q83" s="388"/>
      <c r="R83" s="367"/>
      <c r="S83" s="367"/>
      <c r="T83" s="368"/>
    </row>
    <row r="84" spans="2:20" x14ac:dyDescent="0.15">
      <c r="B84" s="524"/>
      <c r="C84" s="537"/>
      <c r="D84" s="532"/>
      <c r="E84" s="528"/>
      <c r="F84" s="308"/>
      <c r="G84" s="308"/>
      <c r="H84" s="308"/>
      <c r="I84" s="308"/>
      <c r="J84" s="308"/>
      <c r="K84" s="308"/>
      <c r="L84" s="18"/>
      <c r="M84" s="308"/>
      <c r="N84" s="18"/>
      <c r="O84" s="308"/>
      <c r="P84" s="69"/>
      <c r="Q84" s="390"/>
      <c r="R84" s="18"/>
      <c r="S84" s="18"/>
      <c r="T84" s="45"/>
    </row>
    <row r="85" spans="2:20" ht="14.25" thickBot="1" x14ac:dyDescent="0.2">
      <c r="B85" s="524"/>
      <c r="C85" s="537"/>
      <c r="D85" s="532"/>
      <c r="E85" s="528"/>
      <c r="F85" s="9"/>
      <c r="G85" s="309"/>
      <c r="H85" s="309"/>
      <c r="I85" s="309"/>
      <c r="J85" s="309"/>
      <c r="K85" s="309"/>
      <c r="L85" s="17"/>
      <c r="M85" s="309"/>
      <c r="N85" s="17"/>
      <c r="O85" s="309"/>
      <c r="P85" s="68"/>
      <c r="Q85" s="385"/>
      <c r="R85" s="17"/>
      <c r="S85" s="17"/>
      <c r="T85" s="46"/>
    </row>
    <row r="86" spans="2:20" ht="15" thickTop="1" thickBot="1" x14ac:dyDescent="0.2">
      <c r="B86" s="524"/>
      <c r="C86" s="537"/>
      <c r="D86" s="533"/>
      <c r="E86" s="534"/>
      <c r="F86" s="91" t="str">
        <f>IF(教務委員編集用!F212=0,"",教務委員編集用!F212)</f>
        <v>F-1 4年小計</v>
      </c>
      <c r="G86" s="91" t="str">
        <f>IF(教務委員編集用!G212=0,"",教務委員編集用!G212)</f>
        <v/>
      </c>
      <c r="H86" s="91" t="str">
        <f>IF(教務委員編集用!H212=0,"",教務委員編集用!H212)</f>
        <v/>
      </c>
      <c r="I86" s="91" t="str">
        <f>IF(教務委員編集用!I212=0,"",教務委員編集用!I212)</f>
        <v/>
      </c>
      <c r="J86" s="91">
        <f>IF(教務委員編集用!J212=0,"",教務委員編集用!J212)</f>
        <v>4</v>
      </c>
      <c r="K86" s="91" t="str">
        <f>IF(教務委員編集用!K212=0,"",教務委員編集用!K212)</f>
        <v/>
      </c>
      <c r="L86" s="92" t="str">
        <f>IF(教務委員編集用!L212=0,"",教務委員編集用!L212)</f>
        <v/>
      </c>
      <c r="M86" s="91" t="str">
        <f>IF(教務委員編集用!M212=0,"",教務委員編集用!M212)</f>
        <v/>
      </c>
      <c r="N86" s="92"/>
      <c r="O86" s="91"/>
      <c r="P86" s="90">
        <f>教務委員編集用!T212</f>
        <v>0</v>
      </c>
      <c r="Q86" s="391"/>
      <c r="R86" s="92"/>
      <c r="S86" s="92"/>
      <c r="T86" s="93"/>
    </row>
    <row r="87" spans="2:20" ht="14.25" thickTop="1" x14ac:dyDescent="0.15">
      <c r="B87" s="524"/>
      <c r="C87" s="537"/>
      <c r="D87" s="531">
        <f>教務委員編集用!D215</f>
        <v>2</v>
      </c>
      <c r="E87" s="527" t="str">
        <f>教務委員編集用!E215</f>
        <v>基盤となる工学分野において,必要な英語の基礎力を身につける.</v>
      </c>
      <c r="F87" s="10" t="str">
        <f>教務委員編集用!F220</f>
        <v>英語IV</v>
      </c>
      <c r="G87" s="307">
        <f>教務委員編集用!G220</f>
        <v>2</v>
      </c>
      <c r="H87" s="307" t="str">
        <f>教務委員編集用!H220</f>
        <v>必修選択</v>
      </c>
      <c r="I87" s="307" t="str">
        <f>教務委員編集用!I220</f>
        <v>履修</v>
      </c>
      <c r="J87" s="307">
        <f>教務委員編集用!J220</f>
        <v>4</v>
      </c>
      <c r="K87" s="307" t="str">
        <f>教務委員編集用!K220</f>
        <v>通年</v>
      </c>
      <c r="L87" s="21">
        <f>教務委員編集用!L220</f>
        <v>45</v>
      </c>
      <c r="M87" s="307">
        <f>教務委員編集用!M220</f>
        <v>100</v>
      </c>
      <c r="N87" s="21">
        <f>教務委員編集用!$N$220</f>
        <v>0</v>
      </c>
      <c r="O87" s="123"/>
      <c r="P87" s="128"/>
      <c r="Q87" s="392"/>
      <c r="R87" s="369"/>
      <c r="S87" s="369"/>
      <c r="T87" s="329"/>
    </row>
    <row r="88" spans="2:20" x14ac:dyDescent="0.15">
      <c r="B88" s="524"/>
      <c r="C88" s="537"/>
      <c r="D88" s="531"/>
      <c r="E88" s="527"/>
      <c r="F88" s="10" t="str">
        <f>教務委員編集用!F222</f>
        <v>英語プレゼンテーション基礎</v>
      </c>
      <c r="G88" s="10">
        <f>教務委員編集用!G222</f>
        <v>2</v>
      </c>
      <c r="H88" s="10" t="str">
        <f>教務委員編集用!H222</f>
        <v>選択</v>
      </c>
      <c r="I88" s="10" t="str">
        <f>教務委員編集用!I222</f>
        <v>学修</v>
      </c>
      <c r="J88" s="10">
        <f>教務委員編集用!J222</f>
        <v>4</v>
      </c>
      <c r="K88" s="10" t="str">
        <f>教務委員編集用!K222</f>
        <v>半期</v>
      </c>
      <c r="L88" s="10">
        <f>教務委員編集用!L222</f>
        <v>22.5</v>
      </c>
      <c r="M88" s="10">
        <f>教務委員編集用!M222</f>
        <v>100</v>
      </c>
      <c r="N88" s="10">
        <f>教務委員編集用!N222</f>
        <v>0</v>
      </c>
      <c r="O88" s="123"/>
      <c r="P88" s="127"/>
      <c r="Q88" s="351"/>
      <c r="R88" s="328"/>
      <c r="S88" s="328"/>
      <c r="T88" s="329"/>
    </row>
    <row r="89" spans="2:20" x14ac:dyDescent="0.15">
      <c r="B89" s="524"/>
      <c r="C89" s="537"/>
      <c r="D89" s="532"/>
      <c r="E89" s="528"/>
      <c r="F89" s="443"/>
      <c r="G89" s="444"/>
      <c r="H89" s="444"/>
      <c r="I89" s="444"/>
      <c r="J89" s="444"/>
      <c r="K89" s="444"/>
      <c r="L89" s="445"/>
      <c r="M89" s="444"/>
      <c r="N89" s="445"/>
      <c r="O89" s="446"/>
      <c r="P89" s="447"/>
      <c r="Q89" s="448"/>
      <c r="R89" s="449"/>
      <c r="S89" s="449"/>
      <c r="T89" s="450"/>
    </row>
    <row r="90" spans="2:20" x14ac:dyDescent="0.15">
      <c r="B90" s="524"/>
      <c r="C90" s="537"/>
      <c r="D90" s="532"/>
      <c r="E90" s="528"/>
      <c r="F90" s="451"/>
      <c r="G90" s="452"/>
      <c r="H90" s="452"/>
      <c r="I90" s="452"/>
      <c r="J90" s="452"/>
      <c r="K90" s="452"/>
      <c r="L90" s="445"/>
      <c r="M90" s="452"/>
      <c r="N90" s="453"/>
      <c r="O90" s="446"/>
      <c r="P90" s="447"/>
      <c r="Q90" s="454"/>
      <c r="R90" s="455"/>
      <c r="S90" s="455"/>
      <c r="T90" s="456"/>
    </row>
    <row r="91" spans="2:20" x14ac:dyDescent="0.15">
      <c r="B91" s="524"/>
      <c r="C91" s="537"/>
      <c r="D91" s="532"/>
      <c r="E91" s="528"/>
      <c r="F91" s="8"/>
      <c r="G91" s="308"/>
      <c r="H91" s="308"/>
      <c r="I91" s="308"/>
      <c r="J91" s="308"/>
      <c r="K91" s="308"/>
      <c r="L91" s="18"/>
      <c r="M91" s="308"/>
      <c r="N91" s="18"/>
      <c r="O91" s="308"/>
      <c r="P91" s="65"/>
      <c r="Q91" s="390"/>
      <c r="R91" s="18"/>
      <c r="S91" s="18"/>
      <c r="T91" s="45"/>
    </row>
    <row r="92" spans="2:20" ht="14.25" thickBot="1" x14ac:dyDescent="0.2">
      <c r="B92" s="524"/>
      <c r="C92" s="537"/>
      <c r="D92" s="532"/>
      <c r="E92" s="528"/>
      <c r="F92" s="9"/>
      <c r="G92" s="309"/>
      <c r="H92" s="309"/>
      <c r="I92" s="309"/>
      <c r="J92" s="309"/>
      <c r="K92" s="309"/>
      <c r="L92" s="17"/>
      <c r="M92" s="309"/>
      <c r="N92" s="17"/>
      <c r="O92" s="309"/>
      <c r="P92" s="66"/>
      <c r="Q92" s="385"/>
      <c r="R92" s="17"/>
      <c r="S92" s="17"/>
      <c r="T92" s="46"/>
    </row>
    <row r="93" spans="2:20" ht="15" thickTop="1" thickBot="1" x14ac:dyDescent="0.2">
      <c r="B93" s="524"/>
      <c r="C93" s="537"/>
      <c r="D93" s="532"/>
      <c r="E93" s="528"/>
      <c r="F93" s="10" t="str">
        <f>IF(教務委員編集用!F227=0,"",教務委員編集用!F227)</f>
        <v>F-2 4年小計</v>
      </c>
      <c r="G93" s="10" t="str">
        <f>IF(教務委員編集用!G227=0,"",教務委員編集用!G227)</f>
        <v/>
      </c>
      <c r="H93" s="10" t="str">
        <f>IF(教務委員編集用!H227=0,"",教務委員編集用!H227)</f>
        <v/>
      </c>
      <c r="I93" s="10" t="str">
        <f>IF(教務委員編集用!I227=0,"",教務委員編集用!I227)</f>
        <v/>
      </c>
      <c r="J93" s="10">
        <f>IF(教務委員編集用!J227=0,"",教務委員編集用!J227)</f>
        <v>4</v>
      </c>
      <c r="K93" s="10" t="str">
        <f>IF(教務委員編集用!K227=0,"",教務委員編集用!K227)</f>
        <v/>
      </c>
      <c r="L93" s="33" t="str">
        <f>IF(教務委員編集用!L227=0,"",教務委員編集用!L227)</f>
        <v/>
      </c>
      <c r="M93" s="10" t="str">
        <f>IF(教務委員編集用!M227=0,"",教務委員編集用!M227)</f>
        <v/>
      </c>
      <c r="N93" s="33"/>
      <c r="O93" s="10"/>
      <c r="P93" s="74">
        <f>教務委員編集用!T227</f>
        <v>0</v>
      </c>
      <c r="Q93" s="376"/>
      <c r="R93" s="33"/>
      <c r="S93" s="33"/>
      <c r="T93" s="38"/>
    </row>
    <row r="94" spans="2:20" x14ac:dyDescent="0.15">
      <c r="B94" s="522" t="str">
        <f>教務委員編集用!B231</f>
        <v>G</v>
      </c>
      <c r="C94" s="526" t="str">
        <f>教務委員編集用!C231</f>
        <v>習得した工学分野の知識を基に,課題の達成に向けて自ら問題を発見し,それに対処するための業務を自主的・継続的かつ組織的に遂行する能力を身につける。</v>
      </c>
      <c r="D94" s="530">
        <f>教務委員編集用!D231</f>
        <v>1</v>
      </c>
      <c r="E94" s="526" t="str">
        <f>教務委員編集用!E231</f>
        <v>自己の能力を把握し,その向上のために自主的に学習を遂行てきる.</v>
      </c>
      <c r="F94" s="7"/>
      <c r="G94" s="306"/>
      <c r="H94" s="306"/>
      <c r="I94" s="306"/>
      <c r="J94" s="306"/>
      <c r="K94" s="306"/>
      <c r="L94" s="20"/>
      <c r="M94" s="306"/>
      <c r="N94" s="20"/>
      <c r="O94" s="306"/>
      <c r="P94" s="71"/>
      <c r="Q94" s="393"/>
      <c r="R94" s="20"/>
      <c r="S94" s="20"/>
      <c r="T94" s="44"/>
    </row>
    <row r="95" spans="2:20" x14ac:dyDescent="0.15">
      <c r="B95" s="523"/>
      <c r="C95" s="527"/>
      <c r="D95" s="531"/>
      <c r="E95" s="527"/>
      <c r="F95" s="10"/>
      <c r="G95" s="307"/>
      <c r="H95" s="307"/>
      <c r="I95" s="307"/>
      <c r="J95" s="307"/>
      <c r="K95" s="307"/>
      <c r="L95" s="21"/>
      <c r="M95" s="307"/>
      <c r="N95" s="21"/>
      <c r="O95" s="307"/>
      <c r="P95" s="72"/>
      <c r="Q95" s="394"/>
      <c r="R95" s="21"/>
      <c r="S95" s="21"/>
      <c r="T95" s="35"/>
    </row>
    <row r="96" spans="2:20" x14ac:dyDescent="0.15">
      <c r="B96" s="524"/>
      <c r="C96" s="528"/>
      <c r="D96" s="532"/>
      <c r="E96" s="528"/>
      <c r="F96" s="8"/>
      <c r="G96" s="308"/>
      <c r="H96" s="308"/>
      <c r="I96" s="308"/>
      <c r="J96" s="308"/>
      <c r="K96" s="308"/>
      <c r="L96" s="18"/>
      <c r="M96" s="308"/>
      <c r="N96" s="18"/>
      <c r="O96" s="308"/>
      <c r="P96" s="69"/>
      <c r="Q96" s="390"/>
      <c r="R96" s="18"/>
      <c r="S96" s="18"/>
      <c r="T96" s="45"/>
    </row>
    <row r="97" spans="2:20" ht="14.25" thickBot="1" x14ac:dyDescent="0.2">
      <c r="B97" s="524"/>
      <c r="C97" s="528"/>
      <c r="D97" s="532"/>
      <c r="E97" s="528"/>
      <c r="F97" s="9"/>
      <c r="G97" s="309"/>
      <c r="H97" s="309"/>
      <c r="I97" s="309"/>
      <c r="J97" s="309"/>
      <c r="K97" s="309"/>
      <c r="L97" s="17"/>
      <c r="M97" s="309"/>
      <c r="N97" s="17"/>
      <c r="O97" s="309"/>
      <c r="P97" s="68"/>
      <c r="Q97" s="385"/>
      <c r="R97" s="17"/>
      <c r="S97" s="17"/>
      <c r="T97" s="46"/>
    </row>
    <row r="98" spans="2:20" ht="15" thickTop="1" thickBot="1" x14ac:dyDescent="0.2">
      <c r="B98" s="524"/>
      <c r="C98" s="528"/>
      <c r="D98" s="533"/>
      <c r="E98" s="534"/>
      <c r="F98" s="85" t="str">
        <f>IF(教務委員編集用!F235=0,"",教務委員編集用!F235)</f>
        <v>G-1 4年小計</v>
      </c>
      <c r="G98" s="85" t="str">
        <f>IF(教務委員編集用!G235=0,"",教務委員編集用!G235)</f>
        <v/>
      </c>
      <c r="H98" s="85" t="str">
        <f>IF(教務委員編集用!H235=0,"",教務委員編集用!H235)</f>
        <v/>
      </c>
      <c r="I98" s="85" t="str">
        <f>IF(教務委員編集用!I235=0,"",教務委員編集用!I235)</f>
        <v/>
      </c>
      <c r="J98" s="85">
        <f>IF(教務委員編集用!J235=0,"",教務委員編集用!J235)</f>
        <v>4</v>
      </c>
      <c r="K98" s="85" t="str">
        <f>IF(教務委員編集用!K235=0,"",教務委員編集用!K235)</f>
        <v/>
      </c>
      <c r="L98" s="86" t="str">
        <f>IF(教務委員編集用!L235=0,"",教務委員編集用!L235)</f>
        <v/>
      </c>
      <c r="M98" s="85" t="str">
        <f>IF(教務委員編集用!M235=0,"",教務委員編集用!M235)</f>
        <v/>
      </c>
      <c r="N98" s="86"/>
      <c r="O98" s="85"/>
      <c r="P98" s="88">
        <f>教務委員編集用!T235</f>
        <v>0</v>
      </c>
      <c r="Q98" s="373"/>
      <c r="R98" s="86"/>
      <c r="S98" s="86"/>
      <c r="T98" s="87"/>
    </row>
    <row r="99" spans="2:20" ht="14.25" thickTop="1" x14ac:dyDescent="0.15">
      <c r="B99" s="524"/>
      <c r="C99" s="528"/>
      <c r="D99" s="531">
        <f>教務委員編集用!D238</f>
        <v>2</v>
      </c>
      <c r="E99" s="527" t="str">
        <f>教務委員編集用!E238</f>
        <v>実務訓練等を通じて基盤となる工学分野に関連した業務の概要を理解できる.</v>
      </c>
      <c r="F99" s="10" t="str">
        <f>教務委員編集用!F239</f>
        <v>実務訓練</v>
      </c>
      <c r="G99" s="307">
        <f>教務委員編集用!G239</f>
        <v>2</v>
      </c>
      <c r="H99" s="307" t="str">
        <f>教務委員編集用!H239</f>
        <v>必修選択</v>
      </c>
      <c r="I99" s="307" t="str">
        <f>教務委員編集用!I239</f>
        <v>履修</v>
      </c>
      <c r="J99" s="307">
        <f>教務委員編集用!J239</f>
        <v>4</v>
      </c>
      <c r="K99" s="307" t="str">
        <f>教務委員編集用!K239</f>
        <v>通年</v>
      </c>
      <c r="L99" s="21">
        <f>教務委員編集用!L239</f>
        <v>45</v>
      </c>
      <c r="M99" s="307">
        <f>教務委員編集用!M239</f>
        <v>70</v>
      </c>
      <c r="N99" s="21">
        <f>教務委員編集用!N239</f>
        <v>0</v>
      </c>
      <c r="O99" s="304" t="str">
        <f t="shared" ref="O99:T99" si="5">IF(O83=0,"",O83)</f>
        <v/>
      </c>
      <c r="P99" s="398" t="str">
        <f t="shared" si="5"/>
        <v/>
      </c>
      <c r="Q99" s="386" t="str">
        <f t="shared" si="5"/>
        <v/>
      </c>
      <c r="R99" s="304" t="str">
        <f t="shared" si="5"/>
        <v/>
      </c>
      <c r="S99" s="304" t="str">
        <f t="shared" si="5"/>
        <v/>
      </c>
      <c r="T99" s="304" t="str">
        <f t="shared" si="5"/>
        <v/>
      </c>
    </row>
    <row r="100" spans="2:20" x14ac:dyDescent="0.15">
      <c r="B100" s="524"/>
      <c r="C100" s="528"/>
      <c r="D100" s="531"/>
      <c r="E100" s="527"/>
      <c r="F100" s="10"/>
      <c r="G100" s="307"/>
      <c r="H100" s="307"/>
      <c r="I100" s="307"/>
      <c r="J100" s="307"/>
      <c r="K100" s="307"/>
      <c r="L100" s="21"/>
      <c r="M100" s="307"/>
      <c r="N100" s="21"/>
      <c r="O100" s="96"/>
      <c r="P100" s="75"/>
      <c r="Q100" s="394"/>
      <c r="R100" s="21"/>
      <c r="S100" s="21"/>
      <c r="T100" s="62"/>
    </row>
    <row r="101" spans="2:20" x14ac:dyDescent="0.15">
      <c r="B101" s="524"/>
      <c r="C101" s="528"/>
      <c r="D101" s="532"/>
      <c r="E101" s="528"/>
      <c r="F101" s="8"/>
      <c r="G101" s="308"/>
      <c r="H101" s="308"/>
      <c r="I101" s="308"/>
      <c r="J101" s="308"/>
      <c r="K101" s="308"/>
      <c r="L101" s="18"/>
      <c r="M101" s="308"/>
      <c r="N101" s="18"/>
      <c r="O101" s="308"/>
      <c r="P101" s="69"/>
      <c r="Q101" s="390"/>
      <c r="R101" s="18"/>
      <c r="S101" s="18"/>
      <c r="T101" s="45"/>
    </row>
    <row r="102" spans="2:20" ht="14.25" thickBot="1" x14ac:dyDescent="0.2">
      <c r="B102" s="524"/>
      <c r="C102" s="528"/>
      <c r="D102" s="532"/>
      <c r="E102" s="528"/>
      <c r="F102" s="9"/>
      <c r="G102" s="309"/>
      <c r="H102" s="309"/>
      <c r="I102" s="309"/>
      <c r="J102" s="309"/>
      <c r="K102" s="309"/>
      <c r="L102" s="17"/>
      <c r="M102" s="309"/>
      <c r="N102" s="17"/>
      <c r="O102" s="309"/>
      <c r="P102" s="68"/>
      <c r="Q102" s="385"/>
      <c r="R102" s="17"/>
      <c r="S102" s="17"/>
      <c r="T102" s="46"/>
    </row>
    <row r="103" spans="2:20" ht="15" thickTop="1" thickBot="1" x14ac:dyDescent="0.2">
      <c r="B103" s="525"/>
      <c r="C103" s="529"/>
      <c r="D103" s="535"/>
      <c r="E103" s="529"/>
      <c r="F103" s="78" t="str">
        <f>IF(教務委員編集用!F243=0,"",教務委員編集用!F243)</f>
        <v>G-2 4年小計</v>
      </c>
      <c r="G103" s="78" t="str">
        <f>IF(教務委員編集用!G243=0,"",教務委員編集用!G243)</f>
        <v/>
      </c>
      <c r="H103" s="78" t="str">
        <f>IF(教務委員編集用!H243=0,"",教務委員編集用!H243)</f>
        <v/>
      </c>
      <c r="I103" s="78" t="str">
        <f>IF(教務委員編集用!I243=0,"",教務委員編集用!I243)</f>
        <v/>
      </c>
      <c r="J103" s="78">
        <f>IF(教務委員編集用!J243=0,"",教務委員編集用!J243)</f>
        <v>4</v>
      </c>
      <c r="K103" s="78" t="str">
        <f>IF(教務委員編集用!K243=0,"",教務委員編集用!K243)</f>
        <v/>
      </c>
      <c r="L103" s="84" t="str">
        <f>IF(教務委員編集用!L243=0,"",教務委員編集用!L243)</f>
        <v/>
      </c>
      <c r="M103" s="78" t="str">
        <f>IF(教務委員編集用!M243=0,"",教務委員編集用!M243)</f>
        <v/>
      </c>
      <c r="N103" s="84"/>
      <c r="O103" s="78"/>
      <c r="P103" s="83">
        <f>教務委員編集用!T243</f>
        <v>0</v>
      </c>
      <c r="Q103" s="395"/>
      <c r="R103" s="84"/>
      <c r="S103" s="84"/>
      <c r="T103" s="82"/>
    </row>
    <row r="104" spans="2:20" ht="14.25" thickBot="1" x14ac:dyDescent="0.2"/>
    <row r="105" spans="2:20" x14ac:dyDescent="0.15">
      <c r="B105" s="554" t="s">
        <v>130</v>
      </c>
      <c r="C105" s="555"/>
      <c r="D105" s="560" t="s">
        <v>131</v>
      </c>
      <c r="E105" s="560"/>
      <c r="F105" s="501"/>
      <c r="G105" s="502"/>
      <c r="H105" s="502"/>
      <c r="I105" s="502"/>
      <c r="J105" s="502"/>
      <c r="K105" s="502"/>
      <c r="L105" s="502"/>
      <c r="M105" s="502"/>
      <c r="N105" s="502"/>
      <c r="O105" s="502"/>
      <c r="P105" s="503"/>
      <c r="Q105" s="330"/>
      <c r="R105" s="330"/>
      <c r="S105" s="330"/>
      <c r="T105" s="330"/>
    </row>
    <row r="106" spans="2:20" x14ac:dyDescent="0.15">
      <c r="B106" s="556"/>
      <c r="C106" s="557"/>
      <c r="D106" s="561"/>
      <c r="E106" s="561"/>
      <c r="F106" s="504"/>
      <c r="G106" s="505"/>
      <c r="H106" s="505"/>
      <c r="I106" s="505"/>
      <c r="J106" s="505"/>
      <c r="K106" s="505"/>
      <c r="L106" s="505"/>
      <c r="M106" s="505"/>
      <c r="N106" s="505"/>
      <c r="O106" s="505"/>
      <c r="P106" s="506"/>
      <c r="Q106" s="330"/>
      <c r="R106" s="330"/>
      <c r="S106" s="330"/>
      <c r="T106" s="330"/>
    </row>
    <row r="107" spans="2:20" x14ac:dyDescent="0.15">
      <c r="B107" s="556"/>
      <c r="C107" s="557"/>
      <c r="D107" s="561"/>
      <c r="E107" s="561"/>
      <c r="F107" s="507"/>
      <c r="G107" s="508"/>
      <c r="H107" s="508"/>
      <c r="I107" s="508"/>
      <c r="J107" s="508"/>
      <c r="K107" s="508"/>
      <c r="L107" s="508"/>
      <c r="M107" s="508"/>
      <c r="N107" s="508"/>
      <c r="O107" s="508"/>
      <c r="P107" s="509"/>
      <c r="Q107" s="330"/>
      <c r="R107" s="330"/>
      <c r="S107" s="330"/>
      <c r="T107" s="330"/>
    </row>
    <row r="108" spans="2:20" x14ac:dyDescent="0.15">
      <c r="B108" s="556"/>
      <c r="C108" s="557"/>
      <c r="D108" s="561" t="s">
        <v>132</v>
      </c>
      <c r="E108" s="561"/>
      <c r="F108" s="510"/>
      <c r="G108" s="511"/>
      <c r="H108" s="511"/>
      <c r="I108" s="511"/>
      <c r="J108" s="511"/>
      <c r="K108" s="511"/>
      <c r="L108" s="511"/>
      <c r="M108" s="511"/>
      <c r="N108" s="511"/>
      <c r="O108" s="511"/>
      <c r="P108" s="512"/>
      <c r="Q108" s="330"/>
      <c r="R108" s="330"/>
      <c r="S108" s="330"/>
      <c r="T108" s="330"/>
    </row>
    <row r="109" spans="2:20" x14ac:dyDescent="0.15">
      <c r="B109" s="556"/>
      <c r="C109" s="557"/>
      <c r="D109" s="561"/>
      <c r="E109" s="561"/>
      <c r="F109" s="504"/>
      <c r="G109" s="505"/>
      <c r="H109" s="505"/>
      <c r="I109" s="505"/>
      <c r="J109" s="505"/>
      <c r="K109" s="505"/>
      <c r="L109" s="505"/>
      <c r="M109" s="505"/>
      <c r="N109" s="505"/>
      <c r="O109" s="505"/>
      <c r="P109" s="506"/>
      <c r="Q109" s="330"/>
      <c r="R109" s="330"/>
      <c r="S109" s="330"/>
      <c r="T109" s="330"/>
    </row>
    <row r="110" spans="2:20" ht="14.25" thickBot="1" x14ac:dyDescent="0.2">
      <c r="B110" s="558"/>
      <c r="C110" s="559"/>
      <c r="D110" s="562"/>
      <c r="E110" s="562"/>
      <c r="F110" s="513"/>
      <c r="G110" s="514"/>
      <c r="H110" s="514"/>
      <c r="I110" s="514"/>
      <c r="J110" s="514"/>
      <c r="K110" s="514"/>
      <c r="L110" s="514"/>
      <c r="M110" s="514"/>
      <c r="N110" s="514"/>
      <c r="O110" s="514"/>
      <c r="P110" s="515"/>
      <c r="Q110" s="330"/>
      <c r="R110" s="330"/>
      <c r="S110" s="330"/>
      <c r="T110" s="330"/>
    </row>
    <row r="111" spans="2:20" x14ac:dyDescent="0.15">
      <c r="B111" s="563" t="s">
        <v>133</v>
      </c>
      <c r="C111" s="564"/>
      <c r="D111" s="531" t="s">
        <v>134</v>
      </c>
      <c r="E111" s="531"/>
      <c r="F111" s="501"/>
      <c r="G111" s="502"/>
      <c r="H111" s="502"/>
      <c r="I111" s="502"/>
      <c r="J111" s="502"/>
      <c r="K111" s="502"/>
      <c r="L111" s="502"/>
      <c r="M111" s="502"/>
      <c r="N111" s="502"/>
      <c r="O111" s="502"/>
      <c r="P111" s="503"/>
      <c r="Q111" s="330"/>
      <c r="R111" s="330"/>
      <c r="S111" s="330"/>
      <c r="T111" s="330"/>
    </row>
    <row r="112" spans="2:20" x14ac:dyDescent="0.15">
      <c r="B112" s="556"/>
      <c r="C112" s="557"/>
      <c r="D112" s="532"/>
      <c r="E112" s="532"/>
      <c r="F112" s="504"/>
      <c r="G112" s="505"/>
      <c r="H112" s="505"/>
      <c r="I112" s="505"/>
      <c r="J112" s="505"/>
      <c r="K112" s="505"/>
      <c r="L112" s="505"/>
      <c r="M112" s="505"/>
      <c r="N112" s="505"/>
      <c r="O112" s="505"/>
      <c r="P112" s="506"/>
      <c r="Q112" s="330"/>
      <c r="R112" s="330"/>
      <c r="S112" s="330"/>
      <c r="T112" s="330"/>
    </row>
    <row r="113" spans="2:20" x14ac:dyDescent="0.15">
      <c r="B113" s="556"/>
      <c r="C113" s="557"/>
      <c r="D113" s="532"/>
      <c r="E113" s="532"/>
      <c r="F113" s="507"/>
      <c r="G113" s="508"/>
      <c r="H113" s="508"/>
      <c r="I113" s="508"/>
      <c r="J113" s="508"/>
      <c r="K113" s="508"/>
      <c r="L113" s="508"/>
      <c r="M113" s="508"/>
      <c r="N113" s="508"/>
      <c r="O113" s="508"/>
      <c r="P113" s="509"/>
      <c r="Q113" s="330"/>
      <c r="R113" s="330"/>
      <c r="S113" s="330"/>
      <c r="T113" s="330"/>
    </row>
    <row r="114" spans="2:20" x14ac:dyDescent="0.15">
      <c r="B114" s="556"/>
      <c r="C114" s="557"/>
      <c r="D114" s="532" t="s">
        <v>135</v>
      </c>
      <c r="E114" s="532"/>
      <c r="F114" s="510"/>
      <c r="G114" s="511"/>
      <c r="H114" s="511"/>
      <c r="I114" s="511"/>
      <c r="J114" s="511"/>
      <c r="K114" s="511"/>
      <c r="L114" s="511"/>
      <c r="M114" s="511"/>
      <c r="N114" s="511"/>
      <c r="O114" s="511"/>
      <c r="P114" s="512"/>
      <c r="Q114" s="330"/>
      <c r="R114" s="330"/>
      <c r="S114" s="330"/>
      <c r="T114" s="330"/>
    </row>
    <row r="115" spans="2:20" x14ac:dyDescent="0.15">
      <c r="B115" s="556"/>
      <c r="C115" s="557"/>
      <c r="D115" s="532"/>
      <c r="E115" s="532"/>
      <c r="F115" s="504"/>
      <c r="G115" s="505"/>
      <c r="H115" s="505"/>
      <c r="I115" s="505"/>
      <c r="J115" s="505"/>
      <c r="K115" s="505"/>
      <c r="L115" s="505"/>
      <c r="M115" s="505"/>
      <c r="N115" s="505"/>
      <c r="O115" s="505"/>
      <c r="P115" s="506"/>
      <c r="Q115" s="330"/>
      <c r="R115" s="330"/>
      <c r="S115" s="330"/>
      <c r="T115" s="330"/>
    </row>
    <row r="116" spans="2:20" ht="14.25" thickBot="1" x14ac:dyDescent="0.2">
      <c r="B116" s="558"/>
      <c r="C116" s="559"/>
      <c r="D116" s="535"/>
      <c r="E116" s="535"/>
      <c r="F116" s="513"/>
      <c r="G116" s="514"/>
      <c r="H116" s="514"/>
      <c r="I116" s="514"/>
      <c r="J116" s="514"/>
      <c r="K116" s="514"/>
      <c r="L116" s="514"/>
      <c r="M116" s="514"/>
      <c r="N116" s="514"/>
      <c r="O116" s="514"/>
      <c r="P116" s="515"/>
      <c r="Q116" s="330"/>
      <c r="R116" s="330"/>
      <c r="S116" s="330"/>
      <c r="T116" s="330"/>
    </row>
    <row r="117" spans="2:20" x14ac:dyDescent="0.15">
      <c r="F117" s="3" t="str">
        <f>IF(教務委員編集用!F275=0,"",教務委員編集用!F275)</f>
        <v/>
      </c>
      <c r="G117" s="3" t="str">
        <f>IF(教務委員編集用!G275=0,"",教務委員編集用!G275)</f>
        <v/>
      </c>
      <c r="H117" s="3" t="str">
        <f>IF(教務委員編集用!H275=0,"",教務委員編集用!H275)</f>
        <v/>
      </c>
      <c r="I117" s="3" t="str">
        <f>IF(教務委員編集用!I275=0,"",教務委員編集用!I275)</f>
        <v/>
      </c>
      <c r="J117" s="3" t="str">
        <f>IF(教務委員編集用!J275=0,"",教務委員編集用!J275)</f>
        <v/>
      </c>
      <c r="K117" s="3" t="str">
        <f>IF(教務委員編集用!K275=0,"",教務委員編集用!K275)</f>
        <v/>
      </c>
      <c r="L117" s="22" t="str">
        <f>IF(教務委員編集用!L275=0,"",教務委員編集用!L275)</f>
        <v/>
      </c>
      <c r="M117" s="3" t="str">
        <f>IF(教務委員編集用!M275=0,"",教務委員編集用!M275)</f>
        <v/>
      </c>
      <c r="N117" s="3" t="str">
        <f>IF(教務委員編集用!V275=0,"",教務委員編集用!V275)</f>
        <v/>
      </c>
      <c r="R117" s="3" t="str">
        <f>IF(教務委員編集用!W275=0,"",教務委員編集用!W275)</f>
        <v/>
      </c>
      <c r="S117" s="3" t="str">
        <f>IF(教務委員編集用!X275=0,"",教務委員編集用!X275)</f>
        <v/>
      </c>
    </row>
    <row r="118" spans="2:20" x14ac:dyDescent="0.15">
      <c r="F118" s="3" t="str">
        <f>IF(教務委員編集用!F276=0,"",教務委員編集用!F276)</f>
        <v/>
      </c>
      <c r="G118" s="3" t="str">
        <f>IF(教務委員編集用!G276=0,"",教務委員編集用!G276)</f>
        <v/>
      </c>
      <c r="H118" s="3" t="str">
        <f>IF(教務委員編集用!H276=0,"",教務委員編集用!H276)</f>
        <v/>
      </c>
      <c r="I118" s="3" t="str">
        <f>IF(教務委員編集用!I276=0,"",教務委員編集用!I276)</f>
        <v/>
      </c>
      <c r="J118" s="3" t="str">
        <f>IF(教務委員編集用!J276=0,"",教務委員編集用!J276)</f>
        <v/>
      </c>
      <c r="K118" s="3" t="str">
        <f>IF(教務委員編集用!K276=0,"",教務委員編集用!K276)</f>
        <v/>
      </c>
      <c r="L118" s="22" t="str">
        <f>IF(教務委員編集用!L276=0,"",教務委員編集用!L276)</f>
        <v/>
      </c>
      <c r="M118" s="3" t="str">
        <f>IF(教務委員編集用!M276=0,"",教務委員編集用!M276)</f>
        <v/>
      </c>
      <c r="N118" s="3" t="str">
        <f>IF(教務委員編集用!V276=0,"",教務委員編集用!V276)</f>
        <v/>
      </c>
      <c r="R118" s="3" t="str">
        <f>IF(教務委員編集用!W276=0,"",教務委員編集用!W276)</f>
        <v/>
      </c>
      <c r="S118" s="3" t="str">
        <f>IF(教務委員編集用!X276=0,"",教務委員編集用!X276)</f>
        <v/>
      </c>
    </row>
    <row r="119" spans="2:20" x14ac:dyDescent="0.15">
      <c r="F119" s="3" t="str">
        <f>IF(教務委員編集用!F277=0,"",教務委員編集用!F277)</f>
        <v/>
      </c>
      <c r="G119" s="3" t="str">
        <f>IF(教務委員編集用!G277=0,"",教務委員編集用!G277)</f>
        <v/>
      </c>
      <c r="H119" s="3" t="str">
        <f>IF(教務委員編集用!H277=0,"",教務委員編集用!H277)</f>
        <v/>
      </c>
      <c r="I119" s="3" t="str">
        <f>IF(教務委員編集用!I277=0,"",教務委員編集用!I277)</f>
        <v/>
      </c>
      <c r="J119" s="3" t="str">
        <f>IF(教務委員編集用!J277=0,"",教務委員編集用!J277)</f>
        <v/>
      </c>
      <c r="K119" s="3" t="str">
        <f>IF(教務委員編集用!K277=0,"",教務委員編集用!K277)</f>
        <v/>
      </c>
      <c r="L119" s="22" t="str">
        <f>IF(教務委員編集用!L277=0,"",教務委員編集用!L277)</f>
        <v/>
      </c>
      <c r="M119" s="3" t="str">
        <f>IF(教務委員編集用!M277=0,"",教務委員編集用!M277)</f>
        <v/>
      </c>
      <c r="N119" s="3" t="str">
        <f>IF(教務委員編集用!V277=0,"",教務委員編集用!V277)</f>
        <v/>
      </c>
      <c r="R119" s="3" t="str">
        <f>IF(教務委員編集用!W277=0,"",教務委員編集用!W277)</f>
        <v/>
      </c>
      <c r="S119" s="3" t="str">
        <f>IF(教務委員編集用!X277=0,"",教務委員編集用!X277)</f>
        <v/>
      </c>
    </row>
    <row r="120" spans="2:20" x14ac:dyDescent="0.15">
      <c r="F120" s="3" t="str">
        <f>IF(教務委員編集用!F278=0,"",教務委員編集用!F278)</f>
        <v/>
      </c>
      <c r="G120" s="3" t="str">
        <f>IF(教務委員編集用!G278=0,"",教務委員編集用!G278)</f>
        <v/>
      </c>
      <c r="H120" s="3" t="str">
        <f>IF(教務委員編集用!H278=0,"",教務委員編集用!H278)</f>
        <v/>
      </c>
      <c r="I120" s="3" t="str">
        <f>IF(教務委員編集用!I278=0,"",教務委員編集用!I278)</f>
        <v/>
      </c>
      <c r="J120" s="3" t="str">
        <f>IF(教務委員編集用!J278=0,"",教務委員編集用!J278)</f>
        <v/>
      </c>
      <c r="K120" s="3" t="str">
        <f>IF(教務委員編集用!K278=0,"",教務委員編集用!K278)</f>
        <v/>
      </c>
      <c r="L120" s="22" t="str">
        <f>IF(教務委員編集用!L278=0,"",教務委員編集用!L278)</f>
        <v/>
      </c>
      <c r="M120" s="3" t="str">
        <f>IF(教務委員編集用!M278=0,"",教務委員編集用!M278)</f>
        <v/>
      </c>
      <c r="N120" s="3" t="str">
        <f>IF(教務委員編集用!V278=0,"",教務委員編集用!V278)</f>
        <v/>
      </c>
      <c r="R120" s="3" t="str">
        <f>IF(教務委員編集用!W278=0,"",教務委員編集用!W278)</f>
        <v/>
      </c>
      <c r="S120" s="3" t="str">
        <f>IF(教務委員編集用!X278=0,"",教務委員編集用!X278)</f>
        <v/>
      </c>
    </row>
    <row r="121" spans="2:20" x14ac:dyDescent="0.15">
      <c r="F121" s="3" t="str">
        <f>IF(教務委員編集用!F279=0,"",教務委員編集用!F279)</f>
        <v/>
      </c>
      <c r="G121" s="3" t="str">
        <f>IF(教務委員編集用!G279=0,"",教務委員編集用!G279)</f>
        <v/>
      </c>
      <c r="H121" s="3" t="str">
        <f>IF(教務委員編集用!H279=0,"",教務委員編集用!H279)</f>
        <v/>
      </c>
      <c r="I121" s="3" t="str">
        <f>IF(教務委員編集用!I279=0,"",教務委員編集用!I279)</f>
        <v/>
      </c>
      <c r="J121" s="3" t="str">
        <f>IF(教務委員編集用!J279=0,"",教務委員編集用!J279)</f>
        <v/>
      </c>
      <c r="K121" s="3" t="str">
        <f>IF(教務委員編集用!K279=0,"",教務委員編集用!K279)</f>
        <v/>
      </c>
      <c r="L121" s="22" t="str">
        <f>IF(教務委員編集用!L279=0,"",教務委員編集用!L279)</f>
        <v/>
      </c>
      <c r="M121" s="3" t="str">
        <f>IF(教務委員編集用!M279=0,"",教務委員編集用!M279)</f>
        <v/>
      </c>
      <c r="N121" s="3" t="str">
        <f>IF(教務委員編集用!V279=0,"",教務委員編集用!V279)</f>
        <v/>
      </c>
      <c r="R121" s="3" t="str">
        <f>IF(教務委員編集用!W279=0,"",教務委員編集用!W279)</f>
        <v/>
      </c>
      <c r="S121" s="3" t="str">
        <f>IF(教務委員編集用!X279=0,"",教務委員編集用!X279)</f>
        <v/>
      </c>
    </row>
    <row r="122" spans="2:20" x14ac:dyDescent="0.15">
      <c r="F122" s="3" t="str">
        <f>IF(教務委員編集用!F280=0,"",教務委員編集用!F280)</f>
        <v/>
      </c>
      <c r="G122" s="3" t="str">
        <f>IF(教務委員編集用!G280=0,"",教務委員編集用!G280)</f>
        <v/>
      </c>
      <c r="H122" s="3" t="str">
        <f>IF(教務委員編集用!H280=0,"",教務委員編集用!H280)</f>
        <v/>
      </c>
      <c r="I122" s="3" t="str">
        <f>IF(教務委員編集用!I280=0,"",教務委員編集用!I280)</f>
        <v/>
      </c>
      <c r="J122" s="3" t="str">
        <f>IF(教務委員編集用!J280=0,"",教務委員編集用!J280)</f>
        <v/>
      </c>
      <c r="K122" s="3" t="str">
        <f>IF(教務委員編集用!K280=0,"",教務委員編集用!K280)</f>
        <v/>
      </c>
      <c r="L122" s="22" t="str">
        <f>IF(教務委員編集用!L280=0,"",教務委員編集用!L280)</f>
        <v/>
      </c>
      <c r="M122" s="3" t="str">
        <f>IF(教務委員編集用!M280=0,"",教務委員編集用!M280)</f>
        <v/>
      </c>
      <c r="N122" s="3" t="str">
        <f>IF(教務委員編集用!V280=0,"",教務委員編集用!V280)</f>
        <v/>
      </c>
      <c r="R122" s="3" t="str">
        <f>IF(教務委員編集用!W280=0,"",教務委員編集用!W280)</f>
        <v/>
      </c>
      <c r="S122" s="3" t="str">
        <f>IF(教務委員編集用!X280=0,"",教務委員編集用!X280)</f>
        <v/>
      </c>
    </row>
    <row r="123" spans="2:20" x14ac:dyDescent="0.15">
      <c r="F123" s="3" t="str">
        <f>IF(教務委員編集用!F281=0,"",教務委員編集用!F281)</f>
        <v/>
      </c>
      <c r="G123" s="3" t="str">
        <f>IF(教務委員編集用!G281=0,"",教務委員編集用!G281)</f>
        <v/>
      </c>
      <c r="H123" s="3" t="str">
        <f>IF(教務委員編集用!H281=0,"",教務委員編集用!H281)</f>
        <v/>
      </c>
      <c r="I123" s="3" t="str">
        <f>IF(教務委員編集用!I281=0,"",教務委員編集用!I281)</f>
        <v/>
      </c>
      <c r="J123" s="3" t="str">
        <f>IF(教務委員編集用!J281=0,"",教務委員編集用!J281)</f>
        <v/>
      </c>
      <c r="K123" s="3" t="str">
        <f>IF(教務委員編集用!K281=0,"",教務委員編集用!K281)</f>
        <v/>
      </c>
      <c r="L123" s="22" t="str">
        <f>IF(教務委員編集用!L281=0,"",教務委員編集用!L281)</f>
        <v/>
      </c>
      <c r="M123" s="3" t="str">
        <f>IF(教務委員編集用!M281=0,"",教務委員編集用!M281)</f>
        <v/>
      </c>
      <c r="N123" s="3" t="str">
        <f>IF(教務委員編集用!V281=0,"",教務委員編集用!V281)</f>
        <v/>
      </c>
      <c r="R123" s="3" t="str">
        <f>IF(教務委員編集用!W281=0,"",教務委員編集用!W281)</f>
        <v/>
      </c>
      <c r="S123" s="3" t="str">
        <f>IF(教務委員編集用!X281=0,"",教務委員編集用!X281)</f>
        <v/>
      </c>
    </row>
    <row r="124" spans="2:20" x14ac:dyDescent="0.15">
      <c r="F124" s="3" t="str">
        <f>IF(教務委員編集用!F282=0,"",教務委員編集用!F282)</f>
        <v/>
      </c>
      <c r="G124" s="3" t="str">
        <f>IF(教務委員編集用!G282=0,"",教務委員編集用!G282)</f>
        <v/>
      </c>
      <c r="H124" s="3" t="str">
        <f>IF(教務委員編集用!H282=0,"",教務委員編集用!H282)</f>
        <v/>
      </c>
      <c r="I124" s="3" t="str">
        <f>IF(教務委員編集用!I282=0,"",教務委員編集用!I282)</f>
        <v/>
      </c>
      <c r="J124" s="3" t="str">
        <f>IF(教務委員編集用!J282=0,"",教務委員編集用!J282)</f>
        <v/>
      </c>
      <c r="K124" s="3" t="str">
        <f>IF(教務委員編集用!K282=0,"",教務委員編集用!K282)</f>
        <v/>
      </c>
      <c r="L124" s="22" t="str">
        <f>IF(教務委員編集用!L282=0,"",教務委員編集用!L282)</f>
        <v/>
      </c>
      <c r="M124" s="3" t="str">
        <f>IF(教務委員編集用!M282=0,"",教務委員編集用!M282)</f>
        <v/>
      </c>
      <c r="N124" s="3" t="str">
        <f>IF(教務委員編集用!V282=0,"",教務委員編集用!V282)</f>
        <v/>
      </c>
      <c r="R124" s="3" t="str">
        <f>IF(教務委員編集用!W282=0,"",教務委員編集用!W282)</f>
        <v/>
      </c>
      <c r="S124" s="3" t="str">
        <f>IF(教務委員編集用!X282=0,"",教務委員編集用!X282)</f>
        <v/>
      </c>
    </row>
    <row r="125" spans="2:20" x14ac:dyDescent="0.15">
      <c r="F125" s="3" t="str">
        <f>IF(教務委員編集用!F283=0,"",教務委員編集用!F283)</f>
        <v/>
      </c>
      <c r="G125" s="3" t="str">
        <f>IF(教務委員編集用!G283=0,"",教務委員編集用!G283)</f>
        <v/>
      </c>
      <c r="H125" s="3" t="str">
        <f>IF(教務委員編集用!H283=0,"",教務委員編集用!H283)</f>
        <v/>
      </c>
      <c r="I125" s="3" t="str">
        <f>IF(教務委員編集用!I283=0,"",教務委員編集用!I283)</f>
        <v/>
      </c>
      <c r="J125" s="3" t="str">
        <f>IF(教務委員編集用!J283=0,"",教務委員編集用!J283)</f>
        <v/>
      </c>
      <c r="K125" s="3" t="str">
        <f>IF(教務委員編集用!K283=0,"",教務委員編集用!K283)</f>
        <v/>
      </c>
      <c r="L125" s="22" t="str">
        <f>IF(教務委員編集用!L283=0,"",教務委員編集用!L283)</f>
        <v/>
      </c>
      <c r="M125" s="3" t="str">
        <f>IF(教務委員編集用!M283=0,"",教務委員編集用!M283)</f>
        <v/>
      </c>
      <c r="N125" s="3" t="str">
        <f>IF(教務委員編集用!V283=0,"",教務委員編集用!V283)</f>
        <v/>
      </c>
      <c r="R125" s="3" t="str">
        <f>IF(教務委員編集用!W283=0,"",教務委員編集用!W283)</f>
        <v/>
      </c>
      <c r="S125" s="3" t="str">
        <f>IF(教務委員編集用!X283=0,"",教務委員編集用!X283)</f>
        <v/>
      </c>
    </row>
    <row r="126" spans="2:20" x14ac:dyDescent="0.15">
      <c r="F126" s="3" t="str">
        <f>IF(教務委員編集用!F284=0,"",教務委員編集用!F284)</f>
        <v/>
      </c>
      <c r="G126" s="3" t="str">
        <f>IF(教務委員編集用!G284=0,"",教務委員編集用!G284)</f>
        <v/>
      </c>
      <c r="H126" s="3" t="str">
        <f>IF(教務委員編集用!H284=0,"",教務委員編集用!H284)</f>
        <v/>
      </c>
      <c r="I126" s="3" t="str">
        <f>IF(教務委員編集用!I284=0,"",教務委員編集用!I284)</f>
        <v/>
      </c>
      <c r="J126" s="3" t="str">
        <f>IF(教務委員編集用!J284=0,"",教務委員編集用!J284)</f>
        <v/>
      </c>
      <c r="K126" s="3" t="str">
        <f>IF(教務委員編集用!K284=0,"",教務委員編集用!K284)</f>
        <v/>
      </c>
      <c r="L126" s="22" t="str">
        <f>IF(教務委員編集用!L284=0,"",教務委員編集用!L284)</f>
        <v/>
      </c>
      <c r="M126" s="3" t="str">
        <f>IF(教務委員編集用!M284=0,"",教務委員編集用!M284)</f>
        <v/>
      </c>
      <c r="N126" s="3" t="str">
        <f>IF(教務委員編集用!V284=0,"",教務委員編集用!V284)</f>
        <v/>
      </c>
      <c r="R126" s="3" t="str">
        <f>IF(教務委員編集用!W284=0,"",教務委員編集用!W284)</f>
        <v/>
      </c>
      <c r="S126" s="3" t="str">
        <f>IF(教務委員編集用!X284=0,"",教務委員編集用!X284)</f>
        <v/>
      </c>
    </row>
    <row r="127" spans="2:20" x14ac:dyDescent="0.15">
      <c r="F127" s="3" t="str">
        <f>IF(教務委員編集用!F285=0,"",教務委員編集用!F285)</f>
        <v/>
      </c>
      <c r="G127" s="3" t="str">
        <f>IF(教務委員編集用!G285=0,"",教務委員編集用!G285)</f>
        <v/>
      </c>
      <c r="H127" s="3" t="str">
        <f>IF(教務委員編集用!H285=0,"",教務委員編集用!H285)</f>
        <v/>
      </c>
      <c r="I127" s="3" t="str">
        <f>IF(教務委員編集用!I285=0,"",教務委員編集用!I285)</f>
        <v/>
      </c>
      <c r="J127" s="3" t="str">
        <f>IF(教務委員編集用!J285=0,"",教務委員編集用!J285)</f>
        <v/>
      </c>
      <c r="K127" s="3" t="str">
        <f>IF(教務委員編集用!K285=0,"",教務委員編集用!K285)</f>
        <v/>
      </c>
      <c r="L127" s="22" t="str">
        <f>IF(教務委員編集用!L285=0,"",教務委員編集用!L285)</f>
        <v/>
      </c>
      <c r="M127" s="3" t="str">
        <f>IF(教務委員編集用!M285=0,"",教務委員編集用!M285)</f>
        <v/>
      </c>
      <c r="N127" s="3" t="str">
        <f>IF(教務委員編集用!V285=0,"",教務委員編集用!V285)</f>
        <v/>
      </c>
      <c r="R127" s="3" t="str">
        <f>IF(教務委員編集用!W285=0,"",教務委員編集用!W285)</f>
        <v/>
      </c>
      <c r="S127" s="3" t="str">
        <f>IF(教務委員編集用!X285=0,"",教務委員編集用!X285)</f>
        <v/>
      </c>
    </row>
    <row r="128" spans="2:20" x14ac:dyDescent="0.15">
      <c r="F128" s="3" t="str">
        <f>IF(教務委員編集用!F286=0,"",教務委員編集用!F286)</f>
        <v/>
      </c>
      <c r="G128" s="3" t="str">
        <f>IF(教務委員編集用!G286=0,"",教務委員編集用!G286)</f>
        <v/>
      </c>
      <c r="H128" s="3" t="str">
        <f>IF(教務委員編集用!H286=0,"",教務委員編集用!H286)</f>
        <v/>
      </c>
      <c r="I128" s="3" t="str">
        <f>IF(教務委員編集用!I286=0,"",教務委員編集用!I286)</f>
        <v/>
      </c>
      <c r="J128" s="3" t="str">
        <f>IF(教務委員編集用!J286=0,"",教務委員編集用!J286)</f>
        <v/>
      </c>
      <c r="K128" s="3" t="str">
        <f>IF(教務委員編集用!K286=0,"",教務委員編集用!K286)</f>
        <v/>
      </c>
      <c r="L128" s="22" t="str">
        <f>IF(教務委員編集用!L286=0,"",教務委員編集用!L286)</f>
        <v/>
      </c>
      <c r="M128" s="3" t="str">
        <f>IF(教務委員編集用!M286=0,"",教務委員編集用!M286)</f>
        <v/>
      </c>
      <c r="N128" s="3" t="str">
        <f>IF(教務委員編集用!V286=0,"",教務委員編集用!V286)</f>
        <v/>
      </c>
      <c r="R128" s="3" t="str">
        <f>IF(教務委員編集用!W286=0,"",教務委員編集用!W286)</f>
        <v/>
      </c>
      <c r="S128" s="3" t="str">
        <f>IF(教務委員編集用!X286=0,"",教務委員編集用!X286)</f>
        <v/>
      </c>
    </row>
    <row r="129" spans="6:19" x14ac:dyDescent="0.15">
      <c r="F129" s="3" t="str">
        <f>IF(教務委員編集用!F287=0,"",教務委員編集用!F287)</f>
        <v/>
      </c>
      <c r="G129" s="3" t="str">
        <f>IF(教務委員編集用!G287=0,"",教務委員編集用!G287)</f>
        <v/>
      </c>
      <c r="H129" s="3" t="str">
        <f>IF(教務委員編集用!H287=0,"",教務委員編集用!H287)</f>
        <v/>
      </c>
      <c r="I129" s="3" t="str">
        <f>IF(教務委員編集用!I287=0,"",教務委員編集用!I287)</f>
        <v/>
      </c>
      <c r="J129" s="3" t="str">
        <f>IF(教務委員編集用!J287=0,"",教務委員編集用!J287)</f>
        <v/>
      </c>
      <c r="K129" s="3" t="str">
        <f>IF(教務委員編集用!K287=0,"",教務委員編集用!K287)</f>
        <v/>
      </c>
      <c r="L129" s="22" t="str">
        <f>IF(教務委員編集用!L287=0,"",教務委員編集用!L287)</f>
        <v/>
      </c>
      <c r="M129" s="3" t="str">
        <f>IF(教務委員編集用!M287=0,"",教務委員編集用!M287)</f>
        <v/>
      </c>
      <c r="N129" s="3" t="str">
        <f>IF(教務委員編集用!V287=0,"",教務委員編集用!V287)</f>
        <v/>
      </c>
      <c r="R129" s="3" t="str">
        <f>IF(教務委員編集用!W287=0,"",教務委員編集用!W287)</f>
        <v/>
      </c>
      <c r="S129" s="3" t="str">
        <f>IF(教務委員編集用!X287=0,"",教務委員編集用!X287)</f>
        <v/>
      </c>
    </row>
    <row r="130" spans="6:19" x14ac:dyDescent="0.15">
      <c r="F130" s="3" t="str">
        <f>IF(教務委員編集用!F288=0,"",教務委員編集用!F288)</f>
        <v/>
      </c>
      <c r="G130" s="3" t="str">
        <f>IF(教務委員編集用!G288=0,"",教務委員編集用!G288)</f>
        <v/>
      </c>
      <c r="H130" s="3" t="str">
        <f>IF(教務委員編集用!H288=0,"",教務委員編集用!H288)</f>
        <v/>
      </c>
      <c r="I130" s="3" t="str">
        <f>IF(教務委員編集用!I288=0,"",教務委員編集用!I288)</f>
        <v/>
      </c>
      <c r="J130" s="3" t="str">
        <f>IF(教務委員編集用!J288=0,"",教務委員編集用!J288)</f>
        <v/>
      </c>
      <c r="K130" s="3" t="str">
        <f>IF(教務委員編集用!K288=0,"",教務委員編集用!K288)</f>
        <v/>
      </c>
      <c r="L130" s="22" t="str">
        <f>IF(教務委員編集用!L288=0,"",教務委員編集用!L288)</f>
        <v/>
      </c>
      <c r="M130" s="3" t="str">
        <f>IF(教務委員編集用!M288=0,"",教務委員編集用!M288)</f>
        <v/>
      </c>
      <c r="N130" s="3" t="str">
        <f>IF(教務委員編集用!V288=0,"",教務委員編集用!V288)</f>
        <v/>
      </c>
      <c r="R130" s="3" t="str">
        <f>IF(教務委員編集用!W288=0,"",教務委員編集用!W288)</f>
        <v/>
      </c>
      <c r="S130" s="3" t="str">
        <f>IF(教務委員編集用!X288=0,"",教務委員編集用!X288)</f>
        <v/>
      </c>
    </row>
    <row r="131" spans="6:19" x14ac:dyDescent="0.15">
      <c r="F131" s="3" t="str">
        <f>IF(教務委員編集用!F289=0,"",教務委員編集用!F289)</f>
        <v/>
      </c>
      <c r="G131" s="3" t="str">
        <f>IF(教務委員編集用!G289=0,"",教務委員編集用!G289)</f>
        <v/>
      </c>
      <c r="H131" s="3" t="str">
        <f>IF(教務委員編集用!H289=0,"",教務委員編集用!H289)</f>
        <v/>
      </c>
      <c r="I131" s="3" t="str">
        <f>IF(教務委員編集用!I289=0,"",教務委員編集用!I289)</f>
        <v/>
      </c>
      <c r="J131" s="3" t="str">
        <f>IF(教務委員編集用!J289=0,"",教務委員編集用!J289)</f>
        <v/>
      </c>
      <c r="K131" s="3" t="str">
        <f>IF(教務委員編集用!K289=0,"",教務委員編集用!K289)</f>
        <v/>
      </c>
      <c r="L131" s="22" t="str">
        <f>IF(教務委員編集用!L289=0,"",教務委員編集用!L289)</f>
        <v/>
      </c>
      <c r="M131" s="3" t="str">
        <f>IF(教務委員編集用!M289=0,"",教務委員編集用!M289)</f>
        <v/>
      </c>
      <c r="N131" s="3" t="str">
        <f>IF(教務委員編集用!V289=0,"",教務委員編集用!V289)</f>
        <v/>
      </c>
      <c r="R131" s="3" t="str">
        <f>IF(教務委員編集用!W289=0,"",教務委員編集用!W289)</f>
        <v/>
      </c>
      <c r="S131" s="3" t="str">
        <f>IF(教務委員編集用!X289=0,"",教務委員編集用!X289)</f>
        <v/>
      </c>
    </row>
    <row r="132" spans="6:19" x14ac:dyDescent="0.15">
      <c r="F132" s="3" t="str">
        <f>IF(教務委員編集用!F290=0,"",教務委員編集用!F290)</f>
        <v/>
      </c>
      <c r="G132" s="3" t="str">
        <f>IF(教務委員編集用!G290=0,"",教務委員編集用!G290)</f>
        <v/>
      </c>
      <c r="H132" s="3" t="str">
        <f>IF(教務委員編集用!H290=0,"",教務委員編集用!H290)</f>
        <v/>
      </c>
      <c r="I132" s="3" t="str">
        <f>IF(教務委員編集用!I290=0,"",教務委員編集用!I290)</f>
        <v/>
      </c>
      <c r="J132" s="3" t="str">
        <f>IF(教務委員編集用!J290=0,"",教務委員編集用!J290)</f>
        <v/>
      </c>
      <c r="K132" s="3" t="str">
        <f>IF(教務委員編集用!K290=0,"",教務委員編集用!K290)</f>
        <v/>
      </c>
      <c r="L132" s="22" t="str">
        <f>IF(教務委員編集用!L290=0,"",教務委員編集用!L290)</f>
        <v/>
      </c>
      <c r="M132" s="3" t="str">
        <f>IF(教務委員編集用!M290=0,"",教務委員編集用!M290)</f>
        <v/>
      </c>
      <c r="N132" s="3" t="str">
        <f>IF(教務委員編集用!V290=0,"",教務委員編集用!V290)</f>
        <v/>
      </c>
      <c r="R132" s="3" t="str">
        <f>IF(教務委員編集用!W290=0,"",教務委員編集用!W290)</f>
        <v/>
      </c>
      <c r="S132" s="3" t="str">
        <f>IF(教務委員編集用!X290=0,"",教務委員編集用!X290)</f>
        <v/>
      </c>
    </row>
    <row r="133" spans="6:19" x14ac:dyDescent="0.15">
      <c r="F133" s="3" t="str">
        <f>IF(教務委員編集用!F291=0,"",教務委員編集用!F291)</f>
        <v/>
      </c>
      <c r="G133" s="3" t="str">
        <f>IF(教務委員編集用!G291=0,"",教務委員編集用!G291)</f>
        <v/>
      </c>
      <c r="H133" s="3" t="str">
        <f>IF(教務委員編集用!H291=0,"",教務委員編集用!H291)</f>
        <v/>
      </c>
      <c r="I133" s="3" t="str">
        <f>IF(教務委員編集用!I291=0,"",教務委員編集用!I291)</f>
        <v/>
      </c>
      <c r="J133" s="3" t="str">
        <f>IF(教務委員編集用!J291=0,"",教務委員編集用!J291)</f>
        <v/>
      </c>
      <c r="K133" s="3" t="str">
        <f>IF(教務委員編集用!K291=0,"",教務委員編集用!K291)</f>
        <v/>
      </c>
      <c r="L133" s="22" t="str">
        <f>IF(教務委員編集用!L291=0,"",教務委員編集用!L291)</f>
        <v/>
      </c>
      <c r="M133" s="3" t="str">
        <f>IF(教務委員編集用!M291=0,"",教務委員編集用!M291)</f>
        <v/>
      </c>
      <c r="N133" s="3" t="str">
        <f>IF(教務委員編集用!V291=0,"",教務委員編集用!V291)</f>
        <v/>
      </c>
      <c r="R133" s="3" t="str">
        <f>IF(教務委員編集用!W291=0,"",教務委員編集用!W291)</f>
        <v/>
      </c>
      <c r="S133" s="3" t="str">
        <f>IF(教務委員編集用!X291=0,"",教務委員編集用!X291)</f>
        <v/>
      </c>
    </row>
    <row r="134" spans="6:19" x14ac:dyDescent="0.15">
      <c r="F134" s="3" t="str">
        <f>IF(教務委員編集用!F292=0,"",教務委員編集用!F292)</f>
        <v/>
      </c>
      <c r="G134" s="3" t="str">
        <f>IF(教務委員編集用!G292=0,"",教務委員編集用!G292)</f>
        <v/>
      </c>
      <c r="H134" s="3" t="str">
        <f>IF(教務委員編集用!H292=0,"",教務委員編集用!H292)</f>
        <v/>
      </c>
      <c r="I134" s="3" t="str">
        <f>IF(教務委員編集用!I292=0,"",教務委員編集用!I292)</f>
        <v/>
      </c>
      <c r="J134" s="3" t="str">
        <f>IF(教務委員編集用!J292=0,"",教務委員編集用!J292)</f>
        <v/>
      </c>
      <c r="K134" s="3" t="str">
        <f>IF(教務委員編集用!K292=0,"",教務委員編集用!K292)</f>
        <v/>
      </c>
      <c r="L134" s="22" t="str">
        <f>IF(教務委員編集用!L292=0,"",教務委員編集用!L292)</f>
        <v/>
      </c>
      <c r="M134" s="3" t="str">
        <f>IF(教務委員編集用!M292=0,"",教務委員編集用!M292)</f>
        <v/>
      </c>
      <c r="N134" s="3" t="str">
        <f>IF(教務委員編集用!V292=0,"",教務委員編集用!V292)</f>
        <v/>
      </c>
      <c r="R134" s="3" t="str">
        <f>IF(教務委員編集用!W292=0,"",教務委員編集用!W292)</f>
        <v/>
      </c>
      <c r="S134" s="3" t="str">
        <f>IF(教務委員編集用!X292=0,"",教務委員編集用!X292)</f>
        <v/>
      </c>
    </row>
    <row r="135" spans="6:19" x14ac:dyDescent="0.15">
      <c r="F135" s="3" t="str">
        <f>IF(教務委員編集用!F293=0,"",教務委員編集用!F293)</f>
        <v/>
      </c>
      <c r="G135" s="3" t="str">
        <f>IF(教務委員編集用!G293=0,"",教務委員編集用!G293)</f>
        <v/>
      </c>
      <c r="H135" s="3" t="str">
        <f>IF(教務委員編集用!H293=0,"",教務委員編集用!H293)</f>
        <v/>
      </c>
      <c r="I135" s="3" t="str">
        <f>IF(教務委員編集用!I293=0,"",教務委員編集用!I293)</f>
        <v/>
      </c>
      <c r="J135" s="3" t="str">
        <f>IF(教務委員編集用!J293=0,"",教務委員編集用!J293)</f>
        <v/>
      </c>
      <c r="K135" s="3" t="str">
        <f>IF(教務委員編集用!K293=0,"",教務委員編集用!K293)</f>
        <v/>
      </c>
      <c r="L135" s="22" t="str">
        <f>IF(教務委員編集用!L293=0,"",教務委員編集用!L293)</f>
        <v/>
      </c>
      <c r="M135" s="3" t="str">
        <f>IF(教務委員編集用!M293=0,"",教務委員編集用!M293)</f>
        <v/>
      </c>
      <c r="N135" s="3" t="str">
        <f>IF(教務委員編集用!V293=0,"",教務委員編集用!V293)</f>
        <v/>
      </c>
      <c r="R135" s="3" t="str">
        <f>IF(教務委員編集用!W293=0,"",教務委員編集用!W293)</f>
        <v/>
      </c>
      <c r="S135" s="3" t="str">
        <f>IF(教務委員編集用!X293=0,"",教務委員編集用!X293)</f>
        <v/>
      </c>
    </row>
    <row r="136" spans="6:19" x14ac:dyDescent="0.15">
      <c r="F136" s="3" t="str">
        <f>IF(教務委員編集用!F294=0,"",教務委員編集用!F294)</f>
        <v/>
      </c>
      <c r="G136" s="3" t="str">
        <f>IF(教務委員編集用!G294=0,"",教務委員編集用!G294)</f>
        <v/>
      </c>
      <c r="H136" s="3" t="str">
        <f>IF(教務委員編集用!H294=0,"",教務委員編集用!H294)</f>
        <v/>
      </c>
      <c r="I136" s="3" t="str">
        <f>IF(教務委員編集用!I294=0,"",教務委員編集用!I294)</f>
        <v/>
      </c>
      <c r="J136" s="3" t="str">
        <f>IF(教務委員編集用!J294=0,"",教務委員編集用!J294)</f>
        <v/>
      </c>
      <c r="K136" s="3" t="str">
        <f>IF(教務委員編集用!K294=0,"",教務委員編集用!K294)</f>
        <v/>
      </c>
      <c r="L136" s="22" t="str">
        <f>IF(教務委員編集用!L294=0,"",教務委員編集用!L294)</f>
        <v/>
      </c>
      <c r="M136" s="3" t="str">
        <f>IF(教務委員編集用!M294=0,"",教務委員編集用!M294)</f>
        <v/>
      </c>
      <c r="N136" s="3" t="str">
        <f>IF(教務委員編集用!V294=0,"",教務委員編集用!V294)</f>
        <v/>
      </c>
      <c r="R136" s="3" t="str">
        <f>IF(教務委員編集用!W294=0,"",教務委員編集用!W294)</f>
        <v/>
      </c>
      <c r="S136" s="3" t="str">
        <f>IF(教務委員編集用!X294=0,"",教務委員編集用!X294)</f>
        <v/>
      </c>
    </row>
  </sheetData>
  <mergeCells count="64">
    <mergeCell ref="F111:P113"/>
    <mergeCell ref="F114:P116"/>
    <mergeCell ref="B105:C110"/>
    <mergeCell ref="D105:E107"/>
    <mergeCell ref="D108:E110"/>
    <mergeCell ref="B111:C116"/>
    <mergeCell ref="D111:E113"/>
    <mergeCell ref="D114:E116"/>
    <mergeCell ref="B5:B25"/>
    <mergeCell ref="C5:C25"/>
    <mergeCell ref="D5:D20"/>
    <mergeCell ref="E5:E20"/>
    <mergeCell ref="D21:D25"/>
    <mergeCell ref="E21:E25"/>
    <mergeCell ref="B26:B33"/>
    <mergeCell ref="C26:C33"/>
    <mergeCell ref="D26:D29"/>
    <mergeCell ref="E26:E29"/>
    <mergeCell ref="D30:D33"/>
    <mergeCell ref="E30:E33"/>
    <mergeCell ref="B34:B46"/>
    <mergeCell ref="C34:C46"/>
    <mergeCell ref="D34:D41"/>
    <mergeCell ref="E34:E41"/>
    <mergeCell ref="D42:D46"/>
    <mergeCell ref="E42:E46"/>
    <mergeCell ref="B47:B71"/>
    <mergeCell ref="C47:C71"/>
    <mergeCell ref="D47:D51"/>
    <mergeCell ref="E47:E51"/>
    <mergeCell ref="D52:D55"/>
    <mergeCell ref="E52:E55"/>
    <mergeCell ref="D56:D67"/>
    <mergeCell ref="E56:E67"/>
    <mergeCell ref="D68:D71"/>
    <mergeCell ref="E68:E71"/>
    <mergeCell ref="B72:B81"/>
    <mergeCell ref="C72:C81"/>
    <mergeCell ref="D72:D76"/>
    <mergeCell ref="E72:E76"/>
    <mergeCell ref="D77:D81"/>
    <mergeCell ref="E77:E81"/>
    <mergeCell ref="B94:B103"/>
    <mergeCell ref="C94:C103"/>
    <mergeCell ref="D94:D98"/>
    <mergeCell ref="E94:E98"/>
    <mergeCell ref="D99:D103"/>
    <mergeCell ref="E99:E103"/>
    <mergeCell ref="Q2:T3"/>
    <mergeCell ref="B4:C4"/>
    <mergeCell ref="D4:E4"/>
    <mergeCell ref="F105:P107"/>
    <mergeCell ref="F108:P110"/>
    <mergeCell ref="B2:D2"/>
    <mergeCell ref="G2:H2"/>
    <mergeCell ref="I2:K2"/>
    <mergeCell ref="L2:M2"/>
    <mergeCell ref="N2:P2"/>
    <mergeCell ref="B82:B93"/>
    <mergeCell ref="C82:C93"/>
    <mergeCell ref="D82:D86"/>
    <mergeCell ref="E82:E86"/>
    <mergeCell ref="D87:D93"/>
    <mergeCell ref="E87:E93"/>
  </mergeCells>
  <phoneticPr fontId="1"/>
  <dataValidations count="2">
    <dataValidation type="list" allowBlank="1" showInputMessage="1" showErrorMessage="1" sqref="P5:P19 P74 P21:P24 P26 P42:P45 P68:P69 P34:P40 P100 P87:P92 P47:P49 P56:P65 P83 P53">
      <formula1>"5,4,3,2,1,0"</formula1>
    </dataValidation>
    <dataValidation type="list" allowBlank="1" showInputMessage="1" showErrorMessage="1" sqref="O21:O22 O26 O83 O42:O44 O34:O39 O5:O18 O68:O69 O47:O49 O100 O87:O90 O74 O56:O65 O53">
      <formula1>"30分未満,30分～1時間,1～2時間,2～3時間,3時間以上"</formula1>
    </dataValidation>
  </dataValidations>
  <pageMargins left="0.7" right="0.7" top="0.75" bottom="0.75" header="0.3" footer="0.3"/>
  <pageSetup paperSize="9" scale="73" fitToHeight="0" orientation="portrait" verticalDpi="0" r:id="rId1"/>
  <headerFooter>
    <oddHeader>&amp;C&amp;18&amp;A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214"/>
  <sheetViews>
    <sheetView zoomScaleNormal="100" zoomScaleSheetLayoutView="100" workbookViewId="0">
      <pane ySplit="4" topLeftCell="A180" activePane="bottomLeft" state="frozen"/>
      <selection pane="bottomLeft" activeCell="F188" sqref="F188:P192"/>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6.75" style="3" customWidth="1"/>
    <col min="13" max="14" width="7" style="3" customWidth="1"/>
    <col min="15" max="18" width="9.875" style="3" customWidth="1"/>
    <col min="19" max="19" width="9.625" style="3" customWidth="1"/>
    <col min="20" max="20" width="9" style="22"/>
  </cols>
  <sheetData>
    <row r="1" spans="2:20" ht="14.25" thickBot="1" x14ac:dyDescent="0.2"/>
    <row r="2" spans="2:20" ht="21.75" customHeight="1" thickBot="1" x14ac:dyDescent="0.2">
      <c r="B2" s="516" t="s">
        <v>300</v>
      </c>
      <c r="C2" s="516"/>
      <c r="D2" s="516"/>
      <c r="G2" s="517" t="s">
        <v>301</v>
      </c>
      <c r="H2" s="518"/>
      <c r="I2" s="518" t="str">
        <f>IF('1年生'!I2:K2=0,"",'1年生'!I2:K2)</f>
        <v/>
      </c>
      <c r="J2" s="518"/>
      <c r="K2" s="565"/>
      <c r="L2" s="521" t="s">
        <v>302</v>
      </c>
      <c r="M2" s="518"/>
      <c r="N2" s="518" t="str">
        <f>IF('1年生'!N2:P2=0,"",'1年生'!N2:P2)</f>
        <v/>
      </c>
      <c r="O2" s="518"/>
      <c r="P2" s="565"/>
      <c r="Q2" s="496" t="s">
        <v>303</v>
      </c>
      <c r="R2" s="496"/>
      <c r="S2" s="496"/>
      <c r="T2" s="496"/>
    </row>
    <row r="3" spans="2:20" ht="14.25" thickBot="1" x14ac:dyDescent="0.2">
      <c r="Q3" s="497"/>
      <c r="R3" s="497"/>
      <c r="S3" s="497"/>
      <c r="T3" s="497"/>
    </row>
    <row r="4" spans="2:20" ht="75" customHeight="1" thickBot="1" x14ac:dyDescent="0.2">
      <c r="B4" s="498" t="str">
        <f>IF(教務委員編集用!B8=0,"",教務委員編集用!B8)</f>
        <v>大項目</v>
      </c>
      <c r="C4" s="499"/>
      <c r="D4" s="500" t="str">
        <f>IF(教務委員編集用!D8=0,"",教務委員編集用!D8)</f>
        <v>細項目</v>
      </c>
      <c r="E4" s="500"/>
      <c r="F4" s="31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ht="13.5" customHeight="1" x14ac:dyDescent="0.15">
      <c r="B5" s="577" t="str">
        <f>教務委員編集用!B9</f>
        <v>A</v>
      </c>
      <c r="C5" s="574" t="str">
        <f>教務委員編集用!C9</f>
        <v>世界の政治,経済,産業や文化を理解し,その中で自分自身か社会に貢献できる役割が何かを討論し,多面的に物事を考え,行動できる素養を持つ。</v>
      </c>
      <c r="D5" s="585">
        <f>教務委員編集用!D9</f>
        <v>1</v>
      </c>
      <c r="E5" s="574" t="str">
        <f>教務委員編集用!E9</f>
        <v>社会科学および人文科学に興味を持ち,関連知識を理解し身につけられる.また,自分自身と他人との関わりや価値観の相違について理解できる.</v>
      </c>
      <c r="F5" s="24" t="str">
        <f>教務委員編集用!F9</f>
        <v>国語ⅠＡ</v>
      </c>
      <c r="G5" s="24">
        <f>教務委員編集用!G9</f>
        <v>2</v>
      </c>
      <c r="H5" s="24" t="str">
        <f>教務委員編集用!H9</f>
        <v>必修</v>
      </c>
      <c r="I5" s="24" t="str">
        <f>教務委員編集用!I9</f>
        <v>履修</v>
      </c>
      <c r="J5" s="24">
        <f>教務委員編集用!J9</f>
        <v>1</v>
      </c>
      <c r="K5" s="460" t="str">
        <f>教務委員編集用!K9</f>
        <v>通年</v>
      </c>
      <c r="L5" s="24">
        <f>教務委員編集用!L9</f>
        <v>45</v>
      </c>
      <c r="M5" s="24">
        <f>教務委員編集用!M9</f>
        <v>100</v>
      </c>
      <c r="N5" s="24">
        <f>教務委員編集用!N9</f>
        <v>45</v>
      </c>
      <c r="O5" s="64" t="str">
        <f>IF(教務委員編集用!S9=0,"",教務委員編集用!S9)</f>
        <v/>
      </c>
      <c r="P5" s="112" t="str">
        <f>IF(教務委員編集用!T9=0,"",教務委員編集用!T9)</f>
        <v/>
      </c>
      <c r="Q5" s="332" t="str">
        <f>IF(教務委員編集用!O9=0,"",教務委員編集用!O9)</f>
        <v/>
      </c>
      <c r="R5" s="64" t="str">
        <f>IF(教務委員編集用!P9=0,"",教務委員編集用!P9)</f>
        <v/>
      </c>
      <c r="S5" s="64" t="str">
        <f>IF(教務委員編集用!Q9=0,"",教務委員編集用!Q9)</f>
        <v/>
      </c>
      <c r="T5" s="64" t="str">
        <f>IF(教務委員編集用!R9=0,"",教務委員編集用!R9)</f>
        <v/>
      </c>
    </row>
    <row r="6" spans="2:20" ht="13.5" customHeight="1" x14ac:dyDescent="0.15">
      <c r="B6" s="578"/>
      <c r="C6" s="575"/>
      <c r="D6" s="586"/>
      <c r="E6" s="575"/>
      <c r="F6" s="313" t="str">
        <f>教務委員編集用!F10</f>
        <v>国語ⅠＢ</v>
      </c>
      <c r="G6" s="313">
        <f>教務委員編集用!G10</f>
        <v>2</v>
      </c>
      <c r="H6" s="313" t="str">
        <f>教務委員編集用!H10</f>
        <v>必修</v>
      </c>
      <c r="I6" s="313" t="str">
        <f>教務委員編集用!I10</f>
        <v>履修</v>
      </c>
      <c r="J6" s="313">
        <f>教務委員編集用!J10</f>
        <v>1</v>
      </c>
      <c r="K6" s="457" t="str">
        <f>教務委員編集用!K10</f>
        <v>通年</v>
      </c>
      <c r="L6" s="313">
        <f>教務委員編集用!L10</f>
        <v>45</v>
      </c>
      <c r="M6" s="313">
        <f>教務委員編集用!M10</f>
        <v>100</v>
      </c>
      <c r="N6" s="313">
        <f>教務委員編集用!N10</f>
        <v>45</v>
      </c>
      <c r="O6" s="64" t="str">
        <f>IF(教務委員編集用!S10=0,"",教務委員編集用!S10)</f>
        <v/>
      </c>
      <c r="P6" s="483" t="str">
        <f>IF(教務委員編集用!T10=0,"",教務委員編集用!T10)</f>
        <v/>
      </c>
      <c r="Q6" s="332" t="str">
        <f>IF(教務委員編集用!O10=0,"",教務委員編集用!O10)</f>
        <v/>
      </c>
      <c r="R6" s="64" t="str">
        <f>IF(教務委員編集用!P10=0,"",教務委員編集用!P10)</f>
        <v/>
      </c>
      <c r="S6" s="64" t="str">
        <f>IF(教務委員編集用!Q10=0,"",教務委員編集用!Q10)</f>
        <v/>
      </c>
      <c r="T6" s="64" t="str">
        <f>IF(教務委員編集用!R10=0,"",教務委員編集用!R10)</f>
        <v/>
      </c>
    </row>
    <row r="7" spans="2:20" x14ac:dyDescent="0.15">
      <c r="B7" s="578"/>
      <c r="C7" s="575"/>
      <c r="D7" s="586"/>
      <c r="E7" s="575"/>
      <c r="F7" s="313" t="str">
        <f>教務委員編集用!F11</f>
        <v>国語Ⅱ</v>
      </c>
      <c r="G7" s="313">
        <f>教務委員編集用!G11</f>
        <v>2</v>
      </c>
      <c r="H7" s="313" t="str">
        <f>教務委員編集用!H11</f>
        <v>必修</v>
      </c>
      <c r="I7" s="313" t="str">
        <f>教務委員編集用!I11</f>
        <v>履修</v>
      </c>
      <c r="J7" s="313">
        <f>教務委員編集用!J11</f>
        <v>2</v>
      </c>
      <c r="K7" s="457" t="str">
        <f>教務委員編集用!K11</f>
        <v>通年</v>
      </c>
      <c r="L7" s="313">
        <f>教務委員編集用!L11</f>
        <v>45</v>
      </c>
      <c r="M7" s="313">
        <f>教務委員編集用!M11</f>
        <v>100</v>
      </c>
      <c r="N7" s="313">
        <f>教務委員編集用!N11</f>
        <v>45</v>
      </c>
      <c r="O7" s="64" t="str">
        <f>IF(教務委員編集用!S11=0,"",教務委員編集用!S11)</f>
        <v/>
      </c>
      <c r="P7" s="112" t="str">
        <f>IF(教務委員編集用!T11=0,"",教務委員編集用!T11)</f>
        <v/>
      </c>
      <c r="Q7" s="332" t="str">
        <f>IF(教務委員編集用!O11=0,"",教務委員編集用!O11)</f>
        <v/>
      </c>
      <c r="R7" s="64" t="str">
        <f>IF(教務委員編集用!P11=0,"",教務委員編集用!P11)</f>
        <v/>
      </c>
      <c r="S7" s="64" t="str">
        <f>IF(教務委員編集用!Q11=0,"",教務委員編集用!Q11)</f>
        <v/>
      </c>
      <c r="T7" s="64" t="str">
        <f>IF(教務委員編集用!R11=0,"",教務委員編集用!R11)</f>
        <v/>
      </c>
    </row>
    <row r="8" spans="2:20" x14ac:dyDescent="0.15">
      <c r="B8" s="578"/>
      <c r="C8" s="575"/>
      <c r="D8" s="586"/>
      <c r="E8" s="575"/>
      <c r="F8" s="313" t="str">
        <f>教務委員編集用!F12</f>
        <v>国語Ⅲ</v>
      </c>
      <c r="G8" s="313">
        <f>教務委員編集用!G12</f>
        <v>2</v>
      </c>
      <c r="H8" s="313" t="str">
        <f>教務委員編集用!H12</f>
        <v>必修</v>
      </c>
      <c r="I8" s="313" t="str">
        <f>教務委員編集用!I12</f>
        <v>履修</v>
      </c>
      <c r="J8" s="313">
        <f>教務委員編集用!J12</f>
        <v>3</v>
      </c>
      <c r="K8" s="457" t="str">
        <f>教務委員編集用!K12</f>
        <v>通年</v>
      </c>
      <c r="L8" s="313">
        <f>教務委員編集用!L12</f>
        <v>45</v>
      </c>
      <c r="M8" s="313">
        <f>教務委員編集用!M12</f>
        <v>100</v>
      </c>
      <c r="N8" s="313">
        <f>教務委員編集用!N12</f>
        <v>45</v>
      </c>
      <c r="O8" s="64" t="str">
        <f>IF(教務委員編集用!S12=0,"",教務委員編集用!S12)</f>
        <v/>
      </c>
      <c r="P8" s="112" t="str">
        <f>IF(教務委員編集用!T12=0,"",教務委員編集用!T12)</f>
        <v/>
      </c>
      <c r="Q8" s="332" t="str">
        <f>IF(教務委員編集用!O12=0,"",教務委員編集用!O12)</f>
        <v/>
      </c>
      <c r="R8" s="64" t="str">
        <f>IF(教務委員編集用!P12=0,"",教務委員編集用!P12)</f>
        <v/>
      </c>
      <c r="S8" s="64" t="str">
        <f>IF(教務委員編集用!Q12=0,"",教務委員編集用!Q12)</f>
        <v/>
      </c>
      <c r="T8" s="64" t="str">
        <f>IF(教務委員編集用!R12=0,"",教務委員編集用!R12)</f>
        <v/>
      </c>
    </row>
    <row r="9" spans="2:20" x14ac:dyDescent="0.15">
      <c r="B9" s="578"/>
      <c r="C9" s="575"/>
      <c r="D9" s="586"/>
      <c r="E9" s="575"/>
      <c r="F9" s="313" t="str">
        <f>教務委員編集用!F13</f>
        <v>世界史</v>
      </c>
      <c r="G9" s="313">
        <f>教務委員編集用!G13</f>
        <v>2</v>
      </c>
      <c r="H9" s="313" t="str">
        <f>教務委員編集用!H13</f>
        <v>必修</v>
      </c>
      <c r="I9" s="313" t="str">
        <f>教務委員編集用!I13</f>
        <v>履修</v>
      </c>
      <c r="J9" s="313">
        <f>教務委員編集用!J13</f>
        <v>1</v>
      </c>
      <c r="K9" s="457" t="str">
        <f>教務委員編集用!K13</f>
        <v>通年</v>
      </c>
      <c r="L9" s="313">
        <f>教務委員編集用!L13</f>
        <v>45</v>
      </c>
      <c r="M9" s="313">
        <f>教務委員編集用!M13</f>
        <v>100</v>
      </c>
      <c r="N9" s="313">
        <f>教務委員編集用!N13</f>
        <v>45</v>
      </c>
      <c r="O9" s="64" t="str">
        <f>IF(教務委員編集用!S13=0,"",教務委員編集用!S13)</f>
        <v/>
      </c>
      <c r="P9" s="112" t="str">
        <f>IF(教務委員編集用!T13=0,"",教務委員編集用!T13)</f>
        <v/>
      </c>
      <c r="Q9" s="332" t="str">
        <f>IF(教務委員編集用!O13=0,"",教務委員編集用!O13)</f>
        <v/>
      </c>
      <c r="R9" s="64" t="str">
        <f>IF(教務委員編集用!P13=0,"",教務委員編集用!P13)</f>
        <v/>
      </c>
      <c r="S9" s="64" t="str">
        <f>IF(教務委員編集用!Q13=0,"",教務委員編集用!Q13)</f>
        <v/>
      </c>
      <c r="T9" s="64" t="str">
        <f>IF(教務委員編集用!R13=0,"",教務委員編集用!R13)</f>
        <v/>
      </c>
    </row>
    <row r="10" spans="2:20" x14ac:dyDescent="0.15">
      <c r="B10" s="578"/>
      <c r="C10" s="575"/>
      <c r="D10" s="586"/>
      <c r="E10" s="575"/>
      <c r="F10" s="313" t="str">
        <f>教務委員編集用!F14</f>
        <v>日本史</v>
      </c>
      <c r="G10" s="313">
        <f>教務委員編集用!G14</f>
        <v>2</v>
      </c>
      <c r="H10" s="313" t="str">
        <f>教務委員編集用!H14</f>
        <v>必修</v>
      </c>
      <c r="I10" s="313" t="str">
        <f>教務委員編集用!I14</f>
        <v>履修</v>
      </c>
      <c r="J10" s="313">
        <f>教務委員編集用!J14</f>
        <v>2</v>
      </c>
      <c r="K10" s="457" t="str">
        <f>教務委員編集用!K14</f>
        <v>通年</v>
      </c>
      <c r="L10" s="313">
        <f>教務委員編集用!L14</f>
        <v>45</v>
      </c>
      <c r="M10" s="313">
        <f>教務委員編集用!M14</f>
        <v>100</v>
      </c>
      <c r="N10" s="313">
        <f>教務委員編集用!N14</f>
        <v>45</v>
      </c>
      <c r="O10" s="64" t="str">
        <f>IF(教務委員編集用!S14=0,"",教務委員編集用!S14)</f>
        <v/>
      </c>
      <c r="P10" s="112" t="str">
        <f>IF(教務委員編集用!T14=0,"",教務委員編集用!T14)</f>
        <v/>
      </c>
      <c r="Q10" s="332" t="str">
        <f>IF(教務委員編集用!O14=0,"",教務委員編集用!O14)</f>
        <v/>
      </c>
      <c r="R10" s="64" t="str">
        <f>IF(教務委員編集用!P14=0,"",教務委員編集用!P14)</f>
        <v/>
      </c>
      <c r="S10" s="64" t="str">
        <f>IF(教務委員編集用!Q14=0,"",教務委員編集用!Q14)</f>
        <v/>
      </c>
      <c r="T10" s="64" t="str">
        <f>IF(教務委員編集用!R14=0,"",教務委員編集用!R14)</f>
        <v/>
      </c>
    </row>
    <row r="11" spans="2:20" x14ac:dyDescent="0.15">
      <c r="B11" s="578"/>
      <c r="C11" s="575"/>
      <c r="D11" s="586"/>
      <c r="E11" s="575"/>
      <c r="F11" s="313" t="str">
        <f>教務委員編集用!F15</f>
        <v>現代社会</v>
      </c>
      <c r="G11" s="313">
        <f>教務委員編集用!G15</f>
        <v>1</v>
      </c>
      <c r="H11" s="313" t="str">
        <f>教務委員編集用!H15</f>
        <v>必修</v>
      </c>
      <c r="I11" s="313" t="str">
        <f>教務委員編集用!I15</f>
        <v>履修</v>
      </c>
      <c r="J11" s="313">
        <f>教務委員編集用!J15</f>
        <v>3</v>
      </c>
      <c r="K11" s="457" t="str">
        <f>教務委員編集用!K15</f>
        <v>半期</v>
      </c>
      <c r="L11" s="313">
        <f>教務委員編集用!L15</f>
        <v>22.5</v>
      </c>
      <c r="M11" s="313">
        <f>教務委員編集用!M15</f>
        <v>100</v>
      </c>
      <c r="N11" s="313">
        <f>教務委員編集用!N15</f>
        <v>22.5</v>
      </c>
      <c r="O11" s="64" t="str">
        <f>IF(教務委員編集用!S15=0,"",教務委員編集用!S15)</f>
        <v/>
      </c>
      <c r="P11" s="112" t="str">
        <f>IF(教務委員編集用!T15=0,"",教務委員編集用!T15)</f>
        <v/>
      </c>
      <c r="Q11" s="332" t="str">
        <f>IF(教務委員編集用!O15=0,"",教務委員編集用!O15)</f>
        <v/>
      </c>
      <c r="R11" s="64" t="str">
        <f>IF(教務委員編集用!P15=0,"",教務委員編集用!P15)</f>
        <v/>
      </c>
      <c r="S11" s="64" t="str">
        <f>IF(教務委員編集用!Q15=0,"",教務委員編集用!Q15)</f>
        <v/>
      </c>
      <c r="T11" s="64" t="str">
        <f>IF(教務委員編集用!R15=0,"",教務委員編集用!R15)</f>
        <v/>
      </c>
    </row>
    <row r="12" spans="2:20" x14ac:dyDescent="0.15">
      <c r="B12" s="578"/>
      <c r="C12" s="575"/>
      <c r="D12" s="586"/>
      <c r="E12" s="575"/>
      <c r="F12" s="313" t="str">
        <f>教務委員編集用!F16</f>
        <v>芸術</v>
      </c>
      <c r="G12" s="313">
        <f>教務委員編集用!G16</f>
        <v>1</v>
      </c>
      <c r="H12" s="313" t="str">
        <f>教務委員編集用!H16</f>
        <v>必修</v>
      </c>
      <c r="I12" s="313" t="str">
        <f>教務委員編集用!I16</f>
        <v>履修</v>
      </c>
      <c r="J12" s="313">
        <f>教務委員編集用!J16</f>
        <v>1</v>
      </c>
      <c r="K12" s="457" t="str">
        <f>教務委員編集用!K16</f>
        <v>半期</v>
      </c>
      <c r="L12" s="313">
        <f>教務委員編集用!L16</f>
        <v>22.5</v>
      </c>
      <c r="M12" s="313">
        <f>教務委員編集用!M16</f>
        <v>100</v>
      </c>
      <c r="N12" s="313">
        <f>教務委員編集用!N16</f>
        <v>22.5</v>
      </c>
      <c r="O12" s="64" t="str">
        <f>IF(教務委員編集用!S16=0,"",教務委員編集用!S16)</f>
        <v/>
      </c>
      <c r="P12" s="112" t="str">
        <f>IF(教務委員編集用!T16=0,"",教務委員編集用!T16)</f>
        <v/>
      </c>
      <c r="Q12" s="332" t="str">
        <f>IF(教務委員編集用!O16=0,"",教務委員編集用!O16)</f>
        <v/>
      </c>
      <c r="R12" s="64" t="str">
        <f>IF(教務委員編集用!P16=0,"",教務委員編集用!P16)</f>
        <v/>
      </c>
      <c r="S12" s="64" t="str">
        <f>IF(教務委員編集用!Q16=0,"",教務委員編集用!Q16)</f>
        <v/>
      </c>
      <c r="T12" s="64" t="str">
        <f>IF(教務委員編集用!R16=0,"",教務委員編集用!R16)</f>
        <v/>
      </c>
    </row>
    <row r="13" spans="2:20" ht="14.25" customHeight="1" x14ac:dyDescent="0.15">
      <c r="B13" s="578"/>
      <c r="C13" s="575"/>
      <c r="D13" s="586"/>
      <c r="E13" s="575"/>
      <c r="F13" s="8" t="str">
        <f>教務委員編集用!F17</f>
        <v>国語Ⅳ</v>
      </c>
      <c r="G13" s="8">
        <f>教務委員編集用!G17</f>
        <v>1</v>
      </c>
      <c r="H13" s="8" t="str">
        <f>教務委員編集用!H17</f>
        <v>必修</v>
      </c>
      <c r="I13" s="8" t="str">
        <f>教務委員編集用!I17</f>
        <v>履修</v>
      </c>
      <c r="J13" s="8">
        <f>教務委員編集用!J17</f>
        <v>4</v>
      </c>
      <c r="K13" s="8" t="str">
        <f>教務委員編集用!K17</f>
        <v>半期</v>
      </c>
      <c r="L13" s="8">
        <f>教務委員編集用!L17</f>
        <v>22.5</v>
      </c>
      <c r="M13" s="8">
        <f>教務委員編集用!M17</f>
        <v>100</v>
      </c>
      <c r="N13" s="8">
        <f>教務委員編集用!N17</f>
        <v>22.5</v>
      </c>
      <c r="O13" s="64" t="str">
        <f>IF(教務委員編集用!S17=0,"",教務委員編集用!S17)</f>
        <v/>
      </c>
      <c r="P13" s="112" t="str">
        <f>IF(教務委員編集用!T17=0,"",教務委員編集用!T17)</f>
        <v/>
      </c>
      <c r="Q13" s="332" t="str">
        <f>IF(教務委員編集用!O17=0,"",教務委員編集用!O17)</f>
        <v/>
      </c>
      <c r="R13" s="64" t="str">
        <f>IF(教務委員編集用!P17=0,"",教務委員編集用!P17)</f>
        <v/>
      </c>
      <c r="S13" s="64" t="str">
        <f>IF(教務委員編集用!Q17=0,"",教務委員編集用!Q17)</f>
        <v/>
      </c>
      <c r="T13" s="64" t="str">
        <f>IF(教務委員編集用!R17=0,"",教務委員編集用!R17)</f>
        <v/>
      </c>
    </row>
    <row r="14" spans="2:20" x14ac:dyDescent="0.15">
      <c r="B14" s="578"/>
      <c r="C14" s="575"/>
      <c r="D14" s="586"/>
      <c r="E14" s="575"/>
      <c r="F14" s="8" t="str">
        <f>教務委員編集用!F18</f>
        <v>日本文学</v>
      </c>
      <c r="G14" s="8">
        <f>教務委員編集用!G18</f>
        <v>1</v>
      </c>
      <c r="H14" s="8" t="str">
        <f>教務委員編集用!H18</f>
        <v>必修選択</v>
      </c>
      <c r="I14" s="8" t="str">
        <f>教務委員編集用!I18</f>
        <v>履修</v>
      </c>
      <c r="J14" s="8">
        <f>教務委員編集用!J18</f>
        <v>4</v>
      </c>
      <c r="K14" s="8" t="str">
        <f>教務委員編集用!K18</f>
        <v>半期</v>
      </c>
      <c r="L14" s="30">
        <f>教務委員編集用!L18</f>
        <v>22.5</v>
      </c>
      <c r="M14" s="30">
        <f>教務委員編集用!M18</f>
        <v>100</v>
      </c>
      <c r="N14" s="30">
        <f>教務委員編集用!N18</f>
        <v>0</v>
      </c>
      <c r="O14" s="64" t="str">
        <f>IF(教務委員編集用!S18=0,"",教務委員編集用!S18)</f>
        <v/>
      </c>
      <c r="P14" s="112" t="str">
        <f>IF(教務委員編集用!T18=0,"",教務委員編集用!T18)</f>
        <v/>
      </c>
      <c r="Q14" s="332" t="str">
        <f>IF(教務委員編集用!O18=0,"",教務委員編集用!O18)</f>
        <v/>
      </c>
      <c r="R14" s="64" t="str">
        <f>IF(教務委員編集用!P18=0,"",教務委員編集用!P18)</f>
        <v/>
      </c>
      <c r="S14" s="64" t="str">
        <f>IF(教務委員編集用!Q18=0,"",教務委員編集用!Q18)</f>
        <v/>
      </c>
      <c r="T14" s="64" t="str">
        <f>IF(教務委員編集用!R18=0,"",教務委員編集用!R18)</f>
        <v/>
      </c>
    </row>
    <row r="15" spans="2:20" x14ac:dyDescent="0.15">
      <c r="B15" s="578"/>
      <c r="C15" s="575"/>
      <c r="D15" s="586"/>
      <c r="E15" s="575"/>
      <c r="F15" s="8" t="str">
        <f>教務委員編集用!F19</f>
        <v>日本社会史</v>
      </c>
      <c r="G15" s="8">
        <f>教務委員編集用!G19</f>
        <v>1</v>
      </c>
      <c r="H15" s="8" t="str">
        <f>教務委員編集用!H19</f>
        <v>必修選択</v>
      </c>
      <c r="I15" s="8" t="str">
        <f>教務委員編集用!I19</f>
        <v>履修</v>
      </c>
      <c r="J15" s="8">
        <f>教務委員編集用!J19</f>
        <v>4</v>
      </c>
      <c r="K15" s="8" t="str">
        <f>教務委員編集用!K19</f>
        <v>半期</v>
      </c>
      <c r="L15" s="30">
        <f>教務委員編集用!L19</f>
        <v>22.5</v>
      </c>
      <c r="M15" s="30">
        <f>教務委員編集用!M19</f>
        <v>100</v>
      </c>
      <c r="N15" s="30">
        <f>教務委員編集用!N19</f>
        <v>0</v>
      </c>
      <c r="O15" s="64" t="str">
        <f>IF(教務委員編集用!S19=0,"",教務委員編集用!S19)</f>
        <v/>
      </c>
      <c r="P15" s="112" t="str">
        <f>IF(教務委員編集用!T19=0,"",教務委員編集用!T19)</f>
        <v/>
      </c>
      <c r="Q15" s="332" t="str">
        <f>IF(教務委員編集用!O19=0,"",教務委員編集用!O19)</f>
        <v/>
      </c>
      <c r="R15" s="64" t="str">
        <f>IF(教務委員編集用!P19=0,"",教務委員編集用!P19)</f>
        <v/>
      </c>
      <c r="S15" s="64" t="str">
        <f>IF(教務委員編集用!Q19=0,"",教務委員編集用!Q19)</f>
        <v/>
      </c>
      <c r="T15" s="64" t="str">
        <f>IF(教務委員編集用!R19=0,"",教務委員編集用!R19)</f>
        <v/>
      </c>
    </row>
    <row r="16" spans="2:20" x14ac:dyDescent="0.15">
      <c r="B16" s="578"/>
      <c r="C16" s="575"/>
      <c r="D16" s="586"/>
      <c r="E16" s="575"/>
      <c r="F16" s="8" t="str">
        <f>教務委員編集用!F20</f>
        <v>西洋史</v>
      </c>
      <c r="G16" s="8">
        <f>教務委員編集用!G20</f>
        <v>1</v>
      </c>
      <c r="H16" s="8" t="str">
        <f>教務委員編集用!H20</f>
        <v>必修選択</v>
      </c>
      <c r="I16" s="8" t="str">
        <f>教務委員編集用!I20</f>
        <v>履修</v>
      </c>
      <c r="J16" s="8">
        <f>教務委員編集用!J20</f>
        <v>4</v>
      </c>
      <c r="K16" s="8" t="str">
        <f>教務委員編集用!K20</f>
        <v>半期</v>
      </c>
      <c r="L16" s="30">
        <f>教務委員編集用!L20</f>
        <v>22.5</v>
      </c>
      <c r="M16" s="30">
        <f>教務委員編集用!M20</f>
        <v>100</v>
      </c>
      <c r="N16" s="30">
        <f>教務委員編集用!N20</f>
        <v>0</v>
      </c>
      <c r="O16" s="64" t="str">
        <f>IF(教務委員編集用!S20=0,"",教務委員編集用!S20)</f>
        <v/>
      </c>
      <c r="P16" s="112" t="str">
        <f>IF(教務委員編集用!T20=0,"",教務委員編集用!T20)</f>
        <v/>
      </c>
      <c r="Q16" s="332" t="str">
        <f>IF(教務委員編集用!O20=0,"",教務委員編集用!O20)</f>
        <v/>
      </c>
      <c r="R16" s="64" t="str">
        <f>IF(教務委員編集用!P20=0,"",教務委員編集用!P20)</f>
        <v/>
      </c>
      <c r="S16" s="64" t="str">
        <f>IF(教務委員編集用!Q20=0,"",教務委員編集用!Q20)</f>
        <v/>
      </c>
      <c r="T16" s="64" t="str">
        <f>IF(教務委員編集用!R20=0,"",教務委員編集用!R20)</f>
        <v/>
      </c>
    </row>
    <row r="17" spans="2:20" x14ac:dyDescent="0.15">
      <c r="B17" s="578"/>
      <c r="C17" s="575"/>
      <c r="D17" s="586"/>
      <c r="E17" s="575"/>
      <c r="F17" s="8" t="str">
        <f>教務委員編集用!F21</f>
        <v>社会哲学</v>
      </c>
      <c r="G17" s="8">
        <f>教務委員編集用!G21</f>
        <v>1</v>
      </c>
      <c r="H17" s="8" t="str">
        <f>教務委員編集用!H21</f>
        <v>必修選択</v>
      </c>
      <c r="I17" s="8" t="str">
        <f>教務委員編集用!I21</f>
        <v>履修</v>
      </c>
      <c r="J17" s="8">
        <f>教務委員編集用!J21</f>
        <v>4</v>
      </c>
      <c r="K17" s="8" t="str">
        <f>教務委員編集用!K21</f>
        <v>半期</v>
      </c>
      <c r="L17" s="30">
        <f>教務委員編集用!L21</f>
        <v>22.5</v>
      </c>
      <c r="M17" s="30">
        <f>教務委員編集用!M21</f>
        <v>100</v>
      </c>
      <c r="N17" s="30">
        <f>教務委員編集用!N21</f>
        <v>0</v>
      </c>
      <c r="O17" s="64" t="str">
        <f>IF(教務委員編集用!S21=0,"",教務委員編集用!S21)</f>
        <v/>
      </c>
      <c r="P17" s="112" t="str">
        <f>IF(教務委員編集用!T21=0,"",教務委員編集用!T21)</f>
        <v/>
      </c>
      <c r="Q17" s="332" t="str">
        <f>IF(教務委員編集用!O21=0,"",教務委員編集用!O21)</f>
        <v/>
      </c>
      <c r="R17" s="64" t="str">
        <f>IF(教務委員編集用!P21=0,"",教務委員編集用!P21)</f>
        <v/>
      </c>
      <c r="S17" s="64" t="str">
        <f>IF(教務委員編集用!Q21=0,"",教務委員編集用!Q21)</f>
        <v/>
      </c>
      <c r="T17" s="64" t="str">
        <f>IF(教務委員編集用!R21=0,"",教務委員編集用!R21)</f>
        <v/>
      </c>
    </row>
    <row r="18" spans="2:20" x14ac:dyDescent="0.15">
      <c r="B18" s="578"/>
      <c r="C18" s="575"/>
      <c r="D18" s="586"/>
      <c r="E18" s="575"/>
      <c r="F18" s="8" t="str">
        <f>教務委員編集用!F22</f>
        <v>法学</v>
      </c>
      <c r="G18" s="8">
        <f>教務委員編集用!G22</f>
        <v>1</v>
      </c>
      <c r="H18" s="8" t="str">
        <f>教務委員編集用!H22</f>
        <v>必修選択</v>
      </c>
      <c r="I18" s="8" t="str">
        <f>教務委員編集用!I22</f>
        <v>履修</v>
      </c>
      <c r="J18" s="8">
        <f>教務委員編集用!J22</f>
        <v>4</v>
      </c>
      <c r="K18" s="8" t="str">
        <f>教務委員編集用!K22</f>
        <v>半期</v>
      </c>
      <c r="L18" s="30">
        <f>教務委員編集用!L22</f>
        <v>22.5</v>
      </c>
      <c r="M18" s="30">
        <f>教務委員編集用!M22</f>
        <v>100</v>
      </c>
      <c r="N18" s="30">
        <f>教務委員編集用!N22</f>
        <v>0</v>
      </c>
      <c r="O18" s="64" t="str">
        <f>IF(教務委員編集用!S22=0,"",教務委員編集用!S22)</f>
        <v/>
      </c>
      <c r="P18" s="112" t="str">
        <f>IF(教務委員編集用!T22=0,"",教務委員編集用!T22)</f>
        <v/>
      </c>
      <c r="Q18" s="332" t="str">
        <f>IF(教務委員編集用!O22=0,"",教務委員編集用!O22)</f>
        <v/>
      </c>
      <c r="R18" s="64" t="str">
        <f>IF(教務委員編集用!P22=0,"",教務委員編集用!P22)</f>
        <v/>
      </c>
      <c r="S18" s="64" t="str">
        <f>IF(教務委員編集用!Q22=0,"",教務委員編集用!Q22)</f>
        <v/>
      </c>
      <c r="T18" s="64" t="str">
        <f>IF(教務委員編集用!R22=0,"",教務委員編集用!R22)</f>
        <v/>
      </c>
    </row>
    <row r="19" spans="2:20" x14ac:dyDescent="0.15">
      <c r="B19" s="578"/>
      <c r="C19" s="575"/>
      <c r="D19" s="586"/>
      <c r="E19" s="575"/>
      <c r="F19" s="8" t="str">
        <f>教務委員編集用!F23</f>
        <v>中国語Ⅰ</v>
      </c>
      <c r="G19" s="8">
        <f>教務委員編集用!G23</f>
        <v>1</v>
      </c>
      <c r="H19" s="8" t="str">
        <f>教務委員編集用!H23</f>
        <v>必修選択</v>
      </c>
      <c r="I19" s="8" t="str">
        <f>教務委員編集用!I23</f>
        <v>履修</v>
      </c>
      <c r="J19" s="8">
        <f>教務委員編集用!J23</f>
        <v>4</v>
      </c>
      <c r="K19" s="8" t="str">
        <f>教務委員編集用!K23</f>
        <v>半期</v>
      </c>
      <c r="L19" s="30">
        <f>教務委員編集用!L23</f>
        <v>22.5</v>
      </c>
      <c r="M19" s="30">
        <f>教務委員編集用!M23</f>
        <v>100</v>
      </c>
      <c r="N19" s="30">
        <f>教務委員編集用!N23</f>
        <v>0</v>
      </c>
      <c r="O19" s="64" t="str">
        <f>IF(教務委員編集用!S23=0,"",教務委員編集用!S23)</f>
        <v/>
      </c>
      <c r="P19" s="112" t="str">
        <f>IF(教務委員編集用!T23=0,"",教務委員編集用!T23)</f>
        <v/>
      </c>
      <c r="Q19" s="332" t="str">
        <f>IF(教務委員編集用!O23=0,"",教務委員編集用!O23)</f>
        <v/>
      </c>
      <c r="R19" s="64" t="str">
        <f>IF(教務委員編集用!P23=0,"",教務委員編集用!P23)</f>
        <v/>
      </c>
      <c r="S19" s="64" t="str">
        <f>IF(教務委員編集用!Q23=0,"",教務委員編集用!Q23)</f>
        <v/>
      </c>
      <c r="T19" s="64" t="str">
        <f>IF(教務委員編集用!R23=0,"",教務委員編集用!R23)</f>
        <v/>
      </c>
    </row>
    <row r="20" spans="2:20" x14ac:dyDescent="0.15">
      <c r="B20" s="578"/>
      <c r="C20" s="575"/>
      <c r="D20" s="586"/>
      <c r="E20" s="575"/>
      <c r="F20" s="8" t="str">
        <f>教務委員編集用!F24</f>
        <v>ハングルⅠ</v>
      </c>
      <c r="G20" s="8">
        <f>教務委員編集用!G24</f>
        <v>1</v>
      </c>
      <c r="H20" s="8" t="str">
        <f>教務委員編集用!H24</f>
        <v>必修選択</v>
      </c>
      <c r="I20" s="8" t="str">
        <f>教務委員編集用!I24</f>
        <v>履修</v>
      </c>
      <c r="J20" s="8">
        <f>教務委員編集用!J24</f>
        <v>4</v>
      </c>
      <c r="K20" s="8" t="str">
        <f>教務委員編集用!K24</f>
        <v>半期</v>
      </c>
      <c r="L20" s="30">
        <f>教務委員編集用!L24</f>
        <v>22.5</v>
      </c>
      <c r="M20" s="30">
        <f>教務委員編集用!M24</f>
        <v>100</v>
      </c>
      <c r="N20" s="30">
        <f>教務委員編集用!N24</f>
        <v>0</v>
      </c>
      <c r="O20" s="64" t="str">
        <f>IF(教務委員編集用!S24=0,"",教務委員編集用!S24)</f>
        <v/>
      </c>
      <c r="P20" s="112" t="str">
        <f>IF(教務委員編集用!T24=0,"",教務委員編集用!T24)</f>
        <v/>
      </c>
      <c r="Q20" s="332" t="str">
        <f>IF(教務委員編集用!O24=0,"",教務委員編集用!O24)</f>
        <v/>
      </c>
      <c r="R20" s="64" t="str">
        <f>IF(教務委員編集用!P24=0,"",教務委員編集用!P24)</f>
        <v/>
      </c>
      <c r="S20" s="64" t="str">
        <f>IF(教務委員編集用!Q24=0,"",教務委員編集用!Q24)</f>
        <v/>
      </c>
      <c r="T20" s="64" t="str">
        <f>IF(教務委員編集用!R24=0,"",教務委員編集用!R24)</f>
        <v/>
      </c>
    </row>
    <row r="21" spans="2:20" x14ac:dyDescent="0.15">
      <c r="B21" s="578"/>
      <c r="C21" s="575"/>
      <c r="D21" s="586"/>
      <c r="E21" s="575"/>
      <c r="F21" s="8" t="str">
        <f>教務委員編集用!F25</f>
        <v>日本文化史</v>
      </c>
      <c r="G21" s="8">
        <f>教務委員編集用!G25</f>
        <v>1</v>
      </c>
      <c r="H21" s="8" t="str">
        <f>教務委員編集用!H25</f>
        <v>必修選択</v>
      </c>
      <c r="I21" s="8" t="str">
        <f>教務委員編集用!I25</f>
        <v>履修</v>
      </c>
      <c r="J21" s="8">
        <f>教務委員編集用!J25</f>
        <v>4</v>
      </c>
      <c r="K21" s="8" t="str">
        <f>教務委員編集用!K25</f>
        <v>半期</v>
      </c>
      <c r="L21" s="30">
        <f>教務委員編集用!L25</f>
        <v>22.5</v>
      </c>
      <c r="M21" s="30">
        <f>教務委員編集用!M25</f>
        <v>100</v>
      </c>
      <c r="N21" s="30">
        <f>教務委員編集用!N25</f>
        <v>0</v>
      </c>
      <c r="O21" s="64" t="str">
        <f>IF(教務委員編集用!S25=0,"",教務委員編集用!S25)</f>
        <v/>
      </c>
      <c r="P21" s="112" t="str">
        <f>IF(教務委員編集用!T25=0,"",教務委員編集用!T25)</f>
        <v/>
      </c>
      <c r="Q21" s="332" t="str">
        <f>IF(教務委員編集用!O25=0,"",教務委員編集用!O25)</f>
        <v/>
      </c>
      <c r="R21" s="64" t="str">
        <f>IF(教務委員編集用!P25=0,"",教務委員編集用!P25)</f>
        <v/>
      </c>
      <c r="S21" s="64" t="str">
        <f>IF(教務委員編集用!Q25=0,"",教務委員編集用!Q25)</f>
        <v/>
      </c>
      <c r="T21" s="64" t="str">
        <f>IF(教務委員編集用!R25=0,"",教務委員編集用!R25)</f>
        <v/>
      </c>
    </row>
    <row r="22" spans="2:20" x14ac:dyDescent="0.15">
      <c r="B22" s="578"/>
      <c r="C22" s="575"/>
      <c r="D22" s="586"/>
      <c r="E22" s="575"/>
      <c r="F22" s="8" t="str">
        <f>教務委員編集用!F26</f>
        <v>東洋史</v>
      </c>
      <c r="G22" s="8">
        <f>教務委員編集用!G26</f>
        <v>1</v>
      </c>
      <c r="H22" s="8" t="str">
        <f>教務委員編集用!H26</f>
        <v>必修選択</v>
      </c>
      <c r="I22" s="8" t="str">
        <f>教務委員編集用!I26</f>
        <v>履修</v>
      </c>
      <c r="J22" s="8">
        <f>教務委員編集用!J26</f>
        <v>4</v>
      </c>
      <c r="K22" s="8" t="str">
        <f>教務委員編集用!K26</f>
        <v>半期</v>
      </c>
      <c r="L22" s="30">
        <f>教務委員編集用!L26</f>
        <v>22.5</v>
      </c>
      <c r="M22" s="30">
        <f>教務委員編集用!M26</f>
        <v>100</v>
      </c>
      <c r="N22" s="30">
        <f>教務委員編集用!N26</f>
        <v>0</v>
      </c>
      <c r="O22" s="64" t="str">
        <f>IF(教務委員編集用!S26=0,"",教務委員編集用!S26)</f>
        <v/>
      </c>
      <c r="P22" s="112" t="str">
        <f>IF(教務委員編集用!T26=0,"",教務委員編集用!T26)</f>
        <v/>
      </c>
      <c r="Q22" s="332" t="str">
        <f>IF(教務委員編集用!O26=0,"",教務委員編集用!O26)</f>
        <v/>
      </c>
      <c r="R22" s="64" t="str">
        <f>IF(教務委員編集用!P26=0,"",教務委員編集用!P26)</f>
        <v/>
      </c>
      <c r="S22" s="64" t="str">
        <f>IF(教務委員編集用!Q26=0,"",教務委員編集用!Q26)</f>
        <v/>
      </c>
      <c r="T22" s="64" t="str">
        <f>IF(教務委員編集用!R26=0,"",教務委員編集用!R26)</f>
        <v/>
      </c>
    </row>
    <row r="23" spans="2:20" x14ac:dyDescent="0.15">
      <c r="B23" s="578"/>
      <c r="C23" s="575"/>
      <c r="D23" s="586"/>
      <c r="E23" s="575"/>
      <c r="F23" s="8" t="str">
        <f>教務委員編集用!F27</f>
        <v>論理トレーニング</v>
      </c>
      <c r="G23" s="8">
        <f>教務委員編集用!G27</f>
        <v>1</v>
      </c>
      <c r="H23" s="8" t="str">
        <f>教務委員編集用!H27</f>
        <v>必修選択</v>
      </c>
      <c r="I23" s="8" t="str">
        <f>教務委員編集用!I27</f>
        <v>履修</v>
      </c>
      <c r="J23" s="8">
        <f>教務委員編集用!J27</f>
        <v>4</v>
      </c>
      <c r="K23" s="8" t="str">
        <f>教務委員編集用!K27</f>
        <v>半期</v>
      </c>
      <c r="L23" s="30">
        <f>教務委員編集用!L27</f>
        <v>22.5</v>
      </c>
      <c r="M23" s="30">
        <f>教務委員編集用!M27</f>
        <v>100</v>
      </c>
      <c r="N23" s="30">
        <f>教務委員編集用!N27</f>
        <v>0</v>
      </c>
      <c r="O23" s="64" t="str">
        <f>IF(教務委員編集用!S27=0,"",教務委員編集用!S27)</f>
        <v/>
      </c>
      <c r="P23" s="112" t="str">
        <f>IF(教務委員編集用!T27=0,"",教務委員編集用!T27)</f>
        <v/>
      </c>
      <c r="Q23" s="332" t="str">
        <f>IF(教務委員編集用!O27=0,"",教務委員編集用!O27)</f>
        <v/>
      </c>
      <c r="R23" s="64" t="str">
        <f>IF(教務委員編集用!P27=0,"",教務委員編集用!P27)</f>
        <v/>
      </c>
      <c r="S23" s="64" t="str">
        <f>IF(教務委員編集用!Q27=0,"",教務委員編集用!Q27)</f>
        <v/>
      </c>
      <c r="T23" s="64" t="str">
        <f>IF(教務委員編集用!R27=0,"",教務委員編集用!R27)</f>
        <v/>
      </c>
    </row>
    <row r="24" spans="2:20" x14ac:dyDescent="0.15">
      <c r="B24" s="578"/>
      <c r="C24" s="575"/>
      <c r="D24" s="586"/>
      <c r="E24" s="575"/>
      <c r="F24" s="8" t="str">
        <f>教務委員編集用!F28</f>
        <v>経済学</v>
      </c>
      <c r="G24" s="8">
        <f>教務委員編集用!G28</f>
        <v>1</v>
      </c>
      <c r="H24" s="8" t="str">
        <f>教務委員編集用!H28</f>
        <v>必修選択</v>
      </c>
      <c r="I24" s="8" t="str">
        <f>教務委員編集用!I28</f>
        <v>履修</v>
      </c>
      <c r="J24" s="8">
        <f>教務委員編集用!J28</f>
        <v>4</v>
      </c>
      <c r="K24" s="8" t="str">
        <f>教務委員編集用!K28</f>
        <v>半期</v>
      </c>
      <c r="L24" s="30">
        <f>教務委員編集用!L28</f>
        <v>22.5</v>
      </c>
      <c r="M24" s="30">
        <f>教務委員編集用!M28</f>
        <v>100</v>
      </c>
      <c r="N24" s="30">
        <f>教務委員編集用!N28</f>
        <v>0</v>
      </c>
      <c r="O24" s="64" t="str">
        <f>IF(教務委員編集用!S28=0,"",教務委員編集用!S28)</f>
        <v/>
      </c>
      <c r="P24" s="112" t="str">
        <f>IF(教務委員編集用!T28=0,"",教務委員編集用!T28)</f>
        <v/>
      </c>
      <c r="Q24" s="332" t="str">
        <f>IF(教務委員編集用!O28=0,"",教務委員編集用!O28)</f>
        <v/>
      </c>
      <c r="R24" s="64" t="str">
        <f>IF(教務委員編集用!P28=0,"",教務委員編集用!P28)</f>
        <v/>
      </c>
      <c r="S24" s="64" t="str">
        <f>IF(教務委員編集用!Q28=0,"",教務委員編集用!Q28)</f>
        <v/>
      </c>
      <c r="T24" s="64" t="str">
        <f>IF(教務委員編集用!R28=0,"",教務委員編集用!R28)</f>
        <v/>
      </c>
    </row>
    <row r="25" spans="2:20" x14ac:dyDescent="0.15">
      <c r="B25" s="578"/>
      <c r="C25" s="575"/>
      <c r="D25" s="586"/>
      <c r="E25" s="575"/>
      <c r="F25" s="8" t="str">
        <f>教務委員編集用!F29</f>
        <v>中国語Ⅱ</v>
      </c>
      <c r="G25" s="8">
        <f>教務委員編集用!G29</f>
        <v>1</v>
      </c>
      <c r="H25" s="8" t="str">
        <f>教務委員編集用!H29</f>
        <v>必修選択</v>
      </c>
      <c r="I25" s="8" t="str">
        <f>教務委員編集用!I29</f>
        <v>履修</v>
      </c>
      <c r="J25" s="8">
        <f>教務委員編集用!J29</f>
        <v>4</v>
      </c>
      <c r="K25" s="8" t="str">
        <f>教務委員編集用!K29</f>
        <v>半期</v>
      </c>
      <c r="L25" s="30">
        <f>教務委員編集用!L29</f>
        <v>22.5</v>
      </c>
      <c r="M25" s="30">
        <f>教務委員編集用!M29</f>
        <v>100</v>
      </c>
      <c r="N25" s="30">
        <f>教務委員編集用!N29</f>
        <v>0</v>
      </c>
      <c r="O25" s="64" t="str">
        <f>IF(教務委員編集用!S29=0,"",教務委員編集用!S29)</f>
        <v/>
      </c>
      <c r="P25" s="112" t="str">
        <f>IF(教務委員編集用!T29=0,"",教務委員編集用!T29)</f>
        <v/>
      </c>
      <c r="Q25" s="332" t="str">
        <f>IF(教務委員編集用!O29=0,"",教務委員編集用!O29)</f>
        <v/>
      </c>
      <c r="R25" s="64" t="str">
        <f>IF(教務委員編集用!P29=0,"",教務委員編集用!P29)</f>
        <v/>
      </c>
      <c r="S25" s="64" t="str">
        <f>IF(教務委員編集用!Q29=0,"",教務委員編集用!Q29)</f>
        <v/>
      </c>
      <c r="T25" s="64" t="str">
        <f>IF(教務委員編集用!R29=0,"",教務委員編集用!R29)</f>
        <v/>
      </c>
    </row>
    <row r="26" spans="2:20" x14ac:dyDescent="0.15">
      <c r="B26" s="578"/>
      <c r="C26" s="575"/>
      <c r="D26" s="586"/>
      <c r="E26" s="575"/>
      <c r="F26" s="8" t="str">
        <f>教務委員編集用!F30</f>
        <v>ハングルⅡ</v>
      </c>
      <c r="G26" s="8">
        <f>教務委員編集用!G30</f>
        <v>1</v>
      </c>
      <c r="H26" s="8" t="str">
        <f>教務委員編集用!H30</f>
        <v>必修選択</v>
      </c>
      <c r="I26" s="8" t="str">
        <f>教務委員編集用!I30</f>
        <v>履修</v>
      </c>
      <c r="J26" s="8">
        <f>教務委員編集用!J30</f>
        <v>4</v>
      </c>
      <c r="K26" s="8" t="str">
        <f>教務委員編集用!K30</f>
        <v>半期</v>
      </c>
      <c r="L26" s="30">
        <f>教務委員編集用!L30</f>
        <v>22.5</v>
      </c>
      <c r="M26" s="30">
        <f>教務委員編集用!M30</f>
        <v>100</v>
      </c>
      <c r="N26" s="30">
        <f>教務委員編集用!N30</f>
        <v>0</v>
      </c>
      <c r="O26" s="64" t="str">
        <f>IF(教務委員編集用!S30=0,"",教務委員編集用!S30)</f>
        <v/>
      </c>
      <c r="P26" s="112" t="str">
        <f>IF(教務委員編集用!T30=0,"",教務委員編集用!T30)</f>
        <v/>
      </c>
      <c r="Q26" s="332" t="str">
        <f>IF(教務委員編集用!O30=0,"",教務委員編集用!O30)</f>
        <v/>
      </c>
      <c r="R26" s="64" t="str">
        <f>IF(教務委員編集用!P30=0,"",教務委員編集用!P30)</f>
        <v/>
      </c>
      <c r="S26" s="64" t="str">
        <f>IF(教務委員編集用!Q30=0,"",教務委員編集用!Q30)</f>
        <v/>
      </c>
      <c r="T26" s="64" t="str">
        <f>IF(教務委員編集用!R30=0,"",教務委員編集用!R30)</f>
        <v/>
      </c>
    </row>
    <row r="27" spans="2:20" x14ac:dyDescent="0.15">
      <c r="B27" s="578"/>
      <c r="C27" s="575"/>
      <c r="D27" s="586"/>
      <c r="E27" s="575"/>
      <c r="F27" s="8"/>
      <c r="G27" s="8"/>
      <c r="H27" s="8"/>
      <c r="I27" s="8"/>
      <c r="J27" s="8"/>
      <c r="K27" s="8"/>
      <c r="L27" s="8"/>
      <c r="M27" s="8"/>
      <c r="N27" s="8"/>
      <c r="O27" s="8"/>
      <c r="P27" s="65"/>
      <c r="Q27" s="334"/>
      <c r="R27" s="8"/>
      <c r="S27" s="8"/>
      <c r="T27" s="37"/>
    </row>
    <row r="28" spans="2:20" ht="14.25" thickBot="1" x14ac:dyDescent="0.2">
      <c r="B28" s="578"/>
      <c r="C28" s="575"/>
      <c r="D28" s="587"/>
      <c r="E28" s="584"/>
      <c r="F28" s="9" t="str">
        <f>IF(教務委員編集用!F36=0,"",教務委員編集用!F36)</f>
        <v>A-1合計</v>
      </c>
      <c r="G28" s="9" t="str">
        <f>IF(教務委員編集用!G36=0,"",教務委員編集用!G36)</f>
        <v/>
      </c>
      <c r="H28" s="9" t="str">
        <f>IF(教務委員編集用!H36=0,"",教務委員編集用!H36)</f>
        <v/>
      </c>
      <c r="I28" s="9" t="str">
        <f>IF(教務委員編集用!I36=0,"",教務委員編集用!I36)</f>
        <v/>
      </c>
      <c r="J28" s="9"/>
      <c r="K28" s="9" t="str">
        <f>IF(教務委員編集用!K36=0,"",教務委員編集用!K36)</f>
        <v/>
      </c>
      <c r="L28" s="9"/>
      <c r="M28" s="9" t="str">
        <f>IF(教務委員編集用!M36=0,"",教務委員編集用!M36)</f>
        <v/>
      </c>
      <c r="N28" s="9">
        <f>教務委員編集用!$N$36</f>
        <v>337.5</v>
      </c>
      <c r="O28" s="9" t="str">
        <f>IF(教務委員編集用!X36=0,"",教務委員編集用!X36)</f>
        <v/>
      </c>
      <c r="P28" s="51" t="str">
        <f>IF(教務委員編集用!AE36=0,"",教務委員編集用!AE36)</f>
        <v/>
      </c>
      <c r="Q28" s="335"/>
      <c r="R28" s="9"/>
      <c r="S28" s="9"/>
      <c r="T28" s="39" t="str">
        <f>IF(教務委員編集用!W36=0,"",教務委員編集用!W36)</f>
        <v/>
      </c>
    </row>
    <row r="29" spans="2:20" ht="14.25" thickTop="1" x14ac:dyDescent="0.15">
      <c r="B29" s="578"/>
      <c r="C29" s="575"/>
      <c r="D29" s="581">
        <f>教務委員編集用!D37</f>
        <v>2</v>
      </c>
      <c r="E29" s="580" t="str">
        <f>教務委員編集用!E37</f>
        <v>健全な心身の発達について理解して行動でき,考えを述べることができる.</v>
      </c>
      <c r="F29" s="25" t="str">
        <f>教務委員編集用!F37</f>
        <v>保健・体育Ⅰ</v>
      </c>
      <c r="G29" s="25">
        <f>教務委員編集用!G37</f>
        <v>2</v>
      </c>
      <c r="H29" s="25" t="str">
        <f>教務委員編集用!H37</f>
        <v>必修</v>
      </c>
      <c r="I29" s="25" t="str">
        <f>教務委員編集用!I37</f>
        <v>履修</v>
      </c>
      <c r="J29" s="25">
        <f>教務委員編集用!J37</f>
        <v>1</v>
      </c>
      <c r="K29" s="25" t="str">
        <f>教務委員編集用!K37</f>
        <v>通年</v>
      </c>
      <c r="L29" s="25">
        <f>教務委員編集用!L37</f>
        <v>45</v>
      </c>
      <c r="M29" s="25">
        <f>教務委員編集用!M37</f>
        <v>100</v>
      </c>
      <c r="N29" s="25">
        <f>教務委員編集用!N37</f>
        <v>45</v>
      </c>
      <c r="O29" s="38" t="str">
        <f>IF(教務委員編集用!S37=0,"",教務委員編集用!S37)</f>
        <v/>
      </c>
      <c r="P29" s="113" t="str">
        <f>IF(教務委員編集用!T37=0,"",教務委員編集用!T37)</f>
        <v/>
      </c>
      <c r="Q29" s="336" t="str">
        <f>IF(教務委員編集用!O37=0,"",教務委員編集用!O37)</f>
        <v/>
      </c>
      <c r="R29" s="38" t="str">
        <f>IF(教務委員編集用!P37=0,"",教務委員編集用!P37)</f>
        <v/>
      </c>
      <c r="S29" s="38" t="str">
        <f>IF(教務委員編集用!Q37=0,"",教務委員編集用!Q37)</f>
        <v/>
      </c>
      <c r="T29" s="38" t="str">
        <f>IF(教務委員編集用!R37=0,"",教務委員編集用!R37)</f>
        <v/>
      </c>
    </row>
    <row r="30" spans="2:20" x14ac:dyDescent="0.15">
      <c r="B30" s="578"/>
      <c r="C30" s="575"/>
      <c r="D30" s="582"/>
      <c r="E30" s="575"/>
      <c r="F30" s="8" t="str">
        <f>教務委員編集用!F38</f>
        <v>保健・体育Ⅱ</v>
      </c>
      <c r="G30" s="8">
        <f>教務委員編集用!G38</f>
        <v>4</v>
      </c>
      <c r="H30" s="8" t="str">
        <f>教務委員編集用!H38</f>
        <v>必修</v>
      </c>
      <c r="I30" s="8" t="str">
        <f>教務委員編集用!I38</f>
        <v>履修</v>
      </c>
      <c r="J30" s="8">
        <f>教務委員編集用!J38</f>
        <v>2</v>
      </c>
      <c r="K30" s="8" t="str">
        <f>教務委員編集用!K38</f>
        <v>通年</v>
      </c>
      <c r="L30" s="8">
        <f>教務委員編集用!L38</f>
        <v>90</v>
      </c>
      <c r="M30" s="8">
        <f>教務委員編集用!M38</f>
        <v>100</v>
      </c>
      <c r="N30" s="8">
        <f>教務委員編集用!N38</f>
        <v>90</v>
      </c>
      <c r="O30" s="37" t="str">
        <f>IF(教務委員編集用!S38=0,"",教務委員編集用!S38)</f>
        <v/>
      </c>
      <c r="P30" s="99" t="str">
        <f>IF(教務委員編集用!T38=0,"",教務委員編集用!T38)</f>
        <v/>
      </c>
      <c r="Q30" s="337" t="str">
        <f>IF(教務委員編集用!O38=0,"",教務委員編集用!O38)</f>
        <v/>
      </c>
      <c r="R30" s="37" t="str">
        <f>IF(教務委員編集用!P38=0,"",教務委員編集用!P38)</f>
        <v/>
      </c>
      <c r="S30" s="37" t="str">
        <f>IF(教務委員編集用!Q38=0,"",教務委員編集用!Q38)</f>
        <v/>
      </c>
      <c r="T30" s="37" t="str">
        <f>IF(教務委員編集用!R38=0,"",教務委員編集用!R38)</f>
        <v/>
      </c>
    </row>
    <row r="31" spans="2:20" x14ac:dyDescent="0.15">
      <c r="B31" s="578"/>
      <c r="C31" s="575"/>
      <c r="D31" s="582"/>
      <c r="E31" s="575"/>
      <c r="F31" s="8" t="str">
        <f>教務委員編集用!F39</f>
        <v>保健・体育Ⅲ</v>
      </c>
      <c r="G31" s="8">
        <f>教務委員編集用!G39</f>
        <v>2</v>
      </c>
      <c r="H31" s="8" t="str">
        <f>教務委員編集用!H39</f>
        <v>必修</v>
      </c>
      <c r="I31" s="8" t="str">
        <f>教務委員編集用!I39</f>
        <v>履修</v>
      </c>
      <c r="J31" s="8">
        <f>教務委員編集用!J39</f>
        <v>3</v>
      </c>
      <c r="K31" s="8" t="str">
        <f>教務委員編集用!K39</f>
        <v>通年</v>
      </c>
      <c r="L31" s="8">
        <f>教務委員編集用!L39</f>
        <v>45</v>
      </c>
      <c r="M31" s="8">
        <f>教務委員編集用!M39</f>
        <v>100</v>
      </c>
      <c r="N31" s="8">
        <f>教務委員編集用!N39</f>
        <v>45</v>
      </c>
      <c r="O31" s="37" t="str">
        <f>IF(教務委員編集用!S39=0,"",教務委員編集用!S39)</f>
        <v/>
      </c>
      <c r="P31" s="99" t="str">
        <f>IF(教務委員編集用!T39=0,"",教務委員編集用!T39)</f>
        <v/>
      </c>
      <c r="Q31" s="337" t="str">
        <f>IF(教務委員編集用!O39=0,"",教務委員編集用!O39)</f>
        <v/>
      </c>
      <c r="R31" s="37" t="str">
        <f>IF(教務委員編集用!P39=0,"",教務委員編集用!P39)</f>
        <v/>
      </c>
      <c r="S31" s="37" t="str">
        <f>IF(教務委員編集用!Q39=0,"",教務委員編集用!Q39)</f>
        <v/>
      </c>
      <c r="T31" s="37" t="str">
        <f>IF(教務委員編集用!R39=0,"",教務委員編集用!R39)</f>
        <v/>
      </c>
    </row>
    <row r="32" spans="2:20" ht="14.25" customHeight="1" x14ac:dyDescent="0.15">
      <c r="B32" s="578"/>
      <c r="C32" s="575"/>
      <c r="D32" s="582"/>
      <c r="E32" s="575"/>
      <c r="F32" s="10" t="str">
        <f>教務委員編集用!F40</f>
        <v>スポーツI</v>
      </c>
      <c r="G32" s="10">
        <f>教務委員編集用!G40</f>
        <v>1</v>
      </c>
      <c r="H32" s="10" t="str">
        <f>教務委員編集用!H40</f>
        <v>必修</v>
      </c>
      <c r="I32" s="10" t="str">
        <f>教務委員編集用!I40</f>
        <v>履修</v>
      </c>
      <c r="J32" s="10">
        <f>教務委員編集用!J40</f>
        <v>4</v>
      </c>
      <c r="K32" s="10" t="str">
        <f>教務委員編集用!K40</f>
        <v>半期</v>
      </c>
      <c r="L32" s="10">
        <f>教務委員編集用!L40</f>
        <v>22.5</v>
      </c>
      <c r="M32" s="10">
        <f>教務委員編集用!M40</f>
        <v>100</v>
      </c>
      <c r="N32" s="10">
        <f>教務委員編集用!N40</f>
        <v>22.5</v>
      </c>
      <c r="O32" s="37" t="str">
        <f>IF(教務委員編集用!S40=0,"",教務委員編集用!S40)</f>
        <v/>
      </c>
      <c r="P32" s="99" t="str">
        <f>IF(教務委員編集用!T40=0,"",教務委員編集用!T40)</f>
        <v/>
      </c>
      <c r="Q32" s="337" t="str">
        <f>IF(教務委員編集用!O40=0,"",教務委員編集用!O40)</f>
        <v/>
      </c>
      <c r="R32" s="37" t="str">
        <f>IF(教務委員編集用!P40=0,"",教務委員編集用!P40)</f>
        <v/>
      </c>
      <c r="S32" s="37" t="str">
        <f>IF(教務委員編集用!Q40=0,"",教務委員編集用!Q40)</f>
        <v/>
      </c>
      <c r="T32" s="37" t="str">
        <f>IF(教務委員編集用!R40=0,"",教務委員編集用!R40)</f>
        <v/>
      </c>
    </row>
    <row r="33" spans="2:20" x14ac:dyDescent="0.15">
      <c r="B33" s="578"/>
      <c r="C33" s="575"/>
      <c r="D33" s="582"/>
      <c r="E33" s="575"/>
      <c r="F33" s="8" t="str">
        <f>教務委員編集用!F41</f>
        <v>スポーツⅡ</v>
      </c>
      <c r="G33" s="8">
        <f>教務委員編集用!G41</f>
        <v>1</v>
      </c>
      <c r="H33" s="8" t="str">
        <f>教務委員編集用!H41</f>
        <v>必修</v>
      </c>
      <c r="I33" s="8" t="str">
        <f>教務委員編集用!I41</f>
        <v>履修</v>
      </c>
      <c r="J33" s="8">
        <f>教務委員編集用!J41</f>
        <v>5</v>
      </c>
      <c r="K33" s="8" t="str">
        <f>教務委員編集用!K41</f>
        <v>半期</v>
      </c>
      <c r="L33" s="8">
        <f>教務委員編集用!L41</f>
        <v>22.5</v>
      </c>
      <c r="M33" s="8">
        <f>教務委員編集用!M41</f>
        <v>100</v>
      </c>
      <c r="N33" s="8">
        <f>教務委員編集用!N41</f>
        <v>22.5</v>
      </c>
      <c r="O33" s="123"/>
      <c r="P33" s="127"/>
      <c r="Q33" s="338"/>
      <c r="R33" s="325"/>
      <c r="S33" s="325"/>
      <c r="T33" s="324"/>
    </row>
    <row r="34" spans="2:20" ht="14.25" thickBot="1" x14ac:dyDescent="0.2">
      <c r="B34" s="578"/>
      <c r="C34" s="575"/>
      <c r="D34" s="582"/>
      <c r="E34" s="575"/>
      <c r="F34" s="9"/>
      <c r="G34" s="9"/>
      <c r="H34" s="9"/>
      <c r="I34" s="9"/>
      <c r="J34" s="9"/>
      <c r="K34" s="9"/>
      <c r="L34" s="9"/>
      <c r="M34" s="9"/>
      <c r="N34" s="9"/>
      <c r="O34" s="9"/>
      <c r="P34" s="66"/>
      <c r="Q34" s="335"/>
      <c r="R34" s="9"/>
      <c r="S34" s="9"/>
      <c r="T34" s="39"/>
    </row>
    <row r="35" spans="2:20" ht="14.25" thickTop="1" x14ac:dyDescent="0.15">
      <c r="B35" s="578"/>
      <c r="C35" s="575"/>
      <c r="D35" s="531"/>
      <c r="E35" s="538"/>
      <c r="F35" s="8" t="str">
        <f>IF(教務委員編集用!F47=0,"",教務委員編集用!F47)</f>
        <v>A-2合計</v>
      </c>
      <c r="G35" s="8" t="str">
        <f>IF(教務委員編集用!G47=0,"",教務委員編集用!G47)</f>
        <v/>
      </c>
      <c r="H35" s="8" t="str">
        <f>IF(教務委員編集用!H47=0,"",教務委員編集用!H47)</f>
        <v/>
      </c>
      <c r="I35" s="8" t="str">
        <f>IF(教務委員編集用!I47=0,"",教務委員編集用!I47)</f>
        <v/>
      </c>
      <c r="J35" s="8"/>
      <c r="K35" s="8" t="str">
        <f>IF(教務委員編集用!K47=0,"",教務委員編集用!K47)</f>
        <v/>
      </c>
      <c r="L35" s="8"/>
      <c r="M35" s="8" t="str">
        <f>IF(教務委員編集用!M47=0,"",教務委員編集用!M47)</f>
        <v/>
      </c>
      <c r="N35" s="8">
        <f>教務委員編集用!N47</f>
        <v>225</v>
      </c>
      <c r="O35" s="8" t="str">
        <f>IF(教務委員編集用!X47=0,"",教務委員編集用!X47)</f>
        <v/>
      </c>
      <c r="P35" s="52" t="str">
        <f>IF(教務委員編集用!AE47=0,"",教務委員編集用!AE47)</f>
        <v/>
      </c>
      <c r="Q35" s="334"/>
      <c r="R35" s="8"/>
      <c r="S35" s="8"/>
      <c r="T35" s="37" t="str">
        <f>IF(教務委員編集用!W47=0,"",教務委員編集用!W47)</f>
        <v/>
      </c>
    </row>
    <row r="36" spans="2:20" ht="14.25" thickBot="1" x14ac:dyDescent="0.2">
      <c r="B36" s="579"/>
      <c r="C36" s="576"/>
      <c r="D36" s="5"/>
      <c r="E36" s="23"/>
      <c r="F36" s="12" t="str">
        <f>IF(教務委員編集用!F48=0,"",教務委員編集用!F48)</f>
        <v>A合計</v>
      </c>
      <c r="G36" s="12" t="str">
        <f>IF(教務委員編集用!G48=0,"",教務委員編集用!G48)</f>
        <v/>
      </c>
      <c r="H36" s="12" t="str">
        <f>IF(教務委員編集用!H48=0,"",教務委員編集用!H48)</f>
        <v/>
      </c>
      <c r="I36" s="12" t="str">
        <f>IF(教務委員編集用!I48=0,"",教務委員編集用!I48)</f>
        <v/>
      </c>
      <c r="J36" s="12"/>
      <c r="K36" s="12" t="str">
        <f>IF(教務委員編集用!K48=0,"",教務委員編集用!K48)</f>
        <v/>
      </c>
      <c r="L36" s="12" t="str">
        <f>IF(教務委員編集用!L48=0,"",教務委員編集用!L48)</f>
        <v/>
      </c>
      <c r="M36" s="12" t="str">
        <f>IF(教務委員編集用!M48=0,"",教務委員編集用!M48)</f>
        <v/>
      </c>
      <c r="N36" s="12">
        <f>教務委員編集用!N48</f>
        <v>562.5</v>
      </c>
      <c r="O36" s="12" t="str">
        <f>IF(教務委員編集用!X48=0,"",教務委員編集用!X48)</f>
        <v/>
      </c>
      <c r="P36" s="484" t="str">
        <f>IF(教務委員編集用!AE48=0,"",教務委員編集用!AE48)</f>
        <v/>
      </c>
      <c r="Q36" s="339"/>
      <c r="R36" s="12"/>
      <c r="S36" s="12"/>
      <c r="T36" s="42" t="str">
        <f>IF(教務委員編集用!W48=0,"",教務委員編集用!W48)</f>
        <v/>
      </c>
    </row>
    <row r="37" spans="2:20" x14ac:dyDescent="0.15">
      <c r="B37" s="523" t="str">
        <f>教務委員編集用!B49</f>
        <v>B</v>
      </c>
      <c r="C37" s="538" t="str">
        <f>教務委員編集用!C49</f>
        <v>自然環境や社会の問題に関心を持ち,技術者としての役割と責任について考えを述べる素養を持つ。(技術者倫理)</v>
      </c>
      <c r="D37" s="531">
        <f>教務委員編集用!D49</f>
        <v>1</v>
      </c>
      <c r="E37" s="527" t="str">
        <f>教務委員編集用!E49</f>
        <v>自然や社会の問題に関心を持ち,技術が果たしてきた役割を理解し論述できる.</v>
      </c>
      <c r="F37" s="10" t="str">
        <f>教務委員編集用!F49</f>
        <v>倫理学</v>
      </c>
      <c r="G37" s="10">
        <f>教務委員編集用!G49</f>
        <v>2</v>
      </c>
      <c r="H37" s="10" t="str">
        <f>教務委員編集用!H49</f>
        <v>必修</v>
      </c>
      <c r="I37" s="10" t="str">
        <f>教務委員編集用!I49</f>
        <v>学修</v>
      </c>
      <c r="J37" s="10">
        <f>教務委員編集用!J49</f>
        <v>4</v>
      </c>
      <c r="K37" s="10" t="str">
        <f>教務委員編集用!K49</f>
        <v>半期</v>
      </c>
      <c r="L37" s="10">
        <f>教務委員編集用!L49</f>
        <v>22.5</v>
      </c>
      <c r="M37" s="10">
        <f>教務委員編集用!M49</f>
        <v>50</v>
      </c>
      <c r="N37" s="10">
        <f>教務委員編集用!N49</f>
        <v>11.25</v>
      </c>
      <c r="O37" s="38" t="str">
        <f>IF(教務委員編集用!S49=0,"",教務委員編集用!S49)</f>
        <v/>
      </c>
      <c r="P37" s="113" t="str">
        <f>IF(教務委員編集用!T49=0,"",教務委員編集用!T49)</f>
        <v/>
      </c>
      <c r="Q37" s="336" t="str">
        <f>IF(教務委員編集用!O49=0,"",教務委員編集用!O49)</f>
        <v/>
      </c>
      <c r="R37" s="38" t="str">
        <f>IF(教務委員編集用!P49=0,"",教務委員編集用!P49)</f>
        <v/>
      </c>
      <c r="S37" s="38" t="str">
        <f>IF(教務委員編集用!Q49=0,"",教務委員編集用!Q49)</f>
        <v/>
      </c>
      <c r="T37" s="38" t="str">
        <f>IF(教務委員編集用!R49=0,"",教務委員編集用!R49)</f>
        <v/>
      </c>
    </row>
    <row r="38" spans="2:20" x14ac:dyDescent="0.15">
      <c r="B38" s="524"/>
      <c r="C38" s="537"/>
      <c r="D38" s="532"/>
      <c r="E38" s="528"/>
      <c r="F38" s="8"/>
      <c r="G38" s="8"/>
      <c r="H38" s="8"/>
      <c r="I38" s="8"/>
      <c r="J38" s="8"/>
      <c r="K38" s="8"/>
      <c r="L38" s="8"/>
      <c r="M38" s="8"/>
      <c r="N38" s="8"/>
      <c r="O38" s="8"/>
      <c r="P38" s="69"/>
      <c r="Q38" s="334"/>
      <c r="R38" s="8"/>
      <c r="S38" s="8"/>
      <c r="T38" s="37"/>
    </row>
    <row r="39" spans="2:20" ht="14.25" thickBot="1" x14ac:dyDescent="0.2">
      <c r="B39" s="524"/>
      <c r="C39" s="537"/>
      <c r="D39" s="532"/>
      <c r="E39" s="528"/>
      <c r="F39" s="9"/>
      <c r="G39" s="9"/>
      <c r="H39" s="9"/>
      <c r="I39" s="9"/>
      <c r="J39" s="9"/>
      <c r="K39" s="9"/>
      <c r="L39" s="9"/>
      <c r="M39" s="9"/>
      <c r="N39" s="9"/>
      <c r="O39" s="9"/>
      <c r="P39" s="68"/>
      <c r="Q39" s="335"/>
      <c r="R39" s="9"/>
      <c r="S39" s="9"/>
      <c r="T39" s="39"/>
    </row>
    <row r="40" spans="2:20" ht="15" thickTop="1" thickBot="1" x14ac:dyDescent="0.2">
      <c r="B40" s="524"/>
      <c r="C40" s="537"/>
      <c r="D40" s="533"/>
      <c r="E40" s="534"/>
      <c r="F40" s="9" t="str">
        <f>IF(教務委員編集用!F55=0,"",教務委員編集用!F55)</f>
        <v>B-1合計</v>
      </c>
      <c r="G40" s="9" t="str">
        <f>IF(教務委員編集用!G55=0,"",教務委員編集用!G55)</f>
        <v/>
      </c>
      <c r="H40" s="9" t="str">
        <f>IF(教務委員編集用!H55=0,"",教務委員編集用!H55)</f>
        <v/>
      </c>
      <c r="I40" s="9" t="str">
        <f>IF(教務委員編集用!I55=0,"",教務委員編集用!I55)</f>
        <v/>
      </c>
      <c r="J40" s="9"/>
      <c r="K40" s="9" t="str">
        <f>IF(教務委員編集用!K55=0,"",教務委員編集用!K55)</f>
        <v/>
      </c>
      <c r="L40" s="9"/>
      <c r="M40" s="9" t="str">
        <f>IF(教務委員編集用!M55=0,"",教務委員編集用!M55)</f>
        <v/>
      </c>
      <c r="N40" s="9">
        <f>IF(教務委員編集用!N55=0,"",教務委員編集用!N55)</f>
        <v>11.25</v>
      </c>
      <c r="O40" s="9"/>
      <c r="P40" s="51" t="str">
        <f>IF(教務委員編集用!AE55=0,"",教務委員編集用!AE55)</f>
        <v/>
      </c>
      <c r="Q40" s="335"/>
      <c r="R40" s="9"/>
      <c r="S40" s="9"/>
      <c r="T40" s="39"/>
    </row>
    <row r="41" spans="2:20" ht="14.25" thickTop="1" x14ac:dyDescent="0.15">
      <c r="B41" s="524"/>
      <c r="C41" s="537"/>
      <c r="D41" s="546">
        <f>教務委員編集用!D56</f>
        <v>2</v>
      </c>
      <c r="E41" s="527" t="str">
        <f>教務委員編集用!E56</f>
        <v>環境や社会における課題を理解し論述できる.</v>
      </c>
      <c r="F41" s="10" t="str">
        <f>教務委員編集用!F56</f>
        <v>倫理学</v>
      </c>
      <c r="G41" s="10">
        <f>教務委員編集用!G56</f>
        <v>2</v>
      </c>
      <c r="H41" s="10" t="str">
        <f>教務委員編集用!H56</f>
        <v>必修</v>
      </c>
      <c r="I41" s="10" t="str">
        <f>教務委員編集用!I56</f>
        <v>学修</v>
      </c>
      <c r="J41" s="10">
        <f>教務委員編集用!J56</f>
        <v>4</v>
      </c>
      <c r="K41" s="10" t="str">
        <f>教務委員編集用!K56</f>
        <v>半期</v>
      </c>
      <c r="L41" s="10">
        <f>教務委員編集用!L56</f>
        <v>22.5</v>
      </c>
      <c r="M41" s="10">
        <f>教務委員編集用!M56</f>
        <v>50</v>
      </c>
      <c r="N41" s="10">
        <f>教務委員編集用!N56</f>
        <v>11.25</v>
      </c>
      <c r="O41" s="61" t="str">
        <f t="shared" ref="O41:T41" si="0">IF(O37=0,"",O37)</f>
        <v/>
      </c>
      <c r="P41" s="354" t="str">
        <f t="shared" si="0"/>
        <v/>
      </c>
      <c r="Q41" s="345" t="str">
        <f t="shared" si="0"/>
        <v/>
      </c>
      <c r="R41" s="61" t="str">
        <f t="shared" si="0"/>
        <v/>
      </c>
      <c r="S41" s="61" t="str">
        <f t="shared" si="0"/>
        <v/>
      </c>
      <c r="T41" s="61" t="str">
        <f t="shared" si="0"/>
        <v/>
      </c>
    </row>
    <row r="42" spans="2:20" x14ac:dyDescent="0.15">
      <c r="B42" s="524"/>
      <c r="C42" s="537"/>
      <c r="D42" s="547"/>
      <c r="E42" s="528"/>
      <c r="F42" s="8"/>
      <c r="G42" s="8"/>
      <c r="H42" s="8"/>
      <c r="I42" s="8"/>
      <c r="J42" s="8"/>
      <c r="K42" s="8"/>
      <c r="L42" s="8"/>
      <c r="M42" s="8"/>
      <c r="N42" s="8"/>
      <c r="O42" s="8"/>
      <c r="P42" s="69"/>
      <c r="Q42" s="334"/>
      <c r="R42" s="8"/>
      <c r="S42" s="8"/>
      <c r="T42" s="37"/>
    </row>
    <row r="43" spans="2:20" ht="14.25" thickBot="1" x14ac:dyDescent="0.2">
      <c r="B43" s="524"/>
      <c r="C43" s="537"/>
      <c r="D43" s="547"/>
      <c r="E43" s="528"/>
      <c r="F43" s="9"/>
      <c r="G43" s="9"/>
      <c r="H43" s="9"/>
      <c r="I43" s="9"/>
      <c r="J43" s="9"/>
      <c r="K43" s="9"/>
      <c r="L43" s="9"/>
      <c r="M43" s="9"/>
      <c r="N43" s="9"/>
      <c r="O43" s="9"/>
      <c r="P43" s="68"/>
      <c r="Q43" s="335"/>
      <c r="R43" s="9"/>
      <c r="S43" s="9"/>
      <c r="T43" s="39"/>
    </row>
    <row r="44" spans="2:20" ht="14.25" thickTop="1" x14ac:dyDescent="0.15">
      <c r="B44" s="524"/>
      <c r="C44" s="537"/>
      <c r="D44" s="547"/>
      <c r="E44" s="528"/>
      <c r="F44" s="8" t="str">
        <f>IF(教務委員編集用!F62=0,"",教務委員編集用!F62)</f>
        <v>B-2合計</v>
      </c>
      <c r="G44" s="8" t="str">
        <f>IF(教務委員編集用!G62=0,"",教務委員編集用!G62)</f>
        <v/>
      </c>
      <c r="H44" s="8" t="str">
        <f>IF(教務委員編集用!H62=0,"",教務委員編集用!H62)</f>
        <v/>
      </c>
      <c r="I44" s="8" t="str">
        <f>IF(教務委員編集用!I62=0,"",教務委員編集用!I62)</f>
        <v/>
      </c>
      <c r="J44" s="8"/>
      <c r="K44" s="8" t="str">
        <f>IF(教務委員編集用!K62=0,"",教務委員編集用!K62)</f>
        <v/>
      </c>
      <c r="L44" s="8" t="str">
        <f>IF(教務委員編集用!L62=0,"",教務委員編集用!L62)</f>
        <v/>
      </c>
      <c r="M44" s="8" t="str">
        <f>IF(教務委員編集用!M62=0,"",教務委員編集用!M62)</f>
        <v/>
      </c>
      <c r="N44" s="8">
        <f>IF(教務委員編集用!N62=0,"",教務委員編集用!N62)</f>
        <v>11.25</v>
      </c>
      <c r="O44" s="8"/>
      <c r="P44" s="485" t="str">
        <f>IF(教務委員編集用!AE62=0,"",教務委員編集用!AE62)</f>
        <v/>
      </c>
      <c r="Q44" s="334"/>
      <c r="R44" s="8"/>
      <c r="S44" s="8"/>
      <c r="T44" s="37"/>
    </row>
    <row r="45" spans="2:20" ht="14.25" thickBot="1" x14ac:dyDescent="0.2">
      <c r="B45" s="588"/>
      <c r="C45" s="589"/>
      <c r="D45" s="13"/>
      <c r="E45" s="15"/>
      <c r="F45" s="11" t="str">
        <f>IF(教務委員編集用!F63=0,"",教務委員編集用!F63)</f>
        <v>B合計</v>
      </c>
      <c r="G45" s="11" t="str">
        <f>IF(教務委員編集用!G63=0,"",教務委員編集用!G63)</f>
        <v/>
      </c>
      <c r="H45" s="11" t="str">
        <f>IF(教務委員編集用!H63=0,"",教務委員編集用!H63)</f>
        <v/>
      </c>
      <c r="I45" s="11" t="str">
        <f>IF(教務委員編集用!I63=0,"",教務委員編集用!I63)</f>
        <v/>
      </c>
      <c r="J45" s="11"/>
      <c r="K45" s="11" t="str">
        <f>IF(教務委員編集用!K63=0,"",教務委員編集用!K63)</f>
        <v/>
      </c>
      <c r="L45" s="11" t="str">
        <f>IF(教務委員編集用!L63=0,"",教務委員編集用!L63)</f>
        <v/>
      </c>
      <c r="M45" s="11" t="str">
        <f>IF(教務委員編集用!M63=0,"",教務委員編集用!M63)</f>
        <v/>
      </c>
      <c r="N45" s="11">
        <f>IF(教務委員編集用!N63=0,"",教務委員編集用!N63)</f>
        <v>22.5</v>
      </c>
      <c r="O45" s="12"/>
      <c r="P45" s="97" t="str">
        <f>IF(教務委員編集用!AE63=0,"",教務委員編集用!AE63)</f>
        <v/>
      </c>
      <c r="Q45" s="339"/>
      <c r="R45" s="12"/>
      <c r="S45" s="12"/>
      <c r="T45" s="42"/>
    </row>
    <row r="46" spans="2:20" ht="13.5" customHeight="1" x14ac:dyDescent="0.15">
      <c r="B46" s="542" t="str">
        <f>教務委員編集用!B64</f>
        <v>C</v>
      </c>
      <c r="C46" s="544" t="str">
        <f>教務委員編集用!C64</f>
        <v>機械,電気電子,情報または土木の工学分野(以下「基盤となる工学分野」という。)に必要な数学,自然科学の知識を有し,情報技術に関する基礎知識を習得して活用できる。</v>
      </c>
      <c r="D46" s="530">
        <f>教務委員編集用!D64</f>
        <v>1</v>
      </c>
      <c r="E46" s="526" t="str">
        <f>教務委員編集用!E64</f>
        <v>数学,自然科学において,事象を理解するとともに,技術士第一次試験相当の学力を身につける.</v>
      </c>
      <c r="F46" s="7" t="str">
        <f>教務委員編集用!F64</f>
        <v>基礎数学A</v>
      </c>
      <c r="G46" s="7">
        <f>教務委員編集用!G64</f>
        <v>2</v>
      </c>
      <c r="H46" s="7" t="str">
        <f>教務委員編集用!H64</f>
        <v>必修</v>
      </c>
      <c r="I46" s="7" t="str">
        <f>教務委員編集用!I64</f>
        <v>履修</v>
      </c>
      <c r="J46" s="7">
        <f>教務委員編集用!J64</f>
        <v>1</v>
      </c>
      <c r="K46" s="7" t="str">
        <f>教務委員編集用!K64</f>
        <v>通年</v>
      </c>
      <c r="L46" s="7">
        <f>教務委員編集用!L64</f>
        <v>45</v>
      </c>
      <c r="M46" s="7">
        <f>教務委員編集用!M64</f>
        <v>100</v>
      </c>
      <c r="N46" s="7">
        <f>教務委員編集用!N64</f>
        <v>45</v>
      </c>
      <c r="O46" s="41" t="str">
        <f>IF(教務委員編集用!S64=0,"",教務委員編集用!S64)</f>
        <v/>
      </c>
      <c r="P46" s="98" t="str">
        <f>IF(教務委員編集用!T64=0,"",教務委員編集用!T64)</f>
        <v/>
      </c>
      <c r="Q46" s="340" t="str">
        <f>IF(教務委員編集用!O64=0,"",教務委員編集用!O64)</f>
        <v/>
      </c>
      <c r="R46" s="41" t="str">
        <f>IF(教務委員編集用!P64=0,"",教務委員編集用!P64)</f>
        <v/>
      </c>
      <c r="S46" s="41" t="str">
        <f>IF(教務委員編集用!Q64=0,"",教務委員編集用!Q64)</f>
        <v/>
      </c>
      <c r="T46" s="41" t="str">
        <f>IF(教務委員編集用!R64=0,"",教務委員編集用!R64)</f>
        <v/>
      </c>
    </row>
    <row r="47" spans="2:20" ht="13.5" customHeight="1" x14ac:dyDescent="0.15">
      <c r="B47" s="543"/>
      <c r="C47" s="545"/>
      <c r="D47" s="531"/>
      <c r="E47" s="527"/>
      <c r="F47" s="8" t="str">
        <f>教務委員編集用!F65</f>
        <v>基礎数学B</v>
      </c>
      <c r="G47" s="8">
        <f>教務委員編集用!G65</f>
        <v>4</v>
      </c>
      <c r="H47" s="8" t="str">
        <f>教務委員編集用!H65</f>
        <v>必修</v>
      </c>
      <c r="I47" s="8" t="str">
        <f>教務委員編集用!I65</f>
        <v>履修</v>
      </c>
      <c r="J47" s="8">
        <f>教務委員編集用!J65</f>
        <v>1</v>
      </c>
      <c r="K47" s="8" t="str">
        <f>教務委員編集用!K65</f>
        <v>通年</v>
      </c>
      <c r="L47" s="8">
        <f>教務委員編集用!L65</f>
        <v>90</v>
      </c>
      <c r="M47" s="8">
        <f>教務委員編集用!M65</f>
        <v>100</v>
      </c>
      <c r="N47" s="8">
        <f>教務委員編集用!N65</f>
        <v>90</v>
      </c>
      <c r="O47" s="37" t="str">
        <f>IF(教務委員編集用!S65=0,"",教務委員編集用!S65)</f>
        <v/>
      </c>
      <c r="P47" s="99" t="str">
        <f>IF(教務委員編集用!T65=0,"",教務委員編集用!T65)</f>
        <v/>
      </c>
      <c r="Q47" s="337" t="str">
        <f>IF(教務委員編集用!O65=0,"",教務委員編集用!O65)</f>
        <v/>
      </c>
      <c r="R47" s="37" t="str">
        <f>IF(教務委員編集用!P65=0,"",教務委員編集用!P65)</f>
        <v/>
      </c>
      <c r="S47" s="37" t="str">
        <f>IF(教務委員編集用!Q65=0,"",教務委員編集用!Q65)</f>
        <v/>
      </c>
      <c r="T47" s="37" t="str">
        <f>IF(教務委員編集用!R65=0,"",教務委員編集用!R65)</f>
        <v/>
      </c>
    </row>
    <row r="48" spans="2:20" ht="13.5" customHeight="1" x14ac:dyDescent="0.15">
      <c r="B48" s="543"/>
      <c r="C48" s="545"/>
      <c r="D48" s="531"/>
      <c r="E48" s="527"/>
      <c r="F48" s="8" t="str">
        <f>教務委員編集用!F66</f>
        <v>基礎数学演習</v>
      </c>
      <c r="G48" s="8">
        <f>教務委員編集用!G66</f>
        <v>2</v>
      </c>
      <c r="H48" s="8" t="str">
        <f>教務委員編集用!H66</f>
        <v>必修</v>
      </c>
      <c r="I48" s="8" t="str">
        <f>教務委員編集用!I66</f>
        <v>履修</v>
      </c>
      <c r="J48" s="8">
        <f>教務委員編集用!J66</f>
        <v>1</v>
      </c>
      <c r="K48" s="8" t="str">
        <f>教務委員編集用!K66</f>
        <v>通年</v>
      </c>
      <c r="L48" s="8">
        <f>教務委員編集用!L66</f>
        <v>45</v>
      </c>
      <c r="M48" s="8">
        <f>教務委員編集用!M66</f>
        <v>100</v>
      </c>
      <c r="N48" s="8">
        <f>教務委員編集用!N66</f>
        <v>45</v>
      </c>
      <c r="O48" s="37" t="str">
        <f>IF(教務委員編集用!S66=0,"",教務委員編集用!S66)</f>
        <v/>
      </c>
      <c r="P48" s="99" t="str">
        <f>IF(教務委員編集用!T66=0,"",教務委員編集用!T66)</f>
        <v/>
      </c>
      <c r="Q48" s="337" t="str">
        <f>IF(教務委員編集用!O66=0,"",教務委員編集用!O66)</f>
        <v/>
      </c>
      <c r="R48" s="37" t="str">
        <f>IF(教務委員編集用!P66=0,"",教務委員編集用!P66)</f>
        <v/>
      </c>
      <c r="S48" s="37" t="str">
        <f>IF(教務委員編集用!Q66=0,"",教務委員編集用!Q66)</f>
        <v/>
      </c>
      <c r="T48" s="37" t="str">
        <f>IF(教務委員編集用!R66=0,"",教務委員編集用!R66)</f>
        <v/>
      </c>
    </row>
    <row r="49" spans="2:20" ht="13.5" customHeight="1" x14ac:dyDescent="0.15">
      <c r="B49" s="543"/>
      <c r="C49" s="545"/>
      <c r="D49" s="531"/>
      <c r="E49" s="527"/>
      <c r="F49" s="8" t="str">
        <f>教務委員編集用!F67</f>
        <v>微分積分I</v>
      </c>
      <c r="G49" s="8">
        <f>教務委員編集用!G67</f>
        <v>4</v>
      </c>
      <c r="H49" s="8" t="str">
        <f>教務委員編集用!H67</f>
        <v>必修</v>
      </c>
      <c r="I49" s="8" t="str">
        <f>教務委員編集用!I67</f>
        <v>履修</v>
      </c>
      <c r="J49" s="8">
        <f>教務委員編集用!J67</f>
        <v>2</v>
      </c>
      <c r="K49" s="8" t="str">
        <f>教務委員編集用!K67</f>
        <v>通年</v>
      </c>
      <c r="L49" s="8">
        <f>教務委員編集用!L67</f>
        <v>90</v>
      </c>
      <c r="M49" s="8">
        <f>教務委員編集用!M67</f>
        <v>100</v>
      </c>
      <c r="N49" s="8">
        <f>教務委員編集用!N67</f>
        <v>90</v>
      </c>
      <c r="O49" s="37" t="str">
        <f>IF(教務委員編集用!S67=0,"",教務委員編集用!S67)</f>
        <v/>
      </c>
      <c r="P49" s="99" t="str">
        <f>IF(教務委員編集用!T67=0,"",教務委員編集用!T67)</f>
        <v/>
      </c>
      <c r="Q49" s="337" t="str">
        <f>IF(教務委員編集用!O67=0,"",教務委員編集用!O67)</f>
        <v/>
      </c>
      <c r="R49" s="37" t="str">
        <f>IF(教務委員編集用!P67=0,"",教務委員編集用!P67)</f>
        <v/>
      </c>
      <c r="S49" s="37" t="str">
        <f>IF(教務委員編集用!Q67=0,"",教務委員編集用!Q67)</f>
        <v/>
      </c>
      <c r="T49" s="37" t="str">
        <f>IF(教務委員編集用!R67=0,"",教務委員編集用!R67)</f>
        <v/>
      </c>
    </row>
    <row r="50" spans="2:20" ht="13.5" customHeight="1" x14ac:dyDescent="0.15">
      <c r="B50" s="543"/>
      <c r="C50" s="545"/>
      <c r="D50" s="531"/>
      <c r="E50" s="527"/>
      <c r="F50" s="8" t="str">
        <f>教務委員編集用!F68</f>
        <v>線形代数I</v>
      </c>
      <c r="G50" s="8">
        <f>教務委員編集用!G68</f>
        <v>2</v>
      </c>
      <c r="H50" s="8" t="str">
        <f>教務委員編集用!H68</f>
        <v>必修</v>
      </c>
      <c r="I50" s="8" t="str">
        <f>教務委員編集用!I68</f>
        <v>履修</v>
      </c>
      <c r="J50" s="8">
        <f>教務委員編集用!J68</f>
        <v>2</v>
      </c>
      <c r="K50" s="8" t="str">
        <f>教務委員編集用!K68</f>
        <v>通年</v>
      </c>
      <c r="L50" s="8">
        <f>教務委員編集用!L68</f>
        <v>45</v>
      </c>
      <c r="M50" s="8">
        <f>教務委員編集用!M68</f>
        <v>100</v>
      </c>
      <c r="N50" s="8">
        <f>教務委員編集用!N68</f>
        <v>45</v>
      </c>
      <c r="O50" s="37" t="str">
        <f>IF(教務委員編集用!S68=0,"",教務委員編集用!S68)</f>
        <v/>
      </c>
      <c r="P50" s="99" t="str">
        <f>IF(教務委員編集用!T68=0,"",教務委員編集用!T68)</f>
        <v/>
      </c>
      <c r="Q50" s="337" t="str">
        <f>IF(教務委員編集用!O68=0,"",教務委員編集用!O68)</f>
        <v/>
      </c>
      <c r="R50" s="37" t="str">
        <f>IF(教務委員編集用!P68=0,"",教務委員編集用!P68)</f>
        <v/>
      </c>
      <c r="S50" s="37" t="str">
        <f>IF(教務委員編集用!Q68=0,"",教務委員編集用!Q68)</f>
        <v/>
      </c>
      <c r="T50" s="37" t="str">
        <f>IF(教務委員編集用!R68=0,"",教務委員編集用!R68)</f>
        <v/>
      </c>
    </row>
    <row r="51" spans="2:20" ht="13.5" customHeight="1" x14ac:dyDescent="0.15">
      <c r="B51" s="543"/>
      <c r="C51" s="545"/>
      <c r="D51" s="531"/>
      <c r="E51" s="527"/>
      <c r="F51" s="8" t="str">
        <f>教務委員編集用!F69</f>
        <v>化学I</v>
      </c>
      <c r="G51" s="8">
        <f>教務委員編集用!G69</f>
        <v>2</v>
      </c>
      <c r="H51" s="8" t="str">
        <f>教務委員編集用!H69</f>
        <v>必修</v>
      </c>
      <c r="I51" s="8" t="str">
        <f>教務委員編集用!I69</f>
        <v>履修</v>
      </c>
      <c r="J51" s="8">
        <f>教務委員編集用!J69</f>
        <v>1</v>
      </c>
      <c r="K51" s="8" t="str">
        <f>教務委員編集用!K69</f>
        <v>通年</v>
      </c>
      <c r="L51" s="8">
        <f>教務委員編集用!L69</f>
        <v>45</v>
      </c>
      <c r="M51" s="8">
        <f>教務委員編集用!M69</f>
        <v>100</v>
      </c>
      <c r="N51" s="8">
        <f>教務委員編集用!N69</f>
        <v>45</v>
      </c>
      <c r="O51" s="37" t="str">
        <f>IF(教務委員編集用!S69=0,"",教務委員編集用!S69)</f>
        <v/>
      </c>
      <c r="P51" s="99" t="str">
        <f>IF(教務委員編集用!T69=0,"",教務委員編集用!T69)</f>
        <v/>
      </c>
      <c r="Q51" s="337" t="str">
        <f>IF(教務委員編集用!O69=0,"",教務委員編集用!O69)</f>
        <v/>
      </c>
      <c r="R51" s="37" t="str">
        <f>IF(教務委員編集用!P69=0,"",教務委員編集用!P69)</f>
        <v/>
      </c>
      <c r="S51" s="37" t="str">
        <f>IF(教務委員編集用!Q69=0,"",教務委員編集用!Q69)</f>
        <v/>
      </c>
      <c r="T51" s="37" t="str">
        <f>IF(教務委員編集用!R69=0,"",教務委員編集用!R69)</f>
        <v/>
      </c>
    </row>
    <row r="52" spans="2:20" ht="13.5" customHeight="1" x14ac:dyDescent="0.15">
      <c r="B52" s="543"/>
      <c r="C52" s="545"/>
      <c r="D52" s="531"/>
      <c r="E52" s="527"/>
      <c r="F52" s="8" t="str">
        <f>教務委員編集用!F70</f>
        <v>化学II</v>
      </c>
      <c r="G52" s="8">
        <f>教務委員編集用!G70</f>
        <v>2</v>
      </c>
      <c r="H52" s="8" t="str">
        <f>教務委員編集用!H70</f>
        <v>必修</v>
      </c>
      <c r="I52" s="8" t="str">
        <f>教務委員編集用!I70</f>
        <v>履修</v>
      </c>
      <c r="J52" s="8">
        <f>教務委員編集用!J70</f>
        <v>2</v>
      </c>
      <c r="K52" s="8" t="str">
        <f>教務委員編集用!K70</f>
        <v>通年</v>
      </c>
      <c r="L52" s="8">
        <f>教務委員編集用!L70</f>
        <v>45</v>
      </c>
      <c r="M52" s="8">
        <f>教務委員編集用!M70</f>
        <v>100</v>
      </c>
      <c r="N52" s="8">
        <f>教務委員編集用!N70</f>
        <v>45</v>
      </c>
      <c r="O52" s="37" t="str">
        <f>IF(教務委員編集用!S70=0,"",教務委員編集用!S70)</f>
        <v/>
      </c>
      <c r="P52" s="99" t="str">
        <f>IF(教務委員編集用!T70=0,"",教務委員編集用!T70)</f>
        <v/>
      </c>
      <c r="Q52" s="337" t="str">
        <f>IF(教務委員編集用!O70=0,"",教務委員編集用!O70)</f>
        <v/>
      </c>
      <c r="R52" s="37" t="str">
        <f>IF(教務委員編集用!P70=0,"",教務委員編集用!P70)</f>
        <v/>
      </c>
      <c r="S52" s="37" t="str">
        <f>IF(教務委員編集用!Q70=0,"",教務委員編集用!Q70)</f>
        <v/>
      </c>
      <c r="T52" s="37" t="str">
        <f>IF(教務委員編集用!R70=0,"",教務委員編集用!R70)</f>
        <v/>
      </c>
    </row>
    <row r="53" spans="2:20" ht="13.5" customHeight="1" x14ac:dyDescent="0.15">
      <c r="B53" s="543"/>
      <c r="C53" s="545"/>
      <c r="D53" s="531"/>
      <c r="E53" s="527"/>
      <c r="F53" s="8" t="str">
        <f>教務委員編集用!F71</f>
        <v>物理I</v>
      </c>
      <c r="G53" s="8">
        <f>教務委員編集用!G71</f>
        <v>2</v>
      </c>
      <c r="H53" s="8" t="str">
        <f>教務委員編集用!H71</f>
        <v>必修</v>
      </c>
      <c r="I53" s="8" t="str">
        <f>教務委員編集用!I71</f>
        <v>履修</v>
      </c>
      <c r="J53" s="8">
        <f>教務委員編集用!J71</f>
        <v>1</v>
      </c>
      <c r="K53" s="8" t="str">
        <f>教務委員編集用!K71</f>
        <v>通年</v>
      </c>
      <c r="L53" s="8">
        <f>教務委員編集用!L71</f>
        <v>45</v>
      </c>
      <c r="M53" s="8">
        <f>教務委員編集用!M71</f>
        <v>100</v>
      </c>
      <c r="N53" s="8">
        <f>教務委員編集用!N71</f>
        <v>45</v>
      </c>
      <c r="O53" s="37" t="str">
        <f>IF(教務委員編集用!S71=0,"",教務委員編集用!S71)</f>
        <v/>
      </c>
      <c r="P53" s="99" t="str">
        <f>IF(教務委員編集用!T71=0,"",教務委員編集用!T71)</f>
        <v/>
      </c>
      <c r="Q53" s="337" t="str">
        <f>IF(教務委員編集用!O71=0,"",教務委員編集用!O71)</f>
        <v/>
      </c>
      <c r="R53" s="37" t="str">
        <f>IF(教務委員編集用!P71=0,"",教務委員編集用!P71)</f>
        <v/>
      </c>
      <c r="S53" s="37" t="str">
        <f>IF(教務委員編集用!Q71=0,"",教務委員編集用!Q71)</f>
        <v/>
      </c>
      <c r="T53" s="37" t="str">
        <f>IF(教務委員編集用!R71=0,"",教務委員編集用!R71)</f>
        <v/>
      </c>
    </row>
    <row r="54" spans="2:20" ht="13.5" customHeight="1" x14ac:dyDescent="0.15">
      <c r="B54" s="543"/>
      <c r="C54" s="545"/>
      <c r="D54" s="531"/>
      <c r="E54" s="527"/>
      <c r="F54" s="8" t="str">
        <f>教務委員編集用!F72</f>
        <v>物理II</v>
      </c>
      <c r="G54" s="8">
        <f>教務委員編集用!G72</f>
        <v>2</v>
      </c>
      <c r="H54" s="8" t="str">
        <f>教務委員編集用!H72</f>
        <v>必修</v>
      </c>
      <c r="I54" s="8" t="str">
        <f>教務委員編集用!I72</f>
        <v>履修</v>
      </c>
      <c r="J54" s="8">
        <f>教務委員編集用!J72</f>
        <v>2</v>
      </c>
      <c r="K54" s="8" t="str">
        <f>教務委員編集用!K72</f>
        <v>通年</v>
      </c>
      <c r="L54" s="8">
        <f>教務委員編集用!L72</f>
        <v>45</v>
      </c>
      <c r="M54" s="8">
        <f>教務委員編集用!M72</f>
        <v>100</v>
      </c>
      <c r="N54" s="8">
        <f>教務委員編集用!N72</f>
        <v>45</v>
      </c>
      <c r="O54" s="37" t="str">
        <f>IF(教務委員編集用!S72=0,"",教務委員編集用!S72)</f>
        <v/>
      </c>
      <c r="P54" s="99" t="str">
        <f>IF(教務委員編集用!T72=0,"",教務委員編集用!T72)</f>
        <v/>
      </c>
      <c r="Q54" s="337" t="str">
        <f>IF(教務委員編集用!O72=0,"",教務委員編集用!O72)</f>
        <v/>
      </c>
      <c r="R54" s="37" t="str">
        <f>IF(教務委員編集用!P72=0,"",教務委員編集用!P72)</f>
        <v/>
      </c>
      <c r="S54" s="37" t="str">
        <f>IF(教務委員編集用!Q72=0,"",教務委員編集用!Q72)</f>
        <v/>
      </c>
      <c r="T54" s="37" t="str">
        <f>IF(教務委員編集用!R72=0,"",教務委員編集用!R72)</f>
        <v/>
      </c>
    </row>
    <row r="55" spans="2:20" ht="13.5" customHeight="1" x14ac:dyDescent="0.15">
      <c r="B55" s="543"/>
      <c r="C55" s="545"/>
      <c r="D55" s="531"/>
      <c r="E55" s="527"/>
      <c r="F55" s="8" t="str">
        <f>教務委員編集用!F73</f>
        <v>科学演習・実験</v>
      </c>
      <c r="G55" s="8">
        <f>教務委員編集用!G73</f>
        <v>1</v>
      </c>
      <c r="H55" s="8" t="str">
        <f>教務委員編集用!H73</f>
        <v>必修</v>
      </c>
      <c r="I55" s="8" t="str">
        <f>教務委員編集用!I73</f>
        <v>履修</v>
      </c>
      <c r="J55" s="8">
        <f>教務委員編集用!J73</f>
        <v>2</v>
      </c>
      <c r="K55" s="8" t="str">
        <f>教務委員編集用!K73</f>
        <v>半期</v>
      </c>
      <c r="L55" s="8">
        <f>教務委員編集用!L73</f>
        <v>22.5</v>
      </c>
      <c r="M55" s="8">
        <f>教務委員編集用!M73</f>
        <v>100</v>
      </c>
      <c r="N55" s="8">
        <f>教務委員編集用!N73</f>
        <v>22.5</v>
      </c>
      <c r="O55" s="37" t="str">
        <f>IF(教務委員編集用!S73=0,"",教務委員編集用!S73)</f>
        <v/>
      </c>
      <c r="P55" s="99" t="str">
        <f>IF(教務委員編集用!T73=0,"",教務委員編集用!T73)</f>
        <v/>
      </c>
      <c r="Q55" s="337" t="str">
        <f>IF(教務委員編集用!O73=0,"",教務委員編集用!O73)</f>
        <v/>
      </c>
      <c r="R55" s="37" t="str">
        <f>IF(教務委員編集用!P73=0,"",教務委員編集用!P73)</f>
        <v/>
      </c>
      <c r="S55" s="37" t="str">
        <f>IF(教務委員編集用!Q73=0,"",教務委員編集用!Q73)</f>
        <v/>
      </c>
      <c r="T55" s="37" t="str">
        <f>IF(教務委員編集用!R73=0,"",教務委員編集用!R73)</f>
        <v/>
      </c>
    </row>
    <row r="56" spans="2:20" ht="13.5" customHeight="1" x14ac:dyDescent="0.15">
      <c r="B56" s="543"/>
      <c r="C56" s="545"/>
      <c r="D56" s="531"/>
      <c r="E56" s="527"/>
      <c r="F56" s="8" t="str">
        <f>教務委員編集用!F74</f>
        <v>微分積分ⅡＡ</v>
      </c>
      <c r="G56" s="8">
        <f>教務委員編集用!G74</f>
        <v>2</v>
      </c>
      <c r="H56" s="8" t="str">
        <f>教務委員編集用!H74</f>
        <v>必修</v>
      </c>
      <c r="I56" s="8" t="str">
        <f>教務委員編集用!I74</f>
        <v>履修</v>
      </c>
      <c r="J56" s="8">
        <f>教務委員編集用!J74</f>
        <v>3</v>
      </c>
      <c r="K56" s="8" t="str">
        <f>教務委員編集用!K74</f>
        <v>通年</v>
      </c>
      <c r="L56" s="8">
        <f>教務委員編集用!L74</f>
        <v>45</v>
      </c>
      <c r="M56" s="8">
        <f>教務委員編集用!M74</f>
        <v>100</v>
      </c>
      <c r="N56" s="8">
        <f>教務委員編集用!N74</f>
        <v>45</v>
      </c>
      <c r="O56" s="37" t="str">
        <f>IF(教務委員編集用!S74=0,"",教務委員編集用!S74)</f>
        <v/>
      </c>
      <c r="P56" s="99" t="str">
        <f>IF(教務委員編集用!T74=0,"",教務委員編集用!T74)</f>
        <v/>
      </c>
      <c r="Q56" s="337" t="str">
        <f>IF(教務委員編集用!O74=0,"",教務委員編集用!O74)</f>
        <v/>
      </c>
      <c r="R56" s="37" t="str">
        <f>IF(教務委員編集用!P74=0,"",教務委員編集用!P74)</f>
        <v/>
      </c>
      <c r="S56" s="37" t="str">
        <f>IF(教務委員編集用!Q74=0,"",教務委員編集用!Q74)</f>
        <v/>
      </c>
      <c r="T56" s="37" t="str">
        <f>IF(教務委員編集用!R74=0,"",教務委員編集用!R74)</f>
        <v/>
      </c>
    </row>
    <row r="57" spans="2:20" ht="13.5" customHeight="1" x14ac:dyDescent="0.15">
      <c r="B57" s="543"/>
      <c r="C57" s="545"/>
      <c r="D57" s="531"/>
      <c r="E57" s="527"/>
      <c r="F57" s="8" t="str">
        <f>教務委員編集用!F75</f>
        <v>微分積分ⅡＢ</v>
      </c>
      <c r="G57" s="8">
        <f>教務委員編集用!G75</f>
        <v>2</v>
      </c>
      <c r="H57" s="8" t="str">
        <f>教務委員編集用!H75</f>
        <v>必修</v>
      </c>
      <c r="I57" s="8" t="str">
        <f>教務委員編集用!I75</f>
        <v>履修</v>
      </c>
      <c r="J57" s="8">
        <f>教務委員編集用!J75</f>
        <v>3</v>
      </c>
      <c r="K57" s="8" t="str">
        <f>教務委員編集用!K75</f>
        <v>通年</v>
      </c>
      <c r="L57" s="8">
        <f>教務委員編集用!L75</f>
        <v>45</v>
      </c>
      <c r="M57" s="8">
        <f>教務委員編集用!M75</f>
        <v>100</v>
      </c>
      <c r="N57" s="8">
        <f>教務委員編集用!N75</f>
        <v>45</v>
      </c>
      <c r="O57" s="37" t="str">
        <f>IF(教務委員編集用!S75=0,"",教務委員編集用!S75)</f>
        <v/>
      </c>
      <c r="P57" s="99" t="str">
        <f>IF(教務委員編集用!T75=0,"",教務委員編集用!T75)</f>
        <v/>
      </c>
      <c r="Q57" s="337" t="str">
        <f>IF(教務委員編集用!O75=0,"",教務委員編集用!O75)</f>
        <v/>
      </c>
      <c r="R57" s="37" t="str">
        <f>IF(教務委員編集用!P75=0,"",教務委員編集用!P75)</f>
        <v/>
      </c>
      <c r="S57" s="37" t="str">
        <f>IF(教務委員編集用!Q75=0,"",教務委員編集用!Q75)</f>
        <v/>
      </c>
      <c r="T57" s="37" t="str">
        <f>IF(教務委員編集用!R75=0,"",教務委員編集用!R75)</f>
        <v/>
      </c>
    </row>
    <row r="58" spans="2:20" ht="13.5" customHeight="1" x14ac:dyDescent="0.15">
      <c r="B58" s="543"/>
      <c r="C58" s="545"/>
      <c r="D58" s="531"/>
      <c r="E58" s="527"/>
      <c r="F58" s="8" t="str">
        <f>教務委員編集用!F76</f>
        <v>確率統計I　</v>
      </c>
      <c r="G58" s="8">
        <f>教務委員編集用!G76</f>
        <v>1</v>
      </c>
      <c r="H58" s="8" t="str">
        <f>教務委員編集用!H76</f>
        <v>必修</v>
      </c>
      <c r="I58" s="8" t="str">
        <f>教務委員編集用!I76</f>
        <v>履修</v>
      </c>
      <c r="J58" s="8">
        <f>教務委員編集用!J76</f>
        <v>3</v>
      </c>
      <c r="K58" s="8" t="str">
        <f>教務委員編集用!K76</f>
        <v>半期</v>
      </c>
      <c r="L58" s="8">
        <f>教務委員編集用!L76</f>
        <v>22.5</v>
      </c>
      <c r="M58" s="8">
        <f>教務委員編集用!M76</f>
        <v>100</v>
      </c>
      <c r="N58" s="8">
        <f>教務委員編集用!N76</f>
        <v>22.5</v>
      </c>
      <c r="O58" s="37" t="str">
        <f>IF(教務委員編集用!S76=0,"",教務委員編集用!S76)</f>
        <v/>
      </c>
      <c r="P58" s="99" t="str">
        <f>IF(教務委員編集用!T76=0,"",教務委員編集用!T76)</f>
        <v/>
      </c>
      <c r="Q58" s="337" t="str">
        <f>IF(教務委員編集用!O76=0,"",教務委員編集用!O76)</f>
        <v/>
      </c>
      <c r="R58" s="37" t="str">
        <f>IF(教務委員編集用!P76=0,"",教務委員編集用!P76)</f>
        <v/>
      </c>
      <c r="S58" s="37" t="str">
        <f>IF(教務委員編集用!Q76=0,"",教務委員編集用!Q76)</f>
        <v/>
      </c>
      <c r="T58" s="37" t="str">
        <f>IF(教務委員編集用!R76=0,"",教務委員編集用!R76)</f>
        <v/>
      </c>
    </row>
    <row r="59" spans="2:20" ht="13.5" customHeight="1" x14ac:dyDescent="0.15">
      <c r="B59" s="543"/>
      <c r="C59" s="545"/>
      <c r="D59" s="531"/>
      <c r="E59" s="527"/>
      <c r="F59" s="8" t="str">
        <f>教務委員編集用!F77</f>
        <v>線形代数Ⅱ　</v>
      </c>
      <c r="G59" s="8">
        <f>教務委員編集用!G77</f>
        <v>1</v>
      </c>
      <c r="H59" s="8" t="str">
        <f>教務委員編集用!H77</f>
        <v>必修</v>
      </c>
      <c r="I59" s="8" t="str">
        <f>教務委員編集用!I77</f>
        <v>履修</v>
      </c>
      <c r="J59" s="8">
        <f>教務委員編集用!J77</f>
        <v>3</v>
      </c>
      <c r="K59" s="8" t="str">
        <f>教務委員編集用!K77</f>
        <v>半期</v>
      </c>
      <c r="L59" s="8">
        <f>教務委員編集用!L77</f>
        <v>22.5</v>
      </c>
      <c r="M59" s="8">
        <f>教務委員編集用!M77</f>
        <v>100</v>
      </c>
      <c r="N59" s="8">
        <f>教務委員編集用!N77</f>
        <v>22.5</v>
      </c>
      <c r="O59" s="37" t="str">
        <f>IF(教務委員編集用!S77=0,"",教務委員編集用!S77)</f>
        <v/>
      </c>
      <c r="P59" s="99" t="str">
        <f>IF(教務委員編集用!T77=0,"",教務委員編集用!T77)</f>
        <v/>
      </c>
      <c r="Q59" s="337" t="str">
        <f>IF(教務委員編集用!O77=0,"",教務委員編集用!O77)</f>
        <v/>
      </c>
      <c r="R59" s="37" t="str">
        <f>IF(教務委員編集用!P77=0,"",教務委員編集用!P77)</f>
        <v/>
      </c>
      <c r="S59" s="37" t="str">
        <f>IF(教務委員編集用!Q77=0,"",教務委員編集用!Q77)</f>
        <v/>
      </c>
      <c r="T59" s="37" t="str">
        <f>IF(教務委員編集用!R77=0,"",教務委員編集用!R77)</f>
        <v/>
      </c>
    </row>
    <row r="60" spans="2:20" ht="13.5" customHeight="1" x14ac:dyDescent="0.15">
      <c r="B60" s="543"/>
      <c r="C60" s="545"/>
      <c r="D60" s="531"/>
      <c r="E60" s="527"/>
      <c r="F60" s="8" t="str">
        <f>教務委員編集用!F78</f>
        <v>応用物理Ⅰ</v>
      </c>
      <c r="G60" s="8">
        <f>教務委員編集用!G78</f>
        <v>2</v>
      </c>
      <c r="H60" s="8" t="str">
        <f>教務委員編集用!H78</f>
        <v>必修</v>
      </c>
      <c r="I60" s="8" t="str">
        <f>教務委員編集用!I78</f>
        <v>履修</v>
      </c>
      <c r="J60" s="8">
        <f>教務委員編集用!J78</f>
        <v>3</v>
      </c>
      <c r="K60" s="8" t="str">
        <f>教務委員編集用!K78</f>
        <v>通年</v>
      </c>
      <c r="L60" s="8">
        <f>教務委員編集用!L78</f>
        <v>45</v>
      </c>
      <c r="M60" s="8">
        <f>教務委員編集用!M78</f>
        <v>100</v>
      </c>
      <c r="N60" s="8">
        <f>教務委員編集用!N78</f>
        <v>45</v>
      </c>
      <c r="O60" s="37" t="str">
        <f>IF(教務委員編集用!S78=0,"",教務委員編集用!S78)</f>
        <v/>
      </c>
      <c r="P60" s="99" t="str">
        <f>IF(教務委員編集用!T78=0,"",教務委員編集用!T78)</f>
        <v/>
      </c>
      <c r="Q60" s="337" t="str">
        <f>IF(教務委員編集用!O78=0,"",教務委員編集用!O78)</f>
        <v/>
      </c>
      <c r="R60" s="37" t="str">
        <f>IF(教務委員編集用!P78=0,"",教務委員編集用!P78)</f>
        <v/>
      </c>
      <c r="S60" s="37" t="str">
        <f>IF(教務委員編集用!Q78=0,"",教務委員編集用!Q78)</f>
        <v/>
      </c>
      <c r="T60" s="37" t="str">
        <f>IF(教務委員編集用!R78=0,"",教務委員編集用!R78)</f>
        <v/>
      </c>
    </row>
    <row r="61" spans="2:20" ht="13.5" customHeight="1" x14ac:dyDescent="0.15">
      <c r="B61" s="543"/>
      <c r="C61" s="545"/>
      <c r="D61" s="531"/>
      <c r="E61" s="527"/>
      <c r="F61" s="8" t="str">
        <f>教務委員編集用!F79</f>
        <v>応用物理Ⅱ</v>
      </c>
      <c r="G61" s="8">
        <f>教務委員編集用!G79</f>
        <v>2</v>
      </c>
      <c r="H61" s="8" t="str">
        <f>教務委員編集用!H79</f>
        <v>必修</v>
      </c>
      <c r="I61" s="8" t="str">
        <f>教務委員編集用!I79</f>
        <v>学修</v>
      </c>
      <c r="J61" s="8">
        <f>教務委員編集用!J79</f>
        <v>4</v>
      </c>
      <c r="K61" s="8" t="str">
        <f>教務委員編集用!K79</f>
        <v>半期</v>
      </c>
      <c r="L61" s="8">
        <f>教務委員編集用!L79</f>
        <v>22.5</v>
      </c>
      <c r="M61" s="8">
        <f>教務委員編集用!M79</f>
        <v>100</v>
      </c>
      <c r="N61" s="8">
        <f>教務委員編集用!N79</f>
        <v>22.5</v>
      </c>
      <c r="O61" s="37" t="str">
        <f>IF(教務委員編集用!S79=0,"",教務委員編集用!S79)</f>
        <v/>
      </c>
      <c r="P61" s="99" t="str">
        <f>IF(教務委員編集用!T79=0,"",教務委員編集用!T79)</f>
        <v/>
      </c>
      <c r="Q61" s="337" t="str">
        <f>IF(教務委員編集用!O79=0,"",教務委員編集用!O79)</f>
        <v/>
      </c>
      <c r="R61" s="37" t="str">
        <f>IF(教務委員編集用!P79=0,"",教務委員編集用!P79)</f>
        <v/>
      </c>
      <c r="S61" s="37" t="str">
        <f>IF(教務委員編集用!Q79=0,"",教務委員編集用!Q79)</f>
        <v/>
      </c>
      <c r="T61" s="37" t="str">
        <f>IF(教務委員編集用!R79=0,"",教務委員編集用!R79)</f>
        <v/>
      </c>
    </row>
    <row r="62" spans="2:20" ht="13.5" customHeight="1" x14ac:dyDescent="0.15">
      <c r="B62" s="543"/>
      <c r="C62" s="545"/>
      <c r="D62" s="531"/>
      <c r="E62" s="527"/>
      <c r="F62" s="8" t="str">
        <f>教務委員編集用!F80</f>
        <v>フーリエ解析</v>
      </c>
      <c r="G62" s="8">
        <f>教務委員編集用!G80</f>
        <v>2</v>
      </c>
      <c r="H62" s="8" t="str">
        <f>教務委員編集用!H80</f>
        <v>必修</v>
      </c>
      <c r="I62" s="8" t="str">
        <f>教務委員編集用!I80</f>
        <v>学修</v>
      </c>
      <c r="J62" s="8">
        <f>教務委員編集用!J80</f>
        <v>4</v>
      </c>
      <c r="K62" s="8" t="str">
        <f>教務委員編集用!K80</f>
        <v>半期</v>
      </c>
      <c r="L62" s="8">
        <f>教務委員編集用!L80</f>
        <v>22.5</v>
      </c>
      <c r="M62" s="8">
        <f>教務委員編集用!M80</f>
        <v>100</v>
      </c>
      <c r="N62" s="8">
        <f>教務委員編集用!N80</f>
        <v>22.5</v>
      </c>
      <c r="O62" s="37" t="str">
        <f>IF(教務委員編集用!S80=0,"",教務委員編集用!S80)</f>
        <v/>
      </c>
      <c r="P62" s="99" t="str">
        <f>IF(教務委員編集用!T80=0,"",教務委員編集用!T80)</f>
        <v/>
      </c>
      <c r="Q62" s="337" t="str">
        <f>IF(教務委員編集用!O80=0,"",教務委員編集用!O80)</f>
        <v/>
      </c>
      <c r="R62" s="37" t="str">
        <f>IF(教務委員編集用!P80=0,"",教務委員編集用!P80)</f>
        <v/>
      </c>
      <c r="S62" s="37" t="str">
        <f>IF(教務委員編集用!Q80=0,"",教務委員編集用!Q80)</f>
        <v/>
      </c>
      <c r="T62" s="37" t="str">
        <f>IF(教務委員編集用!R80=0,"",教務委員編集用!R80)</f>
        <v/>
      </c>
    </row>
    <row r="63" spans="2:20" x14ac:dyDescent="0.15">
      <c r="B63" s="543"/>
      <c r="C63" s="545"/>
      <c r="D63" s="532"/>
      <c r="E63" s="528"/>
      <c r="F63" s="8" t="str">
        <f>教務委員編集用!F81</f>
        <v>ベクトル解析</v>
      </c>
      <c r="G63" s="8">
        <f>教務委員編集用!G81</f>
        <v>2</v>
      </c>
      <c r="H63" s="8" t="str">
        <f>教務委員編集用!H81</f>
        <v>必修</v>
      </c>
      <c r="I63" s="8" t="str">
        <f>教務委員編集用!I81</f>
        <v>学修</v>
      </c>
      <c r="J63" s="8">
        <f>教務委員編集用!J81</f>
        <v>4</v>
      </c>
      <c r="K63" s="8" t="str">
        <f>教務委員編集用!K81</f>
        <v>半期</v>
      </c>
      <c r="L63" s="8">
        <f>教務委員編集用!L81</f>
        <v>22.5</v>
      </c>
      <c r="M63" s="8">
        <f>教務委員編集用!M81</f>
        <v>100</v>
      </c>
      <c r="N63" s="8">
        <f>教務委員編集用!N81</f>
        <v>22.5</v>
      </c>
      <c r="O63" s="37" t="str">
        <f>IF(教務委員編集用!S81=0,"",教務委員編集用!S81)</f>
        <v/>
      </c>
      <c r="P63" s="99" t="str">
        <f>IF(教務委員編集用!T81=0,"",教務委員編集用!T81)</f>
        <v/>
      </c>
      <c r="Q63" s="337" t="str">
        <f>IF(教務委員編集用!O81=0,"",教務委員編集用!O81)</f>
        <v/>
      </c>
      <c r="R63" s="37" t="str">
        <f>IF(教務委員編集用!P81=0,"",教務委員編集用!P81)</f>
        <v/>
      </c>
      <c r="S63" s="37" t="str">
        <f>IF(教務委員編集用!Q81=0,"",教務委員編集用!Q81)</f>
        <v/>
      </c>
      <c r="T63" s="37" t="str">
        <f>IF(教務委員編集用!R81=0,"",教務委員編集用!R81)</f>
        <v/>
      </c>
    </row>
    <row r="64" spans="2:20" x14ac:dyDescent="0.15">
      <c r="B64" s="543"/>
      <c r="C64" s="545"/>
      <c r="D64" s="532"/>
      <c r="E64" s="528"/>
      <c r="F64" s="8" t="str">
        <f>教務委員編集用!F82</f>
        <v>確率統計Ⅱ</v>
      </c>
      <c r="G64" s="8">
        <f>教務委員編集用!G82</f>
        <v>2</v>
      </c>
      <c r="H64" s="8" t="str">
        <f>教務委員編集用!H82</f>
        <v>選択</v>
      </c>
      <c r="I64" s="8" t="str">
        <f>教務委員編集用!I82</f>
        <v>学修</v>
      </c>
      <c r="J64" s="8">
        <f>教務委員編集用!J82</f>
        <v>5</v>
      </c>
      <c r="K64" s="8" t="str">
        <f>教務委員編集用!K82</f>
        <v>半期</v>
      </c>
      <c r="L64" s="8">
        <f>教務委員編集用!L82</f>
        <v>22.5</v>
      </c>
      <c r="M64" s="8">
        <f>教務委員編集用!M82</f>
        <v>100</v>
      </c>
      <c r="N64" s="8">
        <f>教務委員編集用!N82</f>
        <v>0</v>
      </c>
      <c r="O64" s="123"/>
      <c r="P64" s="127"/>
      <c r="Q64" s="338"/>
      <c r="R64" s="325"/>
      <c r="S64" s="325"/>
      <c r="T64" s="324"/>
    </row>
    <row r="65" spans="2:20" x14ac:dyDescent="0.15">
      <c r="B65" s="543"/>
      <c r="C65" s="545"/>
      <c r="D65" s="532"/>
      <c r="E65" s="528"/>
      <c r="F65" s="8" t="str">
        <f>教務委員編集用!F83</f>
        <v>複素関数論</v>
      </c>
      <c r="G65" s="8">
        <f>教務委員編集用!G83</f>
        <v>2</v>
      </c>
      <c r="H65" s="8" t="str">
        <f>教務委員編集用!H83</f>
        <v>選択</v>
      </c>
      <c r="I65" s="8" t="str">
        <f>教務委員編集用!I83</f>
        <v>学修</v>
      </c>
      <c r="J65" s="8">
        <f>教務委員編集用!J83</f>
        <v>5</v>
      </c>
      <c r="K65" s="8" t="str">
        <f>教務委員編集用!K83</f>
        <v>半期</v>
      </c>
      <c r="L65" s="8">
        <f>教務委員編集用!L83</f>
        <v>22.5</v>
      </c>
      <c r="M65" s="8">
        <f>教務委員編集用!M83</f>
        <v>100</v>
      </c>
      <c r="N65" s="8">
        <f>教務委員編集用!N83</f>
        <v>0</v>
      </c>
      <c r="O65" s="123"/>
      <c r="P65" s="127"/>
      <c r="Q65" s="338"/>
      <c r="R65" s="325"/>
      <c r="S65" s="325"/>
      <c r="T65" s="324"/>
    </row>
    <row r="66" spans="2:20" x14ac:dyDescent="0.15">
      <c r="B66" s="543"/>
      <c r="C66" s="545"/>
      <c r="D66" s="532"/>
      <c r="E66" s="528"/>
      <c r="F66" s="8" t="str">
        <f>教務委員編集用!F84</f>
        <v>確率統計Ⅱ</v>
      </c>
      <c r="G66" s="8">
        <f>教務委員編集用!G84</f>
        <v>2</v>
      </c>
      <c r="H66" s="8" t="str">
        <f>教務委員編集用!H84</f>
        <v>選択</v>
      </c>
      <c r="I66" s="8" t="str">
        <f>教務委員編集用!I84</f>
        <v>学修</v>
      </c>
      <c r="J66" s="8">
        <f>教務委員編集用!J84</f>
        <v>4</v>
      </c>
      <c r="K66" s="8" t="str">
        <f>教務委員編集用!K84</f>
        <v>半期</v>
      </c>
      <c r="L66" s="30">
        <f>教務委員編集用!L84</f>
        <v>22.5</v>
      </c>
      <c r="M66" s="30">
        <f>教務委員編集用!M84</f>
        <v>100</v>
      </c>
      <c r="N66" s="30">
        <f>教務委員編集用!N84</f>
        <v>0</v>
      </c>
      <c r="O66" s="37" t="str">
        <f>IF(教務委員編集用!S84=0,"",教務委員編集用!S84)</f>
        <v/>
      </c>
      <c r="P66" s="99" t="str">
        <f>IF(教務委員編集用!T84=0,"",教務委員編集用!T84)</f>
        <v/>
      </c>
      <c r="Q66" s="337" t="str">
        <f>IF(教務委員編集用!O84=0,"",教務委員編集用!O84)</f>
        <v/>
      </c>
      <c r="R66" s="37" t="str">
        <f>IF(教務委員編集用!P84=0,"",教務委員編集用!P84)</f>
        <v/>
      </c>
      <c r="S66" s="37" t="str">
        <f>IF(教務委員編集用!Q84=0,"",教務委員編集用!Q84)</f>
        <v/>
      </c>
      <c r="T66" s="37" t="str">
        <f>IF(教務委員編集用!R84=0,"",教務委員編集用!R84)</f>
        <v/>
      </c>
    </row>
    <row r="67" spans="2:20" x14ac:dyDescent="0.15">
      <c r="B67" s="543"/>
      <c r="C67" s="545"/>
      <c r="D67" s="532"/>
      <c r="E67" s="528"/>
      <c r="F67" s="8" t="str">
        <f>教務委員編集用!F85</f>
        <v>複素関数論</v>
      </c>
      <c r="G67" s="8">
        <f>教務委員編集用!G85</f>
        <v>2</v>
      </c>
      <c r="H67" s="8" t="str">
        <f>教務委員編集用!H85</f>
        <v>選択</v>
      </c>
      <c r="I67" s="8" t="str">
        <f>教務委員編集用!I85</f>
        <v>学修</v>
      </c>
      <c r="J67" s="8">
        <f>教務委員編集用!J85</f>
        <v>4</v>
      </c>
      <c r="K67" s="8" t="str">
        <f>教務委員編集用!K85</f>
        <v>半期</v>
      </c>
      <c r="L67" s="30">
        <f>教務委員編集用!L85</f>
        <v>22.5</v>
      </c>
      <c r="M67" s="30">
        <f>教務委員編集用!M85</f>
        <v>100</v>
      </c>
      <c r="N67" s="30">
        <f>教務委員編集用!N85</f>
        <v>0</v>
      </c>
      <c r="O67" s="37" t="str">
        <f>IF(教務委員編集用!S85=0,"",教務委員編集用!S85)</f>
        <v/>
      </c>
      <c r="P67" s="99" t="str">
        <f>IF(教務委員編集用!T85=0,"",教務委員編集用!T85)</f>
        <v/>
      </c>
      <c r="Q67" s="337" t="str">
        <f>IF(教務委員編集用!O85=0,"",教務委員編集用!O85)</f>
        <v/>
      </c>
      <c r="R67" s="37" t="str">
        <f>IF(教務委員編集用!P85=0,"",教務委員編集用!P85)</f>
        <v/>
      </c>
      <c r="S67" s="37" t="str">
        <f>IF(教務委員編集用!Q85=0,"",教務委員編集用!Q85)</f>
        <v/>
      </c>
      <c r="T67" s="37" t="str">
        <f>IF(教務委員編集用!R85=0,"",教務委員編集用!R85)</f>
        <v/>
      </c>
    </row>
    <row r="68" spans="2:20" x14ac:dyDescent="0.15">
      <c r="B68" s="543"/>
      <c r="C68" s="545"/>
      <c r="D68" s="532"/>
      <c r="E68" s="528"/>
      <c r="F68" s="8" t="str">
        <f>教務委員編集用!F86</f>
        <v>情報処理</v>
      </c>
      <c r="G68" s="8">
        <f>教務委員編集用!G86</f>
        <v>2</v>
      </c>
      <c r="H68" s="8" t="str">
        <f>教務委員編集用!H86</f>
        <v>必修</v>
      </c>
      <c r="I68" s="8" t="str">
        <f>教務委員編集用!I86</f>
        <v>履修</v>
      </c>
      <c r="J68" s="8">
        <f>教務委員編集用!J86</f>
        <v>3</v>
      </c>
      <c r="K68" s="8" t="str">
        <f>教務委員編集用!K86</f>
        <v>通年</v>
      </c>
      <c r="L68" s="30">
        <f>教務委員編集用!L86</f>
        <v>45</v>
      </c>
      <c r="M68" s="30">
        <f>教務委員編集用!M86</f>
        <v>17</v>
      </c>
      <c r="N68" s="30">
        <f>教務委員編集用!N86</f>
        <v>7.65</v>
      </c>
      <c r="O68" s="37" t="str">
        <f>IF(教務委員編集用!S86=0,"",教務委員編集用!S86)</f>
        <v/>
      </c>
      <c r="P68" s="99" t="str">
        <f>IF(教務委員編集用!T86=0,"",教務委員編集用!T86)</f>
        <v/>
      </c>
      <c r="Q68" s="337" t="str">
        <f>IF(教務委員編集用!O86=0,"",教務委員編集用!O86)</f>
        <v/>
      </c>
      <c r="R68" s="37" t="str">
        <f>IF(教務委員編集用!P86=0,"",教務委員編集用!P86)</f>
        <v/>
      </c>
      <c r="S68" s="37" t="str">
        <f>IF(教務委員編集用!Q86=0,"",教務委員編集用!Q86)</f>
        <v/>
      </c>
      <c r="T68" s="37" t="str">
        <f>IF(教務委員編集用!R86=0,"",教務委員編集用!R86)</f>
        <v/>
      </c>
    </row>
    <row r="69" spans="2:20" x14ac:dyDescent="0.15">
      <c r="B69" s="543"/>
      <c r="C69" s="545"/>
      <c r="D69" s="532"/>
      <c r="E69" s="528"/>
      <c r="F69" s="8" t="str">
        <f>教務委員編集用!F87</f>
        <v>地球科学</v>
      </c>
      <c r="G69" s="8">
        <f>教務委員編集用!G87</f>
        <v>1</v>
      </c>
      <c r="H69" s="8" t="str">
        <f>教務委員編集用!H87</f>
        <v>必修</v>
      </c>
      <c r="I69" s="8" t="str">
        <f>教務委員編集用!I87</f>
        <v>履修</v>
      </c>
      <c r="J69" s="8">
        <f>教務委員編集用!J87</f>
        <v>4</v>
      </c>
      <c r="K69" s="8" t="str">
        <f>教務委員編集用!K87</f>
        <v>半期</v>
      </c>
      <c r="L69" s="30">
        <f>教務委員編集用!L87</f>
        <v>22.5</v>
      </c>
      <c r="M69" s="30">
        <f>教務委員編集用!M87</f>
        <v>100</v>
      </c>
      <c r="N69" s="30">
        <f>教務委員編集用!N87</f>
        <v>22.5</v>
      </c>
      <c r="O69" s="37" t="str">
        <f>IF(教務委員編集用!S87=0,"",教務委員編集用!S87)</f>
        <v/>
      </c>
      <c r="P69" s="99" t="str">
        <f>IF(教務委員編集用!T87=0,"",教務委員編集用!T87)</f>
        <v/>
      </c>
      <c r="Q69" s="337" t="str">
        <f>IF(教務委員編集用!O87=0,"",教務委員編集用!O87)</f>
        <v/>
      </c>
      <c r="R69" s="37" t="str">
        <f>IF(教務委員編集用!P87=0,"",教務委員編集用!P87)</f>
        <v/>
      </c>
      <c r="S69" s="37" t="str">
        <f>IF(教務委員編集用!Q87=0,"",教務委員編集用!Q87)</f>
        <v/>
      </c>
      <c r="T69" s="37" t="str">
        <f>IF(教務委員編集用!R87=0,"",教務委員編集用!R87)</f>
        <v/>
      </c>
    </row>
    <row r="70" spans="2:20" ht="14.25" thickBot="1" x14ac:dyDescent="0.2">
      <c r="B70" s="543"/>
      <c r="C70" s="545"/>
      <c r="D70" s="532"/>
      <c r="E70" s="528"/>
      <c r="F70" s="9"/>
      <c r="G70" s="9"/>
      <c r="H70" s="9"/>
      <c r="I70" s="9"/>
      <c r="J70" s="9"/>
      <c r="K70" s="9"/>
      <c r="L70" s="9"/>
      <c r="M70" s="9"/>
      <c r="N70" s="9"/>
      <c r="O70" s="9"/>
      <c r="P70" s="66"/>
      <c r="Q70" s="335"/>
      <c r="R70" s="9"/>
      <c r="S70" s="9"/>
      <c r="T70" s="39"/>
    </row>
    <row r="71" spans="2:20" ht="15" thickTop="1" thickBot="1" x14ac:dyDescent="0.2">
      <c r="B71" s="543"/>
      <c r="C71" s="545"/>
      <c r="D71" s="533"/>
      <c r="E71" s="534"/>
      <c r="F71" s="9" t="str">
        <f>IF(教務委員編集用!F93=0,"",教務委員編集用!F93)</f>
        <v>C-1合計</v>
      </c>
      <c r="G71" s="9" t="str">
        <f>IF(教務委員編集用!G93=0,"",教務委員編集用!G93)</f>
        <v/>
      </c>
      <c r="H71" s="9" t="str">
        <f>IF(教務委員編集用!H93=0,"",教務委員編集用!H93)</f>
        <v/>
      </c>
      <c r="I71" s="9" t="str">
        <f>IF(教務委員編集用!I93=0,"",教務委員編集用!I93)</f>
        <v/>
      </c>
      <c r="J71" s="9"/>
      <c r="K71" s="9" t="str">
        <f>IF(教務委員編集用!K93=0,"",教務委員編集用!K93)</f>
        <v/>
      </c>
      <c r="L71" s="9"/>
      <c r="M71" s="9" t="str">
        <f>IF(教務委員編集用!M93=0,"",教務委員編集用!M93)</f>
        <v/>
      </c>
      <c r="N71" s="9">
        <f>教務委員編集用!$N$93</f>
        <v>795.15</v>
      </c>
      <c r="O71" s="9"/>
      <c r="P71" s="51" t="str">
        <f>IF(教務委員編集用!AE93=0,"",教務委員編集用!AE93)</f>
        <v/>
      </c>
      <c r="Q71" s="335"/>
      <c r="R71" s="9"/>
      <c r="S71" s="9"/>
      <c r="T71" s="39"/>
    </row>
    <row r="72" spans="2:20" ht="14.25" thickTop="1" x14ac:dyDescent="0.15">
      <c r="B72" s="543"/>
      <c r="C72" s="545"/>
      <c r="D72" s="531">
        <f>教務委員編集用!D94</f>
        <v>2</v>
      </c>
      <c r="E72" s="527" t="str">
        <f>教務委員編集用!E94</f>
        <v>工学に必要な情報技術に関するリテラシーを身につけ,使用できる.</v>
      </c>
      <c r="F72" s="8" t="str">
        <f>教務委員編集用!F94</f>
        <v>情報処理基礎</v>
      </c>
      <c r="G72" s="8">
        <f>教務委員編集用!G94</f>
        <v>2</v>
      </c>
      <c r="H72" s="8" t="str">
        <f>教務委員編集用!H94</f>
        <v>必修</v>
      </c>
      <c r="I72" s="8" t="str">
        <f>教務委員編集用!I94</f>
        <v>履修</v>
      </c>
      <c r="J72" s="8">
        <f>教務委員編集用!J94</f>
        <v>1</v>
      </c>
      <c r="K72" s="8" t="str">
        <f>教務委員編集用!K94</f>
        <v>通年</v>
      </c>
      <c r="L72" s="8">
        <f>教務委員編集用!L94</f>
        <v>45</v>
      </c>
      <c r="M72" s="8">
        <f>教務委員編集用!M94</f>
        <v>100</v>
      </c>
      <c r="N72" s="8">
        <f>教務委員編集用!N94</f>
        <v>45</v>
      </c>
      <c r="O72" s="37" t="str">
        <f>IF(教務委員編集用!S94=0,"",教務委員編集用!S94)</f>
        <v/>
      </c>
      <c r="P72" s="99" t="str">
        <f>IF(教務委員編集用!T94=0,"",教務委員編集用!T94)</f>
        <v/>
      </c>
      <c r="Q72" s="337" t="str">
        <f>IF(教務委員編集用!O94=0,"",教務委員編集用!O94)</f>
        <v/>
      </c>
      <c r="R72" s="37" t="str">
        <f>IF(教務委員編集用!P94=0,"",教務委員編集用!P94)</f>
        <v/>
      </c>
      <c r="S72" s="37" t="str">
        <f>IF(教務委員編集用!Q94=0,"",教務委員編集用!Q94)</f>
        <v/>
      </c>
      <c r="T72" s="37" t="str">
        <f>IF(教務委員編集用!R94=0,"",教務委員編集用!R94)</f>
        <v/>
      </c>
    </row>
    <row r="73" spans="2:20" x14ac:dyDescent="0.15">
      <c r="B73" s="543"/>
      <c r="C73" s="545"/>
      <c r="D73" s="531"/>
      <c r="E73" s="527"/>
      <c r="F73" s="8" t="str">
        <f>教務委員編集用!F95</f>
        <v>情報処理</v>
      </c>
      <c r="G73" s="8">
        <f>教務委員編集用!G95</f>
        <v>2</v>
      </c>
      <c r="H73" s="8" t="str">
        <f>教務委員編集用!H95</f>
        <v>必修</v>
      </c>
      <c r="I73" s="8" t="str">
        <f>教務委員編集用!I95</f>
        <v>履修</v>
      </c>
      <c r="J73" s="8">
        <f>教務委員編集用!J95</f>
        <v>3</v>
      </c>
      <c r="K73" s="8" t="str">
        <f>教務委員編集用!K95</f>
        <v>通年</v>
      </c>
      <c r="L73" s="8">
        <f>教務委員編集用!L95</f>
        <v>45</v>
      </c>
      <c r="M73" s="8">
        <f>教務委員編集用!M95</f>
        <v>66</v>
      </c>
      <c r="N73" s="8">
        <f>教務委員編集用!N95</f>
        <v>29.7</v>
      </c>
      <c r="O73" s="37" t="str">
        <f>IF(教務委員編集用!S95=0,"",教務委員編集用!S95)</f>
        <v/>
      </c>
      <c r="P73" s="99" t="str">
        <f>IF(教務委員編集用!T95=0,"",教務委員編集用!T95)</f>
        <v/>
      </c>
      <c r="Q73" s="337" t="str">
        <f>IF(教務委員編集用!O95=0,"",教務委員編集用!O95)</f>
        <v/>
      </c>
      <c r="R73" s="37" t="str">
        <f>IF(教務委員編集用!P95=0,"",教務委員編集用!P95)</f>
        <v/>
      </c>
      <c r="S73" s="37" t="str">
        <f>IF(教務委員編集用!Q95=0,"",教務委員編集用!Q95)</f>
        <v/>
      </c>
      <c r="T73" s="37" t="str">
        <f>IF(教務委員編集用!R95=0,"",教務委員編集用!R95)</f>
        <v/>
      </c>
    </row>
    <row r="74" spans="2:20" x14ac:dyDescent="0.15">
      <c r="B74" s="543"/>
      <c r="C74" s="545"/>
      <c r="D74" s="532"/>
      <c r="E74" s="528"/>
      <c r="F74" s="8" t="str">
        <f>教務委員編集用!F96</f>
        <v>フィジカルコンピューティング</v>
      </c>
      <c r="G74" s="8">
        <f>教務委員編集用!G96</f>
        <v>2</v>
      </c>
      <c r="H74" s="8" t="str">
        <f>教務委員編集用!H96</f>
        <v>選択</v>
      </c>
      <c r="I74" s="8" t="str">
        <f>教務委員編集用!I96</f>
        <v>学修</v>
      </c>
      <c r="J74" s="8">
        <f>教務委員編集用!J96</f>
        <v>4</v>
      </c>
      <c r="K74" s="8" t="str">
        <f>教務委員編集用!K96</f>
        <v>半期</v>
      </c>
      <c r="L74" s="8">
        <f>教務委員編集用!L96</f>
        <v>22.5</v>
      </c>
      <c r="M74" s="8">
        <f>教務委員編集用!M96</f>
        <v>100</v>
      </c>
      <c r="N74" s="8">
        <f>教務委員編集用!N96</f>
        <v>0</v>
      </c>
      <c r="O74" s="37" t="str">
        <f>IF(教務委員編集用!S96=0,"",教務委員編集用!S96)</f>
        <v/>
      </c>
      <c r="P74" s="99" t="str">
        <f>IF(教務委員編集用!T96=0,"",教務委員編集用!T96)</f>
        <v/>
      </c>
      <c r="Q74" s="337" t="str">
        <f>IF(教務委員編集用!O96=0,"",教務委員編集用!O96)</f>
        <v/>
      </c>
      <c r="R74" s="37" t="str">
        <f>IF(教務委員編集用!P96=0,"",教務委員編集用!P96)</f>
        <v/>
      </c>
      <c r="S74" s="37" t="str">
        <f>IF(教務委員編集用!Q96=0,"",教務委員編集用!Q96)</f>
        <v/>
      </c>
      <c r="T74" s="37" t="str">
        <f>IF(教務委員編集用!R96=0,"",教務委員編集用!R96)</f>
        <v/>
      </c>
    </row>
    <row r="75" spans="2:20" ht="14.25" thickBot="1" x14ac:dyDescent="0.2">
      <c r="B75" s="543"/>
      <c r="C75" s="545"/>
      <c r="D75" s="532"/>
      <c r="E75" s="528"/>
      <c r="F75" s="9"/>
      <c r="G75" s="9"/>
      <c r="H75" s="9"/>
      <c r="I75" s="9"/>
      <c r="J75" s="9"/>
      <c r="K75" s="9"/>
      <c r="L75" s="9"/>
      <c r="M75" s="9"/>
      <c r="N75" s="9"/>
      <c r="O75" s="9"/>
      <c r="P75" s="66"/>
      <c r="Q75" s="335"/>
      <c r="R75" s="9"/>
      <c r="S75" s="9"/>
      <c r="T75" s="39"/>
    </row>
    <row r="76" spans="2:20" ht="14.25" thickTop="1" x14ac:dyDescent="0.15">
      <c r="B76" s="543"/>
      <c r="C76" s="545"/>
      <c r="D76" s="532"/>
      <c r="E76" s="528"/>
      <c r="F76" s="8" t="str">
        <f>IF(教務委員編集用!F102=0,"",教務委員編集用!F102)</f>
        <v>C-2合計</v>
      </c>
      <c r="G76" s="8" t="str">
        <f>IF(教務委員編集用!G102=0,"",教務委員編集用!G102)</f>
        <v/>
      </c>
      <c r="H76" s="8" t="str">
        <f>IF(教務委員編集用!H102=0,"",教務委員編集用!H102)</f>
        <v/>
      </c>
      <c r="I76" s="8" t="str">
        <f>IF(教務委員編集用!I102=0,"",教務委員編集用!I102)</f>
        <v/>
      </c>
      <c r="J76" s="8"/>
      <c r="K76" s="8"/>
      <c r="L76" s="8"/>
      <c r="M76" s="8" t="str">
        <f>IF(教務委員編集用!M102=0,"",教務委員編集用!M102)</f>
        <v/>
      </c>
      <c r="N76" s="8">
        <f>教務委員編集用!N102</f>
        <v>74.7</v>
      </c>
      <c r="O76" s="8"/>
      <c r="P76" s="52" t="str">
        <f>IF(教務委員編集用!AE102=0,"",教務委員編集用!AE102)</f>
        <v/>
      </c>
      <c r="Q76" s="334"/>
      <c r="R76" s="8"/>
      <c r="S76" s="8"/>
      <c r="T76" s="37"/>
    </row>
    <row r="77" spans="2:20" ht="14.25" thickBot="1" x14ac:dyDescent="0.2">
      <c r="B77" s="590"/>
      <c r="C77" s="591"/>
      <c r="D77" s="4"/>
      <c r="E77" s="16"/>
      <c r="F77" s="12" t="str">
        <f>IF(教務委員編集用!F103=0,"",教務委員編集用!F103)</f>
        <v>C合計</v>
      </c>
      <c r="G77" s="12" t="str">
        <f>IF(教務委員編集用!G103=0,"",教務委員編集用!G103)</f>
        <v/>
      </c>
      <c r="H77" s="12" t="str">
        <f>IF(教務委員編集用!H103=0,"",教務委員編集用!H103)</f>
        <v/>
      </c>
      <c r="I77" s="12" t="str">
        <f>IF(教務委員編集用!I103=0,"",教務委員編集用!I103)</f>
        <v/>
      </c>
      <c r="J77" s="12"/>
      <c r="K77" s="12"/>
      <c r="L77" s="12" t="str">
        <f>IF(教務委員編集用!L103=0,"",教務委員編集用!L103)</f>
        <v/>
      </c>
      <c r="M77" s="12" t="str">
        <f>IF(教務委員編集用!M103=0,"",教務委員編集用!M103)</f>
        <v/>
      </c>
      <c r="N77" s="12">
        <f>教務委員編集用!N103</f>
        <v>869.85</v>
      </c>
      <c r="O77" s="12"/>
      <c r="P77" s="484" t="str">
        <f>IF(教務委員編集用!AE103=0,"",教務委員編集用!AE103)</f>
        <v/>
      </c>
      <c r="Q77" s="339"/>
      <c r="R77" s="12"/>
      <c r="S77" s="12"/>
      <c r="T77" s="42"/>
    </row>
    <row r="78" spans="2:20" x14ac:dyDescent="0.15">
      <c r="B78" s="522" t="str">
        <f>教務委員編集用!B104</f>
        <v>D</v>
      </c>
      <c r="C78" s="526" t="str">
        <f>教務委員編集用!C104</f>
        <v>基盤となる工学分野およびその基礎となる科学,技術の知識と技能を習得して必要とされる技術上の問題に活用できる。</v>
      </c>
      <c r="D78" s="530">
        <f>教務委員編集用!D104</f>
        <v>1</v>
      </c>
      <c r="E78" s="526" t="str">
        <f>教務委員編集用!E104</f>
        <v>基盤となる工学分野において,事象を理解し,技術士第一次試験相当の学力を身につける.</v>
      </c>
      <c r="F78" s="8" t="str">
        <f>教務委員編集用!F104</f>
        <v>電気基礎</v>
      </c>
      <c r="G78" s="8">
        <f>教務委員編集用!G104</f>
        <v>2</v>
      </c>
      <c r="H78" s="8" t="str">
        <f>教務委員編集用!H104</f>
        <v>必修</v>
      </c>
      <c r="I78" s="8" t="str">
        <f>教務委員編集用!I104</f>
        <v>履修</v>
      </c>
      <c r="J78" s="8">
        <f>教務委員編集用!J104</f>
        <v>1</v>
      </c>
      <c r="K78" s="8" t="str">
        <f>教務委員編集用!K104</f>
        <v>通年</v>
      </c>
      <c r="L78" s="8">
        <f>教務委員編集用!L104</f>
        <v>45</v>
      </c>
      <c r="M78" s="8">
        <f>教務委員編集用!M104</f>
        <v>100</v>
      </c>
      <c r="N78" s="8">
        <f>教務委員編集用!N104</f>
        <v>45</v>
      </c>
      <c r="O78" s="37" t="str">
        <f>IF(教務委員編集用!S104=0,"",教務委員編集用!S104)</f>
        <v/>
      </c>
      <c r="P78" s="99" t="str">
        <f>IF(教務委員編集用!T104=0,"",教務委員編集用!T104)</f>
        <v/>
      </c>
      <c r="Q78" s="337" t="str">
        <f>IF(教務委員編集用!O104=0,"",教務委員編集用!O104)</f>
        <v/>
      </c>
      <c r="R78" s="37" t="str">
        <f>IF(教務委員編集用!P104=0,"",教務委員編集用!P104)</f>
        <v/>
      </c>
      <c r="S78" s="37" t="str">
        <f>IF(教務委員編集用!Q104=0,"",教務委員編集用!Q104)</f>
        <v/>
      </c>
      <c r="T78" s="37" t="str">
        <f>IF(教務委員編集用!R104=0,"",教務委員編集用!R104)</f>
        <v/>
      </c>
    </row>
    <row r="79" spans="2:20" x14ac:dyDescent="0.15">
      <c r="B79" s="523"/>
      <c r="C79" s="527"/>
      <c r="D79" s="531"/>
      <c r="E79" s="527"/>
      <c r="F79" s="8" t="str">
        <f>教務委員編集用!F105</f>
        <v>電子制御工学実験Ⅰ</v>
      </c>
      <c r="G79" s="8">
        <f>教務委員編集用!G105</f>
        <v>2</v>
      </c>
      <c r="H79" s="8" t="str">
        <f>教務委員編集用!H105</f>
        <v>必修</v>
      </c>
      <c r="I79" s="8" t="str">
        <f>教務委員編集用!I105</f>
        <v>履修</v>
      </c>
      <c r="J79" s="8">
        <f>教務委員編集用!J105</f>
        <v>1</v>
      </c>
      <c r="K79" s="8" t="str">
        <f>教務委員編集用!K105</f>
        <v>通年</v>
      </c>
      <c r="L79" s="8">
        <f>教務委員編集用!L105</f>
        <v>45</v>
      </c>
      <c r="M79" s="8">
        <f>教務委員編集用!M105</f>
        <v>38</v>
      </c>
      <c r="N79" s="8">
        <f>教務委員編集用!N105</f>
        <v>17.100000000000001</v>
      </c>
      <c r="O79" s="37" t="str">
        <f>IF(教務委員編集用!S105=0,"",教務委員編集用!S105)</f>
        <v/>
      </c>
      <c r="P79" s="99" t="str">
        <f>IF(教務委員編集用!T105=0,"",教務委員編集用!T105)</f>
        <v/>
      </c>
      <c r="Q79" s="337" t="str">
        <f>IF(教務委員編集用!O105=0,"",教務委員編集用!O105)</f>
        <v/>
      </c>
      <c r="R79" s="37" t="str">
        <f>IF(教務委員編集用!P105=0,"",教務委員編集用!P105)</f>
        <v/>
      </c>
      <c r="S79" s="37" t="str">
        <f>IF(教務委員編集用!Q105=0,"",教務委員編集用!Q105)</f>
        <v/>
      </c>
      <c r="T79" s="37" t="str">
        <f>IF(教務委員編集用!R105=0,"",教務委員編集用!R105)</f>
        <v/>
      </c>
    </row>
    <row r="80" spans="2:20" x14ac:dyDescent="0.15">
      <c r="B80" s="523"/>
      <c r="C80" s="527"/>
      <c r="D80" s="531"/>
      <c r="E80" s="527"/>
      <c r="F80" s="8" t="str">
        <f>教務委員編集用!F106</f>
        <v>機械加工基礎実習</v>
      </c>
      <c r="G80" s="8">
        <f>教務委員編集用!G106</f>
        <v>1</v>
      </c>
      <c r="H80" s="8" t="str">
        <f>教務委員編集用!H106</f>
        <v>自由選択</v>
      </c>
      <c r="I80" s="8" t="str">
        <f>教務委員編集用!I106</f>
        <v>履修</v>
      </c>
      <c r="J80" s="8">
        <f>教務委員編集用!J106</f>
        <v>1</v>
      </c>
      <c r="K80" s="8" t="str">
        <f>教務委員編集用!K106</f>
        <v>半期</v>
      </c>
      <c r="L80" s="8">
        <f>教務委員編集用!L106</f>
        <v>22.5</v>
      </c>
      <c r="M80" s="8">
        <f>教務委員編集用!M106</f>
        <v>100</v>
      </c>
      <c r="N80" s="8">
        <f>教務委員編集用!N106</f>
        <v>0</v>
      </c>
      <c r="O80" s="37" t="str">
        <f>IF(教務委員編集用!S106=0,"",教務委員編集用!S106)</f>
        <v/>
      </c>
      <c r="P80" s="99" t="str">
        <f>IF(教務委員編集用!T106=0,"",教務委員編集用!T106)</f>
        <v/>
      </c>
      <c r="Q80" s="337" t="str">
        <f>IF(教務委員編集用!O106=0,"",教務委員編集用!O106)</f>
        <v/>
      </c>
      <c r="R80" s="37" t="str">
        <f>IF(教務委員編集用!P106=0,"",教務委員編集用!P106)</f>
        <v/>
      </c>
      <c r="S80" s="37" t="str">
        <f>IF(教務委員編集用!Q106=0,"",教務委員編集用!Q106)</f>
        <v/>
      </c>
      <c r="T80" s="37" t="str">
        <f>IF(教務委員編集用!R106=0,"",教務委員編集用!R106)</f>
        <v/>
      </c>
    </row>
    <row r="81" spans="2:20" x14ac:dyDescent="0.15">
      <c r="B81" s="523"/>
      <c r="C81" s="527"/>
      <c r="D81" s="531"/>
      <c r="E81" s="527"/>
      <c r="F81" s="8" t="str">
        <f>教務委員編集用!F107</f>
        <v>電気回路</v>
      </c>
      <c r="G81" s="8">
        <f>教務委員編集用!G107</f>
        <v>2</v>
      </c>
      <c r="H81" s="8" t="str">
        <f>教務委員編集用!H107</f>
        <v>必修</v>
      </c>
      <c r="I81" s="8" t="str">
        <f>教務委員編集用!I107</f>
        <v>履修</v>
      </c>
      <c r="J81" s="8">
        <f>教務委員編集用!J107</f>
        <v>2</v>
      </c>
      <c r="K81" s="8" t="str">
        <f>教務委員編集用!K107</f>
        <v>通年</v>
      </c>
      <c r="L81" s="8">
        <f>教務委員編集用!L107</f>
        <v>45</v>
      </c>
      <c r="M81" s="8">
        <f>教務委員編集用!M107</f>
        <v>100</v>
      </c>
      <c r="N81" s="8">
        <f>教務委員編集用!N107</f>
        <v>45</v>
      </c>
      <c r="O81" s="37" t="str">
        <f>IF(教務委員編集用!S107=0,"",教務委員編集用!S107)</f>
        <v/>
      </c>
      <c r="P81" s="99" t="str">
        <f>IF(教務委員編集用!T107=0,"",教務委員編集用!T107)</f>
        <v/>
      </c>
      <c r="Q81" s="337" t="str">
        <f>IF(教務委員編集用!O107=0,"",教務委員編集用!O107)</f>
        <v/>
      </c>
      <c r="R81" s="37" t="str">
        <f>IF(教務委員編集用!P107=0,"",教務委員編集用!P107)</f>
        <v/>
      </c>
      <c r="S81" s="37" t="str">
        <f>IF(教務委員編集用!Q107=0,"",教務委員編集用!Q107)</f>
        <v/>
      </c>
      <c r="T81" s="37" t="str">
        <f>IF(教務委員編集用!R107=0,"",教務委員編集用!R107)</f>
        <v/>
      </c>
    </row>
    <row r="82" spans="2:20" x14ac:dyDescent="0.15">
      <c r="B82" s="523"/>
      <c r="C82" s="527"/>
      <c r="D82" s="531"/>
      <c r="E82" s="527"/>
      <c r="F82" s="8" t="str">
        <f>教務委員編集用!F108</f>
        <v>マイクロコンピュータⅠ</v>
      </c>
      <c r="G82" s="8">
        <f>教務委員編集用!G108</f>
        <v>2</v>
      </c>
      <c r="H82" s="8" t="str">
        <f>教務委員編集用!H108</f>
        <v>必修</v>
      </c>
      <c r="I82" s="8" t="str">
        <f>教務委員編集用!I108</f>
        <v>履修</v>
      </c>
      <c r="J82" s="8">
        <f>教務委員編集用!J108</f>
        <v>2</v>
      </c>
      <c r="K82" s="8" t="str">
        <f>教務委員編集用!K108</f>
        <v>通年</v>
      </c>
      <c r="L82" s="8">
        <f>教務委員編集用!L108</f>
        <v>45</v>
      </c>
      <c r="M82" s="8">
        <f>教務委員編集用!M108</f>
        <v>100</v>
      </c>
      <c r="N82" s="8">
        <f>教務委員編集用!N108</f>
        <v>45</v>
      </c>
      <c r="O82" s="37" t="str">
        <f>IF(教務委員編集用!S108=0,"",教務委員編集用!S108)</f>
        <v/>
      </c>
      <c r="P82" s="99" t="str">
        <f>IF(教務委員編集用!T108=0,"",教務委員編集用!T108)</f>
        <v/>
      </c>
      <c r="Q82" s="337" t="str">
        <f>IF(教務委員編集用!O108=0,"",教務委員編集用!O108)</f>
        <v/>
      </c>
      <c r="R82" s="37" t="str">
        <f>IF(教務委員編集用!P108=0,"",教務委員編集用!P108)</f>
        <v/>
      </c>
      <c r="S82" s="37" t="str">
        <f>IF(教務委員編集用!Q108=0,"",教務委員編集用!Q108)</f>
        <v/>
      </c>
      <c r="T82" s="37" t="str">
        <f>IF(教務委員編集用!R108=0,"",教務委員編集用!R108)</f>
        <v/>
      </c>
    </row>
    <row r="83" spans="2:20" x14ac:dyDescent="0.15">
      <c r="B83" s="523"/>
      <c r="C83" s="527"/>
      <c r="D83" s="531"/>
      <c r="E83" s="527"/>
      <c r="F83" s="8" t="str">
        <f>教務委員編集用!F109</f>
        <v>電子制御工学実験Ⅱ</v>
      </c>
      <c r="G83" s="8">
        <f>教務委員編集用!G109</f>
        <v>2</v>
      </c>
      <c r="H83" s="8" t="str">
        <f>教務委員編集用!H109</f>
        <v>必修</v>
      </c>
      <c r="I83" s="8" t="str">
        <f>教務委員編集用!I109</f>
        <v>履修</v>
      </c>
      <c r="J83" s="8">
        <f>教務委員編集用!J109</f>
        <v>2</v>
      </c>
      <c r="K83" s="8" t="str">
        <f>教務委員編集用!K109</f>
        <v>通年</v>
      </c>
      <c r="L83" s="8">
        <f>教務委員編集用!L109</f>
        <v>45</v>
      </c>
      <c r="M83" s="8">
        <f>教務委員編集用!M109</f>
        <v>50</v>
      </c>
      <c r="N83" s="8">
        <f>教務委員編集用!N109</f>
        <v>22.5</v>
      </c>
      <c r="O83" s="37" t="str">
        <f>IF(教務委員編集用!S109=0,"",教務委員編集用!S109)</f>
        <v/>
      </c>
      <c r="P83" s="99" t="str">
        <f>IF(教務委員編集用!T109=0,"",教務委員編集用!T109)</f>
        <v/>
      </c>
      <c r="Q83" s="337" t="str">
        <f>IF(教務委員編集用!O109=0,"",教務委員編集用!O109)</f>
        <v/>
      </c>
      <c r="R83" s="37" t="str">
        <f>IF(教務委員編集用!P109=0,"",教務委員編集用!P109)</f>
        <v/>
      </c>
      <c r="S83" s="37" t="str">
        <f>IF(教務委員編集用!Q109=0,"",教務委員編集用!Q109)</f>
        <v/>
      </c>
      <c r="T83" s="37" t="str">
        <f>IF(教務委員編集用!R109=0,"",教務委員編集用!R109)</f>
        <v/>
      </c>
    </row>
    <row r="84" spans="2:20" x14ac:dyDescent="0.15">
      <c r="B84" s="523"/>
      <c r="C84" s="527"/>
      <c r="D84" s="531"/>
      <c r="E84" s="527"/>
      <c r="F84" s="8" t="str">
        <f>教務委員編集用!F110</f>
        <v>設計製図Ⅰ</v>
      </c>
      <c r="G84" s="8">
        <f>教務委員編集用!G110</f>
        <v>2</v>
      </c>
      <c r="H84" s="8" t="str">
        <f>教務委員編集用!H110</f>
        <v>必修</v>
      </c>
      <c r="I84" s="8" t="str">
        <f>教務委員編集用!I110</f>
        <v>履修</v>
      </c>
      <c r="J84" s="8">
        <f>教務委員編集用!J110</f>
        <v>2</v>
      </c>
      <c r="K84" s="8" t="str">
        <f>教務委員編集用!K110</f>
        <v>通年</v>
      </c>
      <c r="L84" s="8">
        <f>教務委員編集用!L110</f>
        <v>45</v>
      </c>
      <c r="M84" s="8">
        <f>教務委員編集用!M110</f>
        <v>100</v>
      </c>
      <c r="N84" s="8">
        <f>教務委員編集用!N110</f>
        <v>45</v>
      </c>
      <c r="O84" s="37" t="str">
        <f>IF(教務委員編集用!S110=0,"",教務委員編集用!S110)</f>
        <v/>
      </c>
      <c r="P84" s="99" t="str">
        <f>IF(教務委員編集用!T110=0,"",教務委員編集用!T110)</f>
        <v/>
      </c>
      <c r="Q84" s="337" t="str">
        <f>IF(教務委員編集用!O110=0,"",教務委員編集用!O110)</f>
        <v/>
      </c>
      <c r="R84" s="37" t="str">
        <f>IF(教務委員編集用!P110=0,"",教務委員編集用!P110)</f>
        <v/>
      </c>
      <c r="S84" s="37" t="str">
        <f>IF(教務委員編集用!Q110=0,"",教務委員編集用!Q110)</f>
        <v/>
      </c>
      <c r="T84" s="37" t="str">
        <f>IF(教務委員編集用!R110=0,"",教務委員編集用!R110)</f>
        <v/>
      </c>
    </row>
    <row r="85" spans="2:20" x14ac:dyDescent="0.15">
      <c r="B85" s="523"/>
      <c r="C85" s="527"/>
      <c r="D85" s="531"/>
      <c r="E85" s="527"/>
      <c r="F85" s="8" t="str">
        <f>教務委員編集用!F111</f>
        <v>工業力学</v>
      </c>
      <c r="G85" s="8">
        <f>教務委員編集用!G111</f>
        <v>1</v>
      </c>
      <c r="H85" s="8" t="str">
        <f>教務委員編集用!H111</f>
        <v>必修</v>
      </c>
      <c r="I85" s="8" t="str">
        <f>教務委員編集用!I111</f>
        <v>履修</v>
      </c>
      <c r="J85" s="8">
        <f>教務委員編集用!J111</f>
        <v>3</v>
      </c>
      <c r="K85" s="8" t="str">
        <f>教務委員編集用!K111</f>
        <v>半期</v>
      </c>
      <c r="L85" s="8">
        <f>教務委員編集用!L111</f>
        <v>22.5</v>
      </c>
      <c r="M85" s="8">
        <f>教務委員編集用!M111</f>
        <v>100</v>
      </c>
      <c r="N85" s="8">
        <f>教務委員編集用!N111</f>
        <v>22.5</v>
      </c>
      <c r="O85" s="37" t="str">
        <f>IF(教務委員編集用!S111=0,"",教務委員編集用!S111)</f>
        <v/>
      </c>
      <c r="P85" s="99" t="str">
        <f>IF(教務委員編集用!T111=0,"",教務委員編集用!T111)</f>
        <v/>
      </c>
      <c r="Q85" s="337" t="str">
        <f>IF(教務委員編集用!O111=0,"",教務委員編集用!O111)</f>
        <v/>
      </c>
      <c r="R85" s="37" t="str">
        <f>IF(教務委員編集用!P111=0,"",教務委員編集用!P111)</f>
        <v/>
      </c>
      <c r="S85" s="37" t="str">
        <f>IF(教務委員編集用!Q111=0,"",教務委員編集用!Q111)</f>
        <v/>
      </c>
      <c r="T85" s="37" t="str">
        <f>IF(教務委員編集用!R111=0,"",教務委員編集用!R111)</f>
        <v/>
      </c>
    </row>
    <row r="86" spans="2:20" x14ac:dyDescent="0.15">
      <c r="B86" s="523"/>
      <c r="C86" s="527"/>
      <c r="D86" s="531"/>
      <c r="E86" s="527"/>
      <c r="F86" s="8" t="str">
        <f>教務委員編集用!F112</f>
        <v>機構学</v>
      </c>
      <c r="G86" s="8">
        <f>教務委員編集用!G112</f>
        <v>1</v>
      </c>
      <c r="H86" s="8" t="str">
        <f>教務委員編集用!H112</f>
        <v>必修</v>
      </c>
      <c r="I86" s="8" t="str">
        <f>教務委員編集用!I112</f>
        <v>履修</v>
      </c>
      <c r="J86" s="8">
        <f>教務委員編集用!J112</f>
        <v>3</v>
      </c>
      <c r="K86" s="8" t="str">
        <f>教務委員編集用!K112</f>
        <v>半期</v>
      </c>
      <c r="L86" s="8">
        <f>教務委員編集用!L112</f>
        <v>22.5</v>
      </c>
      <c r="M86" s="8">
        <f>教務委員編集用!M112</f>
        <v>100</v>
      </c>
      <c r="N86" s="8">
        <f>教務委員編集用!N112</f>
        <v>22.5</v>
      </c>
      <c r="O86" s="37" t="str">
        <f>IF(教務委員編集用!S112=0,"",教務委員編集用!S112)</f>
        <v/>
      </c>
      <c r="P86" s="99" t="str">
        <f>IF(教務委員編集用!T112=0,"",教務委員編集用!T112)</f>
        <v/>
      </c>
      <c r="Q86" s="337" t="str">
        <f>IF(教務委員編集用!O112=0,"",教務委員編集用!O112)</f>
        <v/>
      </c>
      <c r="R86" s="37" t="str">
        <f>IF(教務委員編集用!P112=0,"",教務委員編集用!P112)</f>
        <v/>
      </c>
      <c r="S86" s="37" t="str">
        <f>IF(教務委員編集用!Q112=0,"",教務委員編集用!Q112)</f>
        <v/>
      </c>
      <c r="T86" s="37" t="str">
        <f>IF(教務委員編集用!R112=0,"",教務委員編集用!R112)</f>
        <v/>
      </c>
    </row>
    <row r="87" spans="2:20" x14ac:dyDescent="0.15">
      <c r="B87" s="523"/>
      <c r="C87" s="527"/>
      <c r="D87" s="531"/>
      <c r="E87" s="527"/>
      <c r="F87" s="8" t="str">
        <f>教務委員編集用!F113</f>
        <v>電磁気学</v>
      </c>
      <c r="G87" s="8">
        <f>教務委員編集用!G113</f>
        <v>2</v>
      </c>
      <c r="H87" s="8" t="str">
        <f>教務委員編集用!H113</f>
        <v>必修</v>
      </c>
      <c r="I87" s="8" t="str">
        <f>教務委員編集用!I113</f>
        <v>履修</v>
      </c>
      <c r="J87" s="8">
        <f>教務委員編集用!J113</f>
        <v>3</v>
      </c>
      <c r="K87" s="8" t="str">
        <f>教務委員編集用!K113</f>
        <v>通年</v>
      </c>
      <c r="L87" s="8">
        <f>教務委員編集用!L113</f>
        <v>45</v>
      </c>
      <c r="M87" s="8">
        <f>教務委員編集用!M113</f>
        <v>100</v>
      </c>
      <c r="N87" s="8">
        <f>教務委員編集用!N113</f>
        <v>45</v>
      </c>
      <c r="O87" s="37" t="str">
        <f>IF(教務委員編集用!S113=0,"",教務委員編集用!S113)</f>
        <v/>
      </c>
      <c r="P87" s="99" t="str">
        <f>IF(教務委員編集用!T113=0,"",教務委員編集用!T113)</f>
        <v/>
      </c>
      <c r="Q87" s="337" t="str">
        <f>IF(教務委員編集用!O113=0,"",教務委員編集用!O113)</f>
        <v/>
      </c>
      <c r="R87" s="37" t="str">
        <f>IF(教務委員編集用!P113=0,"",教務委員編集用!P113)</f>
        <v/>
      </c>
      <c r="S87" s="37" t="str">
        <f>IF(教務委員編集用!Q113=0,"",教務委員編集用!Q113)</f>
        <v/>
      </c>
      <c r="T87" s="37" t="str">
        <f>IF(教務委員編集用!R113=0,"",教務委員編集用!R113)</f>
        <v/>
      </c>
    </row>
    <row r="88" spans="2:20" x14ac:dyDescent="0.15">
      <c r="B88" s="523"/>
      <c r="C88" s="527"/>
      <c r="D88" s="531"/>
      <c r="E88" s="527"/>
      <c r="F88" s="8" t="str">
        <f>教務委員編集用!F114</f>
        <v>マイクロコンピュータⅡ</v>
      </c>
      <c r="G88" s="8">
        <f>教務委員編集用!G114</f>
        <v>1</v>
      </c>
      <c r="H88" s="8" t="str">
        <f>教務委員編集用!H114</f>
        <v>必修</v>
      </c>
      <c r="I88" s="8" t="str">
        <f>教務委員編集用!I114</f>
        <v>履修</v>
      </c>
      <c r="J88" s="8">
        <f>教務委員編集用!J114</f>
        <v>3</v>
      </c>
      <c r="K88" s="8" t="str">
        <f>教務委員編集用!K114</f>
        <v>半期</v>
      </c>
      <c r="L88" s="8">
        <f>教務委員編集用!L114</f>
        <v>22.5</v>
      </c>
      <c r="M88" s="8">
        <f>教務委員編集用!M114</f>
        <v>100</v>
      </c>
      <c r="N88" s="8">
        <f>教務委員編集用!N114</f>
        <v>22.5</v>
      </c>
      <c r="O88" s="37" t="str">
        <f>IF(教務委員編集用!S114=0,"",教務委員編集用!S114)</f>
        <v/>
      </c>
      <c r="P88" s="99" t="str">
        <f>IF(教務委員編集用!T114=0,"",教務委員編集用!T114)</f>
        <v/>
      </c>
      <c r="Q88" s="337" t="str">
        <f>IF(教務委員編集用!O114=0,"",教務委員編集用!O114)</f>
        <v/>
      </c>
      <c r="R88" s="37" t="str">
        <f>IF(教務委員編集用!P114=0,"",教務委員編集用!P114)</f>
        <v/>
      </c>
      <c r="S88" s="37" t="str">
        <f>IF(教務委員編集用!Q114=0,"",教務委員編集用!Q114)</f>
        <v/>
      </c>
      <c r="T88" s="37" t="str">
        <f>IF(教務委員編集用!R114=0,"",教務委員編集用!R114)</f>
        <v/>
      </c>
    </row>
    <row r="89" spans="2:20" x14ac:dyDescent="0.15">
      <c r="B89" s="523"/>
      <c r="C89" s="527"/>
      <c r="D89" s="531"/>
      <c r="E89" s="527"/>
      <c r="F89" s="8" t="str">
        <f>教務委員編集用!F115</f>
        <v>工学実験実習</v>
      </c>
      <c r="G89" s="8">
        <f>教務委員編集用!G115</f>
        <v>4</v>
      </c>
      <c r="H89" s="8" t="str">
        <f>教務委員編集用!H115</f>
        <v>必修</v>
      </c>
      <c r="I89" s="8" t="str">
        <f>教務委員編集用!I115</f>
        <v>履修</v>
      </c>
      <c r="J89" s="8">
        <f>教務委員編集用!J115</f>
        <v>3</v>
      </c>
      <c r="K89" s="8" t="str">
        <f>教務委員編集用!K115</f>
        <v>通年</v>
      </c>
      <c r="L89" s="8">
        <f>教務委員編集用!L115</f>
        <v>90</v>
      </c>
      <c r="M89" s="8">
        <f>教務委員編集用!M115</f>
        <v>60</v>
      </c>
      <c r="N89" s="8">
        <f>教務委員編集用!N115</f>
        <v>54</v>
      </c>
      <c r="O89" s="37" t="str">
        <f>IF(教務委員編集用!S115=0,"",教務委員編集用!S115)</f>
        <v/>
      </c>
      <c r="P89" s="99" t="str">
        <f>IF(教務委員編集用!T115=0,"",教務委員編集用!T115)</f>
        <v/>
      </c>
      <c r="Q89" s="337" t="str">
        <f>IF(教務委員編集用!O115=0,"",教務委員編集用!O115)</f>
        <v/>
      </c>
      <c r="R89" s="37" t="str">
        <f>IF(教務委員編集用!P115=0,"",教務委員編集用!P115)</f>
        <v/>
      </c>
      <c r="S89" s="37" t="str">
        <f>IF(教務委員編集用!Q115=0,"",教務委員編集用!Q115)</f>
        <v/>
      </c>
      <c r="T89" s="37" t="str">
        <f>IF(教務委員編集用!R115=0,"",教務委員編集用!R115)</f>
        <v/>
      </c>
    </row>
    <row r="90" spans="2:20" x14ac:dyDescent="0.15">
      <c r="B90" s="523"/>
      <c r="C90" s="527"/>
      <c r="D90" s="531"/>
      <c r="E90" s="527"/>
      <c r="F90" s="8" t="str">
        <f>教務委員編集用!F116</f>
        <v>設計製図Ⅱ</v>
      </c>
      <c r="G90" s="8">
        <f>教務委員編集用!G116</f>
        <v>2</v>
      </c>
      <c r="H90" s="8" t="str">
        <f>教務委員編集用!H116</f>
        <v>必修</v>
      </c>
      <c r="I90" s="8" t="str">
        <f>教務委員編集用!I116</f>
        <v>履修</v>
      </c>
      <c r="J90" s="8">
        <f>教務委員編集用!J116</f>
        <v>3</v>
      </c>
      <c r="K90" s="8" t="str">
        <f>教務委員編集用!K116</f>
        <v>通年</v>
      </c>
      <c r="L90" s="8">
        <f>教務委員編集用!L116</f>
        <v>45</v>
      </c>
      <c r="M90" s="8">
        <f>教務委員編集用!M116</f>
        <v>100</v>
      </c>
      <c r="N90" s="8">
        <f>教務委員編集用!N116</f>
        <v>45</v>
      </c>
      <c r="O90" s="37" t="str">
        <f>IF(教務委員編集用!S116=0,"",教務委員編集用!S116)</f>
        <v/>
      </c>
      <c r="P90" s="99" t="str">
        <f>IF(教務委員編集用!T116=0,"",教務委員編集用!T116)</f>
        <v/>
      </c>
      <c r="Q90" s="337" t="str">
        <f>IF(教務委員編集用!O116=0,"",教務委員編集用!O116)</f>
        <v/>
      </c>
      <c r="R90" s="37" t="str">
        <f>IF(教務委員編集用!P116=0,"",教務委員編集用!P116)</f>
        <v/>
      </c>
      <c r="S90" s="37" t="str">
        <f>IF(教務委員編集用!Q116=0,"",教務委員編集用!Q116)</f>
        <v/>
      </c>
      <c r="T90" s="37" t="str">
        <f>IF(教務委員編集用!R116=0,"",教務委員編集用!R116)</f>
        <v/>
      </c>
    </row>
    <row r="91" spans="2:20" x14ac:dyDescent="0.15">
      <c r="B91" s="524"/>
      <c r="C91" s="528"/>
      <c r="D91" s="532"/>
      <c r="E91" s="528"/>
      <c r="F91" s="8" t="str">
        <f>教務委員編集用!F117</f>
        <v>情報処理</v>
      </c>
      <c r="G91" s="8">
        <f>教務委員編集用!G117</f>
        <v>2</v>
      </c>
      <c r="H91" s="8" t="str">
        <f>教務委員編集用!H117</f>
        <v>必修</v>
      </c>
      <c r="I91" s="8" t="str">
        <f>教務委員編集用!I117</f>
        <v>履修</v>
      </c>
      <c r="J91" s="8">
        <f>教務委員編集用!J117</f>
        <v>3</v>
      </c>
      <c r="K91" s="8" t="str">
        <f>教務委員編集用!K117</f>
        <v>通年</v>
      </c>
      <c r="L91" s="8">
        <f>教務委員編集用!L117</f>
        <v>45</v>
      </c>
      <c r="M91" s="8">
        <f>教務委員編集用!M117</f>
        <v>17</v>
      </c>
      <c r="N91" s="8">
        <f>教務委員編集用!N117</f>
        <v>7.65</v>
      </c>
      <c r="O91" s="37" t="str">
        <f t="shared" ref="O91:T91" si="1">IF(O73=0,"",O73)</f>
        <v/>
      </c>
      <c r="P91" s="99" t="str">
        <f t="shared" si="1"/>
        <v/>
      </c>
      <c r="Q91" s="337" t="str">
        <f t="shared" si="1"/>
        <v/>
      </c>
      <c r="R91" s="37" t="str">
        <f t="shared" si="1"/>
        <v/>
      </c>
      <c r="S91" s="37" t="str">
        <f t="shared" si="1"/>
        <v/>
      </c>
      <c r="T91" s="37" t="str">
        <f t="shared" si="1"/>
        <v/>
      </c>
    </row>
    <row r="92" spans="2:20" x14ac:dyDescent="0.15">
      <c r="B92" s="524"/>
      <c r="C92" s="528"/>
      <c r="D92" s="532"/>
      <c r="E92" s="528"/>
      <c r="F92" s="8" t="str">
        <f>教務委員編集用!F118</f>
        <v>工学演習Ⅰ</v>
      </c>
      <c r="G92" s="8">
        <f>教務委員編集用!G118</f>
        <v>1</v>
      </c>
      <c r="H92" s="8" t="str">
        <f>教務委員編集用!H118</f>
        <v>必修選択</v>
      </c>
      <c r="I92" s="8" t="str">
        <f>教務委員編集用!I118</f>
        <v>履修</v>
      </c>
      <c r="J92" s="8">
        <f>教務委員編集用!J118</f>
        <v>4</v>
      </c>
      <c r="K92" s="8" t="str">
        <f>教務委員編集用!K118</f>
        <v>半期</v>
      </c>
      <c r="L92" s="8">
        <f>教務委員編集用!L118</f>
        <v>22.5</v>
      </c>
      <c r="M92" s="8">
        <f>教務委員編集用!M118</f>
        <v>80</v>
      </c>
      <c r="N92" s="8">
        <f>教務委員編集用!N118</f>
        <v>0</v>
      </c>
      <c r="O92" s="37" t="str">
        <f>IF(教務委員編集用!S118=0,"",教務委員編集用!S118)</f>
        <v/>
      </c>
      <c r="P92" s="99" t="str">
        <f>IF(教務委員編集用!T118=0,"",教務委員編集用!T118)</f>
        <v/>
      </c>
      <c r="Q92" s="337" t="str">
        <f>IF(教務委員編集用!O118=0,"",教務委員編集用!O118)</f>
        <v/>
      </c>
      <c r="R92" s="37" t="str">
        <f>IF(教務委員編集用!P118=0,"",教務委員編集用!P118)</f>
        <v/>
      </c>
      <c r="S92" s="37" t="str">
        <f>IF(教務委員編集用!Q118=0,"",教務委員編集用!Q118)</f>
        <v/>
      </c>
      <c r="T92" s="37" t="str">
        <f>IF(教務委員編集用!R118=0,"",教務委員編集用!R118)</f>
        <v/>
      </c>
    </row>
    <row r="93" spans="2:20" x14ac:dyDescent="0.15">
      <c r="B93" s="524"/>
      <c r="C93" s="528"/>
      <c r="D93" s="532"/>
      <c r="E93" s="528"/>
      <c r="F93" s="8" t="str">
        <f>教務委員編集用!F119</f>
        <v>工学演習Ⅱ</v>
      </c>
      <c r="G93" s="8">
        <f>教務委員編集用!G119</f>
        <v>1</v>
      </c>
      <c r="H93" s="8" t="str">
        <f>教務委員編集用!H119</f>
        <v>必修選択</v>
      </c>
      <c r="I93" s="8" t="str">
        <f>教務委員編集用!I119</f>
        <v>履修</v>
      </c>
      <c r="J93" s="8">
        <f>教務委員編集用!J119</f>
        <v>5</v>
      </c>
      <c r="K93" s="8" t="str">
        <f>教務委員編集用!K119</f>
        <v>半期</v>
      </c>
      <c r="L93" s="8">
        <f>教務委員編集用!L119</f>
        <v>22.5</v>
      </c>
      <c r="M93" s="8">
        <f>教務委員編集用!M119</f>
        <v>80</v>
      </c>
      <c r="N93" s="8">
        <f>教務委員編集用!N119</f>
        <v>0</v>
      </c>
      <c r="O93" s="123"/>
      <c r="P93" s="127"/>
      <c r="Q93" s="341"/>
      <c r="R93" s="326"/>
      <c r="S93" s="326"/>
      <c r="T93" s="326"/>
    </row>
    <row r="94" spans="2:20" ht="14.25" thickBot="1" x14ac:dyDescent="0.2">
      <c r="B94" s="524"/>
      <c r="C94" s="528"/>
      <c r="D94" s="532"/>
      <c r="E94" s="528"/>
      <c r="F94" s="9"/>
      <c r="G94" s="9"/>
      <c r="H94" s="9"/>
      <c r="I94" s="9"/>
      <c r="J94" s="9"/>
      <c r="K94" s="9"/>
      <c r="L94" s="9"/>
      <c r="M94" s="9"/>
      <c r="N94" s="9"/>
      <c r="O94" s="9"/>
      <c r="P94" s="66"/>
      <c r="Q94" s="335"/>
      <c r="R94" s="9"/>
      <c r="S94" s="9"/>
      <c r="T94" s="39"/>
    </row>
    <row r="95" spans="2:20" ht="15" thickTop="1" thickBot="1" x14ac:dyDescent="0.2">
      <c r="B95" s="524"/>
      <c r="C95" s="528"/>
      <c r="D95" s="533"/>
      <c r="E95" s="534"/>
      <c r="F95" s="9" t="str">
        <f>IF(教務委員編集用!F125=0,"",教務委員編集用!F125)</f>
        <v>D-1合計</v>
      </c>
      <c r="G95" s="9" t="str">
        <f>IF(教務委員編集用!G125=0,"",教務委員編集用!G125)</f>
        <v/>
      </c>
      <c r="H95" s="9" t="str">
        <f>IF(教務委員編集用!H125=0,"",教務委員編集用!H125)</f>
        <v/>
      </c>
      <c r="I95" s="9" t="str">
        <f>IF(教務委員編集用!I125=0,"",教務委員編集用!I125)</f>
        <v/>
      </c>
      <c r="J95" s="9"/>
      <c r="K95" s="9" t="str">
        <f>IF(教務委員編集用!K125=0,"",教務委員編集用!K125)</f>
        <v/>
      </c>
      <c r="L95" s="9"/>
      <c r="M95" s="9" t="str">
        <f>IF(教務委員編集用!M125=0,"",教務委員編集用!M125)</f>
        <v/>
      </c>
      <c r="N95" s="9">
        <f>教務委員編集用!$N$125</f>
        <v>438.75</v>
      </c>
      <c r="O95" s="9"/>
      <c r="P95" s="51" t="str">
        <f>IF(教務委員編集用!AE125=0,"",教務委員編集用!AE125)</f>
        <v/>
      </c>
      <c r="Q95" s="335"/>
      <c r="R95" s="9"/>
      <c r="S95" s="9"/>
      <c r="T95" s="39"/>
    </row>
    <row r="96" spans="2:20" ht="14.25" thickTop="1" x14ac:dyDescent="0.15">
      <c r="B96" s="524"/>
      <c r="C96" s="528"/>
      <c r="D96" s="541">
        <f>教務委員編集用!D126</f>
        <v>2</v>
      </c>
      <c r="E96" s="540" t="str">
        <f>教務委員編集用!E126</f>
        <v>基盤となる工学分野において,論理展開に必要な基礎問題を解くことができる.</v>
      </c>
      <c r="F96" s="8" t="str">
        <f>教務委員編集用!F126</f>
        <v>電子制御工学実験Ⅲ</v>
      </c>
      <c r="G96" s="8">
        <f>教務委員編集用!G126</f>
        <v>2</v>
      </c>
      <c r="H96" s="8" t="str">
        <f>教務委員編集用!H126</f>
        <v>必修</v>
      </c>
      <c r="I96" s="8" t="str">
        <f>教務委員編集用!I126</f>
        <v>履修</v>
      </c>
      <c r="J96" s="8">
        <f>教務委員編集用!J126</f>
        <v>5</v>
      </c>
      <c r="K96" s="8" t="str">
        <f>教務委員編集用!K126</f>
        <v>半期</v>
      </c>
      <c r="L96" s="8">
        <f>教務委員編集用!L126</f>
        <v>45</v>
      </c>
      <c r="M96" s="8">
        <f>教務委員編集用!M126</f>
        <v>50</v>
      </c>
      <c r="N96" s="8">
        <f>教務委員編集用!N126</f>
        <v>22.5</v>
      </c>
      <c r="O96" s="123"/>
      <c r="P96" s="127"/>
      <c r="Q96" s="341"/>
      <c r="R96" s="326"/>
      <c r="S96" s="326"/>
      <c r="T96" s="326"/>
    </row>
    <row r="97" spans="2:20" x14ac:dyDescent="0.15">
      <c r="B97" s="524"/>
      <c r="C97" s="528"/>
      <c r="D97" s="532"/>
      <c r="E97" s="528"/>
      <c r="F97" s="8" t="str">
        <f>教務委員編集用!F127</f>
        <v>卒業研究</v>
      </c>
      <c r="G97" s="8">
        <f>教務委員編集用!G127</f>
        <v>8</v>
      </c>
      <c r="H97" s="8" t="str">
        <f>教務委員編集用!H127</f>
        <v>必修</v>
      </c>
      <c r="I97" s="8" t="str">
        <f>教務委員編集用!I127</f>
        <v>履修</v>
      </c>
      <c r="J97" s="8">
        <f>教務委員編集用!J127</f>
        <v>5</v>
      </c>
      <c r="K97" s="8" t="str">
        <f>教務委員編集用!K127</f>
        <v>通年</v>
      </c>
      <c r="L97" s="8">
        <f>教務委員編集用!L127</f>
        <v>180</v>
      </c>
      <c r="M97" s="8">
        <f>教務委員編集用!M127</f>
        <v>20</v>
      </c>
      <c r="N97" s="8">
        <f>教務委員編集用!N127</f>
        <v>36</v>
      </c>
      <c r="O97" s="123"/>
      <c r="P97" s="127"/>
      <c r="Q97" s="338"/>
      <c r="R97" s="325"/>
      <c r="S97" s="325"/>
      <c r="T97" s="324"/>
    </row>
    <row r="98" spans="2:20" x14ac:dyDescent="0.15">
      <c r="B98" s="524"/>
      <c r="C98" s="528"/>
      <c r="D98" s="532"/>
      <c r="E98" s="528"/>
      <c r="F98" s="8" t="str">
        <f>教務委員編集用!F128</f>
        <v>工学演習Ⅰ</v>
      </c>
      <c r="G98" s="8">
        <f>教務委員編集用!G128</f>
        <v>1</v>
      </c>
      <c r="H98" s="8" t="str">
        <f>教務委員編集用!H128</f>
        <v>必修選択</v>
      </c>
      <c r="I98" s="8" t="str">
        <f>教務委員編集用!I128</f>
        <v>履修</v>
      </c>
      <c r="J98" s="8">
        <f>教務委員編集用!J128</f>
        <v>4</v>
      </c>
      <c r="K98" s="8" t="str">
        <f>教務委員編集用!K128</f>
        <v>半期</v>
      </c>
      <c r="L98" s="8">
        <f>教務委員編集用!L128</f>
        <v>22.5</v>
      </c>
      <c r="M98" s="8">
        <f>教務委員編集用!M128</f>
        <v>20</v>
      </c>
      <c r="N98" s="8">
        <f>教務委員編集用!N128</f>
        <v>0</v>
      </c>
      <c r="O98" s="37" t="str">
        <f>IF(教務委員編集用!S128=0,"",教務委員編集用!S128)</f>
        <v/>
      </c>
      <c r="P98" s="99" t="str">
        <f>IF(教務委員編集用!T128=0,"",教務委員編集用!T128)</f>
        <v/>
      </c>
      <c r="Q98" s="337" t="str">
        <f>IF(教務委員編集用!O128=0,"",教務委員編集用!O128)</f>
        <v/>
      </c>
      <c r="R98" s="337" t="str">
        <f>IF(教務委員編集用!P128=0,"",教務委員編集用!P128)</f>
        <v/>
      </c>
      <c r="S98" s="337" t="str">
        <f>IF(教務委員編集用!Q128=0,"",教務委員編集用!Q128)</f>
        <v/>
      </c>
      <c r="T98" s="337" t="str">
        <f>IF(教務委員編集用!R128=0,"",教務委員編集用!R128)</f>
        <v/>
      </c>
    </row>
    <row r="99" spans="2:20" x14ac:dyDescent="0.15">
      <c r="B99" s="524"/>
      <c r="C99" s="528"/>
      <c r="D99" s="532"/>
      <c r="E99" s="528"/>
      <c r="F99" s="8" t="str">
        <f>教務委員編集用!F129</f>
        <v>工学演習Ⅱ</v>
      </c>
      <c r="G99" s="8">
        <f>教務委員編集用!G129</f>
        <v>1</v>
      </c>
      <c r="H99" s="8" t="str">
        <f>教務委員編集用!H129</f>
        <v>必修選択</v>
      </c>
      <c r="I99" s="8" t="str">
        <f>教務委員編集用!I129</f>
        <v>履修</v>
      </c>
      <c r="J99" s="8">
        <f>教務委員編集用!J129</f>
        <v>5</v>
      </c>
      <c r="K99" s="8" t="str">
        <f>教務委員編集用!K129</f>
        <v>半期</v>
      </c>
      <c r="L99" s="8">
        <f>教務委員編集用!L129</f>
        <v>22.5</v>
      </c>
      <c r="M99" s="8">
        <f>教務委員編集用!M129</f>
        <v>20</v>
      </c>
      <c r="N99" s="8">
        <f>教務委員編集用!N129</f>
        <v>0</v>
      </c>
      <c r="O99" s="37" t="str">
        <f>IF(教務委員編集用!S129=0,"",教務委員編集用!S129)</f>
        <v/>
      </c>
      <c r="P99" s="99" t="str">
        <f>IF(教務委員編集用!T129=0,"",教務委員編集用!T129)</f>
        <v/>
      </c>
      <c r="Q99" s="337" t="str">
        <f>IF(教務委員編集用!O129=0,"",教務委員編集用!O129)</f>
        <v/>
      </c>
      <c r="R99" s="337" t="str">
        <f>IF(教務委員編集用!P129=0,"",教務委員編集用!P129)</f>
        <v/>
      </c>
      <c r="S99" s="337" t="str">
        <f>IF(教務委員編集用!Q129=0,"",教務委員編集用!Q129)</f>
        <v/>
      </c>
      <c r="T99" s="337" t="str">
        <f>IF(教務委員編集用!R129=0,"",教務委員編集用!R129)</f>
        <v/>
      </c>
    </row>
    <row r="100" spans="2:20" ht="14.25" thickBot="1" x14ac:dyDescent="0.2">
      <c r="B100" s="524"/>
      <c r="C100" s="528"/>
      <c r="D100" s="532"/>
      <c r="E100" s="528"/>
      <c r="F100" s="9"/>
      <c r="G100" s="9"/>
      <c r="H100" s="9"/>
      <c r="I100" s="9"/>
      <c r="J100" s="9"/>
      <c r="K100" s="9"/>
      <c r="L100" s="9"/>
      <c r="M100" s="9"/>
      <c r="N100" s="9"/>
      <c r="O100" s="9"/>
      <c r="P100" s="68"/>
      <c r="Q100" s="335"/>
      <c r="R100" s="9"/>
      <c r="S100" s="9"/>
      <c r="T100" s="39"/>
    </row>
    <row r="101" spans="2:20" ht="15" thickTop="1" thickBot="1" x14ac:dyDescent="0.2">
      <c r="B101" s="524"/>
      <c r="C101" s="528"/>
      <c r="D101" s="533"/>
      <c r="E101" s="534"/>
      <c r="F101" s="9" t="str">
        <f>IF(教務委員編集用!F135=0,"",教務委員編集用!F135)</f>
        <v>D-2合計</v>
      </c>
      <c r="G101" s="9" t="str">
        <f>IF(教務委員編集用!G135=0,"",教務委員編集用!G135)</f>
        <v/>
      </c>
      <c r="H101" s="9" t="str">
        <f>IF(教務委員編集用!H135=0,"",教務委員編集用!H135)</f>
        <v/>
      </c>
      <c r="I101" s="9" t="str">
        <f>IF(教務委員編集用!I135=0,"",教務委員編集用!I135)</f>
        <v/>
      </c>
      <c r="J101" s="9"/>
      <c r="K101" s="9" t="str">
        <f>IF(教務委員編集用!K135=0,"",教務委員編集用!K135)</f>
        <v/>
      </c>
      <c r="L101" s="9"/>
      <c r="M101" s="9" t="str">
        <f>IF(教務委員編集用!M135=0,"",教務委員編集用!M135)</f>
        <v/>
      </c>
      <c r="N101" s="9">
        <f>教務委員編集用!$N$135</f>
        <v>58.5</v>
      </c>
      <c r="O101" s="9"/>
      <c r="P101" s="51" t="str">
        <f>IF(教務委員編集用!AE135=0,"",教務委員編集用!AE135)</f>
        <v/>
      </c>
      <c r="Q101" s="335"/>
      <c r="R101" s="9"/>
      <c r="S101" s="9"/>
      <c r="T101" s="39"/>
    </row>
    <row r="102" spans="2:20" ht="14.25" thickTop="1" x14ac:dyDescent="0.15">
      <c r="B102" s="524"/>
      <c r="C102" s="528"/>
      <c r="D102" s="531">
        <f>教務委員編集用!D136</f>
        <v>12</v>
      </c>
      <c r="E102" s="527" t="str">
        <f>教務委員編集用!E136</f>
        <v>基盤となる工学分野において,事象を理解し,技術士第一次試験相当の学力を身につける.
基盤となる工学分野において,論理展開に必要な基礎問題を解くことができる.</v>
      </c>
      <c r="F102" s="10" t="str">
        <f>教務委員編集用!F136</f>
        <v>材料工学</v>
      </c>
      <c r="G102" s="10">
        <f>教務委員編集用!G136</f>
        <v>2</v>
      </c>
      <c r="H102" s="10" t="str">
        <f>教務委員編集用!H136</f>
        <v>必修</v>
      </c>
      <c r="I102" s="10" t="str">
        <f>教務委員編集用!I136</f>
        <v>履修</v>
      </c>
      <c r="J102" s="10">
        <f>教務委員編集用!J136</f>
        <v>3</v>
      </c>
      <c r="K102" s="10" t="str">
        <f>教務委員編集用!K136</f>
        <v>通年</v>
      </c>
      <c r="L102" s="10">
        <f>教務委員編集用!L136</f>
        <v>45</v>
      </c>
      <c r="M102" s="10">
        <f>教務委員編集用!M136</f>
        <v>100</v>
      </c>
      <c r="N102" s="10">
        <f>教務委員編集用!N136</f>
        <v>45</v>
      </c>
      <c r="O102" s="38" t="str">
        <f>IF(教務委員編集用!S136=0,"",教務委員編集用!S136)</f>
        <v/>
      </c>
      <c r="P102" s="113" t="str">
        <f>IF(教務委員編集用!T136=0,"",教務委員編集用!T136)</f>
        <v/>
      </c>
      <c r="Q102" s="336" t="str">
        <f>IF(教務委員編集用!O136=0,"",教務委員編集用!O136)</f>
        <v/>
      </c>
      <c r="R102" s="38" t="str">
        <f>IF(教務委員編集用!P136=0,"",教務委員編集用!P136)</f>
        <v/>
      </c>
      <c r="S102" s="38" t="str">
        <f>IF(教務委員編集用!Q136=0,"",教務委員編集用!Q136)</f>
        <v/>
      </c>
      <c r="T102" s="38" t="str">
        <f>IF(教務委員編集用!R136=0,"",教務委員編集用!R136)</f>
        <v/>
      </c>
    </row>
    <row r="103" spans="2:20" x14ac:dyDescent="0.15">
      <c r="B103" s="524"/>
      <c r="C103" s="528"/>
      <c r="D103" s="531"/>
      <c r="E103" s="527"/>
      <c r="F103" s="10" t="str">
        <f>教務委員編集用!F137</f>
        <v>材料力学Ⅰ</v>
      </c>
      <c r="G103" s="10">
        <f>教務委員編集用!G137</f>
        <v>2</v>
      </c>
      <c r="H103" s="10" t="str">
        <f>教務委員編集用!H137</f>
        <v>必修</v>
      </c>
      <c r="I103" s="10" t="str">
        <f>教務委員編集用!I137</f>
        <v>学修</v>
      </c>
      <c r="J103" s="10">
        <f>教務委員編集用!J137</f>
        <v>4</v>
      </c>
      <c r="K103" s="10" t="str">
        <f>教務委員編集用!K137</f>
        <v>半期</v>
      </c>
      <c r="L103" s="10">
        <f>教務委員編集用!L137</f>
        <v>22.5</v>
      </c>
      <c r="M103" s="10">
        <f>教務委員編集用!M137</f>
        <v>100</v>
      </c>
      <c r="N103" s="10">
        <f>教務委員編集用!N137</f>
        <v>22.5</v>
      </c>
      <c r="O103" s="38" t="str">
        <f>IF(教務委員編集用!S137=0,"",教務委員編集用!S137)</f>
        <v/>
      </c>
      <c r="P103" s="113" t="str">
        <f>IF(教務委員編集用!T137=0,"",教務委員編集用!T137)</f>
        <v/>
      </c>
      <c r="Q103" s="336" t="str">
        <f>IF(教務委員編集用!O137=0,"",教務委員編集用!O137)</f>
        <v/>
      </c>
      <c r="R103" s="38" t="str">
        <f>IF(教務委員編集用!P137=0,"",教務委員編集用!P137)</f>
        <v/>
      </c>
      <c r="S103" s="38" t="str">
        <f>IF(教務委員編集用!Q137=0,"",教務委員編集用!Q137)</f>
        <v/>
      </c>
      <c r="T103" s="38" t="str">
        <f>IF(教務委員編集用!R137=0,"",教務委員編集用!R137)</f>
        <v/>
      </c>
    </row>
    <row r="104" spans="2:20" x14ac:dyDescent="0.15">
      <c r="B104" s="524"/>
      <c r="C104" s="528"/>
      <c r="D104" s="531"/>
      <c r="E104" s="527"/>
      <c r="F104" s="10" t="str">
        <f>教務委員編集用!F138</f>
        <v>材料力学Ⅱ</v>
      </c>
      <c r="G104" s="10">
        <f>教務委員編集用!G138</f>
        <v>2</v>
      </c>
      <c r="H104" s="10" t="str">
        <f>教務委員編集用!H138</f>
        <v>選択</v>
      </c>
      <c r="I104" s="10" t="str">
        <f>教務委員編集用!I138</f>
        <v>学修</v>
      </c>
      <c r="J104" s="10">
        <f>教務委員編集用!J138</f>
        <v>4</v>
      </c>
      <c r="K104" s="10" t="str">
        <f>教務委員編集用!K138</f>
        <v>半期</v>
      </c>
      <c r="L104" s="10">
        <f>教務委員編集用!L138</f>
        <v>22.5</v>
      </c>
      <c r="M104" s="10">
        <f>教務委員編集用!M138</f>
        <v>100</v>
      </c>
      <c r="N104" s="10">
        <f>教務委員編集用!N138</f>
        <v>0</v>
      </c>
      <c r="O104" s="38" t="str">
        <f>IF(教務委員編集用!S138=0,"",教務委員編集用!S138)</f>
        <v/>
      </c>
      <c r="P104" s="113" t="str">
        <f>IF(教務委員編集用!T138=0,"",教務委員編集用!T138)</f>
        <v/>
      </c>
      <c r="Q104" s="336" t="str">
        <f>IF(教務委員編集用!O138=0,"",教務委員編集用!O138)</f>
        <v/>
      </c>
      <c r="R104" s="38" t="str">
        <f>IF(教務委員編集用!P138=0,"",教務委員編集用!P138)</f>
        <v/>
      </c>
      <c r="S104" s="38" t="str">
        <f>IF(教務委員編集用!Q138=0,"",教務委員編集用!Q138)</f>
        <v/>
      </c>
      <c r="T104" s="38" t="str">
        <f>IF(教務委員編集用!R138=0,"",教務委員編集用!R138)</f>
        <v/>
      </c>
    </row>
    <row r="105" spans="2:20" x14ac:dyDescent="0.15">
      <c r="B105" s="524"/>
      <c r="C105" s="528"/>
      <c r="D105" s="531"/>
      <c r="E105" s="527"/>
      <c r="F105" s="10" t="str">
        <f>教務委員編集用!F139</f>
        <v>電子工学</v>
      </c>
      <c r="G105" s="10">
        <f>教務委員編集用!G139</f>
        <v>2</v>
      </c>
      <c r="H105" s="10" t="str">
        <f>教務委員編集用!H139</f>
        <v>必修</v>
      </c>
      <c r="I105" s="10" t="str">
        <f>教務委員編集用!I139</f>
        <v>学修</v>
      </c>
      <c r="J105" s="10">
        <f>教務委員編集用!J139</f>
        <v>4</v>
      </c>
      <c r="K105" s="10" t="str">
        <f>教務委員編集用!K139</f>
        <v>半期</v>
      </c>
      <c r="L105" s="10">
        <f>教務委員編集用!L139</f>
        <v>22.5</v>
      </c>
      <c r="M105" s="10">
        <f>教務委員編集用!M139</f>
        <v>100</v>
      </c>
      <c r="N105" s="10">
        <f>教務委員編集用!N139</f>
        <v>22.5</v>
      </c>
      <c r="O105" s="38" t="str">
        <f>IF(教務委員編集用!S139=0,"",教務委員編集用!S139)</f>
        <v/>
      </c>
      <c r="P105" s="113" t="str">
        <f>IF(教務委員編集用!T139=0,"",教務委員編集用!T139)</f>
        <v/>
      </c>
      <c r="Q105" s="336" t="str">
        <f>IF(教務委員編集用!O139=0,"",教務委員編集用!O139)</f>
        <v/>
      </c>
      <c r="R105" s="38" t="str">
        <f>IF(教務委員編集用!P139=0,"",教務委員編集用!P139)</f>
        <v/>
      </c>
      <c r="S105" s="38" t="str">
        <f>IF(教務委員編集用!Q139=0,"",教務委員編集用!Q139)</f>
        <v/>
      </c>
      <c r="T105" s="38" t="str">
        <f>IF(教務委員編集用!R139=0,"",教務委員編集用!R139)</f>
        <v/>
      </c>
    </row>
    <row r="106" spans="2:20" x14ac:dyDescent="0.15">
      <c r="B106" s="524"/>
      <c r="C106" s="528"/>
      <c r="D106" s="531"/>
      <c r="E106" s="527"/>
      <c r="F106" s="10" t="str">
        <f>教務委員編集用!F140</f>
        <v>電子回路</v>
      </c>
      <c r="G106" s="10">
        <f>教務委員編集用!G140</f>
        <v>2</v>
      </c>
      <c r="H106" s="10" t="str">
        <f>教務委員編集用!H140</f>
        <v>必修</v>
      </c>
      <c r="I106" s="10" t="str">
        <f>教務委員編集用!I140</f>
        <v>学修</v>
      </c>
      <c r="J106" s="10">
        <f>教務委員編集用!J140</f>
        <v>4</v>
      </c>
      <c r="K106" s="10" t="str">
        <f>教務委員編集用!K140</f>
        <v>半期</v>
      </c>
      <c r="L106" s="10">
        <f>教務委員編集用!L140</f>
        <v>22.5</v>
      </c>
      <c r="M106" s="10">
        <f>教務委員編集用!M140</f>
        <v>100</v>
      </c>
      <c r="N106" s="10">
        <f>教務委員編集用!N140</f>
        <v>22.5</v>
      </c>
      <c r="O106" s="38" t="str">
        <f>IF(教務委員編集用!S140=0,"",教務委員編集用!S140)</f>
        <v/>
      </c>
      <c r="P106" s="113" t="str">
        <f>IF(教務委員編集用!T140=0,"",教務委員編集用!T140)</f>
        <v/>
      </c>
      <c r="Q106" s="336" t="str">
        <f>IF(教務委員編集用!O140=0,"",教務委員編集用!O140)</f>
        <v/>
      </c>
      <c r="R106" s="38" t="str">
        <f>IF(教務委員編集用!P140=0,"",教務委員編集用!P140)</f>
        <v/>
      </c>
      <c r="S106" s="38" t="str">
        <f>IF(教務委員編集用!Q140=0,"",教務委員編集用!Q140)</f>
        <v/>
      </c>
      <c r="T106" s="38" t="str">
        <f>IF(教務委員編集用!R140=0,"",教務委員編集用!R140)</f>
        <v/>
      </c>
    </row>
    <row r="107" spans="2:20" x14ac:dyDescent="0.15">
      <c r="B107" s="524"/>
      <c r="C107" s="528"/>
      <c r="D107" s="531"/>
      <c r="E107" s="527"/>
      <c r="F107" s="10" t="str">
        <f>教務委員編集用!F141</f>
        <v>マイクロコンピュータⅢ</v>
      </c>
      <c r="G107" s="10">
        <f>教務委員編集用!G141</f>
        <v>2</v>
      </c>
      <c r="H107" s="10" t="str">
        <f>教務委員編集用!H141</f>
        <v>必修</v>
      </c>
      <c r="I107" s="10" t="str">
        <f>教務委員編集用!I141</f>
        <v>学修</v>
      </c>
      <c r="J107" s="10">
        <f>教務委員編集用!J141</f>
        <v>4</v>
      </c>
      <c r="K107" s="10" t="str">
        <f>教務委員編集用!K141</f>
        <v>半期</v>
      </c>
      <c r="L107" s="10">
        <f>教務委員編集用!L141</f>
        <v>22.5</v>
      </c>
      <c r="M107" s="10">
        <f>教務委員編集用!M141</f>
        <v>100</v>
      </c>
      <c r="N107" s="10">
        <f>教務委員編集用!N141</f>
        <v>22.5</v>
      </c>
      <c r="O107" s="38" t="str">
        <f>IF(教務委員編集用!S141=0,"",教務委員編集用!S141)</f>
        <v/>
      </c>
      <c r="P107" s="113" t="str">
        <f>IF(教務委員編集用!T141=0,"",教務委員編集用!T141)</f>
        <v/>
      </c>
      <c r="Q107" s="336" t="str">
        <f>IF(教務委員編集用!O141=0,"",教務委員編集用!O141)</f>
        <v/>
      </c>
      <c r="R107" s="38" t="str">
        <f>IF(教務委員編集用!P141=0,"",教務委員編集用!P141)</f>
        <v/>
      </c>
      <c r="S107" s="38" t="str">
        <f>IF(教務委員編集用!Q141=0,"",教務委員編集用!Q141)</f>
        <v/>
      </c>
      <c r="T107" s="38" t="str">
        <f>IF(教務委員編集用!R141=0,"",教務委員編集用!R141)</f>
        <v/>
      </c>
    </row>
    <row r="108" spans="2:20" x14ac:dyDescent="0.15">
      <c r="B108" s="524"/>
      <c r="C108" s="528"/>
      <c r="D108" s="531"/>
      <c r="E108" s="527"/>
      <c r="F108" s="10" t="str">
        <f>教務委員編集用!F142</f>
        <v>制御工学Ⅰ</v>
      </c>
      <c r="G108" s="10">
        <f>教務委員編集用!G142</f>
        <v>2</v>
      </c>
      <c r="H108" s="10" t="str">
        <f>教務委員編集用!H142</f>
        <v>必修</v>
      </c>
      <c r="I108" s="10" t="str">
        <f>教務委員編集用!I142</f>
        <v>履修</v>
      </c>
      <c r="J108" s="10">
        <f>教務委員編集用!J142</f>
        <v>4</v>
      </c>
      <c r="K108" s="10" t="str">
        <f>教務委員編集用!K142</f>
        <v>通年</v>
      </c>
      <c r="L108" s="10">
        <f>教務委員編集用!L142</f>
        <v>45</v>
      </c>
      <c r="M108" s="10">
        <f>教務委員編集用!M142</f>
        <v>100</v>
      </c>
      <c r="N108" s="10">
        <f>教務委員編集用!N142</f>
        <v>45</v>
      </c>
      <c r="O108" s="38" t="str">
        <f>IF(教務委員編集用!S142=0,"",教務委員編集用!S142)</f>
        <v/>
      </c>
      <c r="P108" s="113" t="str">
        <f>IF(教務委員編集用!T142=0,"",教務委員編集用!T142)</f>
        <v/>
      </c>
      <c r="Q108" s="336" t="str">
        <f>IF(教務委員編集用!O142=0,"",教務委員編集用!O142)</f>
        <v/>
      </c>
      <c r="R108" s="38" t="str">
        <f>IF(教務委員編集用!P142=0,"",教務委員編集用!P142)</f>
        <v/>
      </c>
      <c r="S108" s="38" t="str">
        <f>IF(教務委員編集用!Q142=0,"",教務委員編集用!Q142)</f>
        <v/>
      </c>
      <c r="T108" s="38" t="str">
        <f>IF(教務委員編集用!R142=0,"",教務委員編集用!R142)</f>
        <v/>
      </c>
    </row>
    <row r="109" spans="2:20" x14ac:dyDescent="0.15">
      <c r="B109" s="524"/>
      <c r="C109" s="528"/>
      <c r="D109" s="531"/>
      <c r="E109" s="527"/>
      <c r="F109" s="10" t="str">
        <f>教務委員編集用!F143</f>
        <v>ロボット工学</v>
      </c>
      <c r="G109" s="10">
        <f>教務委員編集用!G143</f>
        <v>2</v>
      </c>
      <c r="H109" s="10" t="str">
        <f>教務委員編集用!H143</f>
        <v>必修</v>
      </c>
      <c r="I109" s="10" t="str">
        <f>教務委員編集用!I143</f>
        <v>学修</v>
      </c>
      <c r="J109" s="10">
        <f>教務委員編集用!J143</f>
        <v>4</v>
      </c>
      <c r="K109" s="10" t="str">
        <f>教務委員編集用!K143</f>
        <v>半期</v>
      </c>
      <c r="L109" s="10">
        <f>教務委員編集用!L143</f>
        <v>22.5</v>
      </c>
      <c r="M109" s="10">
        <f>教務委員編集用!M143</f>
        <v>100</v>
      </c>
      <c r="N109" s="10">
        <f>教務委員編集用!N143</f>
        <v>22.5</v>
      </c>
      <c r="O109" s="38" t="str">
        <f>IF(教務委員編集用!S143=0,"",教務委員編集用!S143)</f>
        <v/>
      </c>
      <c r="P109" s="113" t="str">
        <f>IF(教務委員編集用!T143=0,"",教務委員編集用!T143)</f>
        <v/>
      </c>
      <c r="Q109" s="336" t="str">
        <f>IF(教務委員編集用!O143=0,"",教務委員編集用!O143)</f>
        <v/>
      </c>
      <c r="R109" s="38" t="str">
        <f>IF(教務委員編集用!P143=0,"",教務委員編集用!P143)</f>
        <v/>
      </c>
      <c r="S109" s="38" t="str">
        <f>IF(教務委員編集用!Q143=0,"",教務委員編集用!Q143)</f>
        <v/>
      </c>
      <c r="T109" s="38" t="str">
        <f>IF(教務委員編集用!R143=0,"",教務委員編集用!R143)</f>
        <v/>
      </c>
    </row>
    <row r="110" spans="2:20" x14ac:dyDescent="0.15">
      <c r="B110" s="524"/>
      <c r="C110" s="528"/>
      <c r="D110" s="532"/>
      <c r="E110" s="528"/>
      <c r="F110" s="10" t="str">
        <f>教務委員編集用!F144</f>
        <v>機械加工学</v>
      </c>
      <c r="G110" s="10">
        <f>教務委員編集用!G144</f>
        <v>2</v>
      </c>
      <c r="H110" s="10" t="str">
        <f>教務委員編集用!H144</f>
        <v>必修</v>
      </c>
      <c r="I110" s="10" t="str">
        <f>教務委員編集用!I144</f>
        <v>履修</v>
      </c>
      <c r="J110" s="10">
        <f>教務委員編集用!J144</f>
        <v>4</v>
      </c>
      <c r="K110" s="10" t="str">
        <f>教務委員編集用!K144</f>
        <v>通年</v>
      </c>
      <c r="L110" s="10">
        <f>教務委員編集用!L144</f>
        <v>45</v>
      </c>
      <c r="M110" s="10">
        <f>教務委員編集用!M144</f>
        <v>100</v>
      </c>
      <c r="N110" s="10">
        <f>教務委員編集用!N144</f>
        <v>45</v>
      </c>
      <c r="O110" s="38" t="str">
        <f>IF(教務委員編集用!S144=0,"",教務委員編集用!S144)</f>
        <v/>
      </c>
      <c r="P110" s="113" t="str">
        <f>IF(教務委員編集用!T144=0,"",教務委員編集用!T144)</f>
        <v/>
      </c>
      <c r="Q110" s="336" t="str">
        <f>IF(教務委員編集用!O144=0,"",教務委員編集用!O144)</f>
        <v/>
      </c>
      <c r="R110" s="38" t="str">
        <f>IF(教務委員編集用!P144=0,"",教務委員編集用!P144)</f>
        <v/>
      </c>
      <c r="S110" s="38" t="str">
        <f>IF(教務委員編集用!Q144=0,"",教務委員編集用!Q144)</f>
        <v/>
      </c>
      <c r="T110" s="38" t="str">
        <f>IF(教務委員編集用!R144=0,"",教務委員編集用!R144)</f>
        <v/>
      </c>
    </row>
    <row r="111" spans="2:20" x14ac:dyDescent="0.15">
      <c r="B111" s="524"/>
      <c r="C111" s="528"/>
      <c r="D111" s="532"/>
      <c r="E111" s="528"/>
      <c r="F111" s="10" t="str">
        <f>教務委員編集用!F145</f>
        <v>総合実験実習</v>
      </c>
      <c r="G111" s="10">
        <f>教務委員編集用!G145</f>
        <v>4</v>
      </c>
      <c r="H111" s="10" t="str">
        <f>教務委員編集用!H145</f>
        <v>必修</v>
      </c>
      <c r="I111" s="10" t="str">
        <f>教務委員編集用!I145</f>
        <v>履修</v>
      </c>
      <c r="J111" s="10">
        <f>教務委員編集用!J145</f>
        <v>4</v>
      </c>
      <c r="K111" s="10" t="str">
        <f>教務委員編集用!K145</f>
        <v>通年</v>
      </c>
      <c r="L111" s="10">
        <f>教務委員編集用!L145</f>
        <v>90</v>
      </c>
      <c r="M111" s="10">
        <f>教務委員編集用!M145</f>
        <v>40</v>
      </c>
      <c r="N111" s="10">
        <f>教務委員編集用!N145</f>
        <v>36</v>
      </c>
      <c r="O111" s="38" t="str">
        <f>IF(教務委員編集用!S145=0,"",教務委員編集用!S145)</f>
        <v/>
      </c>
      <c r="P111" s="113" t="str">
        <f>IF(教務委員編集用!T145=0,"",教務委員編集用!T145)</f>
        <v/>
      </c>
      <c r="Q111" s="336" t="str">
        <f>IF(教務委員編集用!O145=0,"",教務委員編集用!O145)</f>
        <v/>
      </c>
      <c r="R111" s="38" t="str">
        <f>IF(教務委員編集用!P145=0,"",教務委員編集用!P145)</f>
        <v/>
      </c>
      <c r="S111" s="38" t="str">
        <f>IF(教務委員編集用!Q145=0,"",教務委員編集用!Q145)</f>
        <v/>
      </c>
      <c r="T111" s="38" t="str">
        <f>IF(教務委員編集用!R145=0,"",教務委員編集用!R145)</f>
        <v/>
      </c>
    </row>
    <row r="112" spans="2:20" x14ac:dyDescent="0.15">
      <c r="B112" s="524"/>
      <c r="C112" s="528"/>
      <c r="D112" s="532"/>
      <c r="E112" s="528"/>
      <c r="F112" s="10" t="str">
        <f>教務委員編集用!F146</f>
        <v>設計製図Ⅲ</v>
      </c>
      <c r="G112" s="10">
        <f>教務委員編集用!G146</f>
        <v>3</v>
      </c>
      <c r="H112" s="10" t="str">
        <f>教務委員編集用!H146</f>
        <v>必修</v>
      </c>
      <c r="I112" s="10" t="str">
        <f>教務委員編集用!I146</f>
        <v>履修</v>
      </c>
      <c r="J112" s="10">
        <f>教務委員編集用!J146</f>
        <v>4</v>
      </c>
      <c r="K112" s="10" t="str">
        <f>教務委員編集用!K146</f>
        <v>通年</v>
      </c>
      <c r="L112" s="10">
        <f>教務委員編集用!L146</f>
        <v>67.5</v>
      </c>
      <c r="M112" s="10">
        <f>教務委員編集用!M146</f>
        <v>50</v>
      </c>
      <c r="N112" s="10">
        <f>教務委員編集用!N146</f>
        <v>33.75</v>
      </c>
      <c r="O112" s="38" t="str">
        <f>IF(教務委員編集用!S146=0,"",教務委員編集用!S146)</f>
        <v/>
      </c>
      <c r="P112" s="113" t="str">
        <f>IF(教務委員編集用!T146=0,"",教務委員編集用!T146)</f>
        <v/>
      </c>
      <c r="Q112" s="336" t="str">
        <f>IF(教務委員編集用!O146=0,"",教務委員編集用!O146)</f>
        <v/>
      </c>
      <c r="R112" s="38" t="str">
        <f>IF(教務委員編集用!P146=0,"",教務委員編集用!P146)</f>
        <v/>
      </c>
      <c r="S112" s="38" t="str">
        <f>IF(教務委員編集用!Q146=0,"",教務委員編集用!Q146)</f>
        <v/>
      </c>
      <c r="T112" s="38" t="str">
        <f>IF(教務委員編集用!R146=0,"",教務委員編集用!R146)</f>
        <v/>
      </c>
    </row>
    <row r="113" spans="2:20" x14ac:dyDescent="0.15">
      <c r="B113" s="524"/>
      <c r="C113" s="528"/>
      <c r="D113" s="532"/>
      <c r="E113" s="528"/>
      <c r="F113" s="10" t="str">
        <f>教務委員編集用!F147</f>
        <v>設計工学</v>
      </c>
      <c r="G113" s="10">
        <f>教務委員編集用!G147</f>
        <v>1</v>
      </c>
      <c r="H113" s="10" t="str">
        <f>教務委員編集用!H147</f>
        <v>必修</v>
      </c>
      <c r="I113" s="10" t="str">
        <f>教務委員編集用!I147</f>
        <v>履修</v>
      </c>
      <c r="J113" s="10">
        <f>教務委員編集用!J147</f>
        <v>5</v>
      </c>
      <c r="K113" s="10" t="str">
        <f>教務委員編集用!K147</f>
        <v>半期</v>
      </c>
      <c r="L113" s="10">
        <f>教務委員編集用!L147</f>
        <v>22.5</v>
      </c>
      <c r="M113" s="10">
        <f>教務委員編集用!M147</f>
        <v>100</v>
      </c>
      <c r="N113" s="10">
        <f>教務委員編集用!N147</f>
        <v>22.5</v>
      </c>
      <c r="O113" s="123"/>
      <c r="P113" s="127"/>
      <c r="Q113" s="342"/>
      <c r="R113" s="327"/>
      <c r="S113" s="327"/>
      <c r="T113" s="327"/>
    </row>
    <row r="114" spans="2:20" x14ac:dyDescent="0.15">
      <c r="B114" s="524"/>
      <c r="C114" s="528"/>
      <c r="D114" s="532"/>
      <c r="E114" s="528"/>
      <c r="F114" s="10" t="str">
        <f>教務委員編集用!F148</f>
        <v>機械設計法</v>
      </c>
      <c r="G114" s="10">
        <f>教務委員編集用!G148</f>
        <v>2</v>
      </c>
      <c r="H114" s="10" t="str">
        <f>教務委員編集用!H148</f>
        <v>選択</v>
      </c>
      <c r="I114" s="10" t="str">
        <f>教務委員編集用!I148</f>
        <v>学修</v>
      </c>
      <c r="J114" s="10">
        <f>教務委員編集用!J148</f>
        <v>5</v>
      </c>
      <c r="K114" s="10" t="str">
        <f>教務委員編集用!K148</f>
        <v>半期</v>
      </c>
      <c r="L114" s="10">
        <f>教務委員編集用!L148</f>
        <v>22.5</v>
      </c>
      <c r="M114" s="10">
        <f>教務委員編集用!M148</f>
        <v>100</v>
      </c>
      <c r="N114" s="10">
        <f>教務委員編集用!N148</f>
        <v>0</v>
      </c>
      <c r="O114" s="123"/>
      <c r="P114" s="127"/>
      <c r="Q114" s="342"/>
      <c r="R114" s="327"/>
      <c r="S114" s="327"/>
      <c r="T114" s="327"/>
    </row>
    <row r="115" spans="2:20" x14ac:dyDescent="0.15">
      <c r="B115" s="524"/>
      <c r="C115" s="528"/>
      <c r="D115" s="532"/>
      <c r="E115" s="528"/>
      <c r="F115" s="10" t="str">
        <f>教務委員編集用!F149</f>
        <v>生産工学</v>
      </c>
      <c r="G115" s="10">
        <f>教務委員編集用!G149</f>
        <v>2</v>
      </c>
      <c r="H115" s="10" t="str">
        <f>教務委員編集用!H149</f>
        <v>必修</v>
      </c>
      <c r="I115" s="10" t="str">
        <f>教務委員編集用!I149</f>
        <v>学修</v>
      </c>
      <c r="J115" s="10">
        <f>教務委員編集用!J149</f>
        <v>5</v>
      </c>
      <c r="K115" s="10" t="str">
        <f>教務委員編集用!K149</f>
        <v>半期</v>
      </c>
      <c r="L115" s="10">
        <f>教務委員編集用!L149</f>
        <v>22.5</v>
      </c>
      <c r="M115" s="10">
        <f>教務委員編集用!M149</f>
        <v>75</v>
      </c>
      <c r="N115" s="10">
        <f>教務委員編集用!N149</f>
        <v>16.875</v>
      </c>
      <c r="O115" s="123"/>
      <c r="P115" s="127"/>
      <c r="Q115" s="342"/>
      <c r="R115" s="327"/>
      <c r="S115" s="327"/>
      <c r="T115" s="327"/>
    </row>
    <row r="116" spans="2:20" x14ac:dyDescent="0.15">
      <c r="B116" s="524"/>
      <c r="C116" s="528"/>
      <c r="D116" s="532"/>
      <c r="E116" s="528"/>
      <c r="F116" s="10" t="str">
        <f>教務委員編集用!F150</f>
        <v>電子応用工学</v>
      </c>
      <c r="G116" s="10">
        <f>教務委員編集用!G150</f>
        <v>2</v>
      </c>
      <c r="H116" s="10" t="str">
        <f>教務委員編集用!H150</f>
        <v>選択</v>
      </c>
      <c r="I116" s="10" t="str">
        <f>教務委員編集用!I150</f>
        <v>学修</v>
      </c>
      <c r="J116" s="10">
        <f>教務委員編集用!J150</f>
        <v>5</v>
      </c>
      <c r="K116" s="10" t="str">
        <f>教務委員編集用!K150</f>
        <v>半期</v>
      </c>
      <c r="L116" s="10">
        <f>教務委員編集用!L150</f>
        <v>22.5</v>
      </c>
      <c r="M116" s="10">
        <f>教務委員編集用!M150</f>
        <v>100</v>
      </c>
      <c r="N116" s="10">
        <f>教務委員編集用!N150</f>
        <v>0</v>
      </c>
      <c r="O116" s="123"/>
      <c r="P116" s="127"/>
      <c r="Q116" s="342"/>
      <c r="R116" s="327"/>
      <c r="S116" s="327"/>
      <c r="T116" s="327"/>
    </row>
    <row r="117" spans="2:20" x14ac:dyDescent="0.15">
      <c r="B117" s="524"/>
      <c r="C117" s="528"/>
      <c r="D117" s="532"/>
      <c r="E117" s="528"/>
      <c r="F117" s="10" t="str">
        <f>教務委員編集用!F151</f>
        <v>ディジタル回路</v>
      </c>
      <c r="G117" s="10">
        <f>教務委員編集用!G151</f>
        <v>2</v>
      </c>
      <c r="H117" s="10" t="str">
        <f>教務委員編集用!H151</f>
        <v>必修</v>
      </c>
      <c r="I117" s="10" t="str">
        <f>教務委員編集用!I151</f>
        <v>学修</v>
      </c>
      <c r="J117" s="10">
        <f>教務委員編集用!J151</f>
        <v>5</v>
      </c>
      <c r="K117" s="10" t="str">
        <f>教務委員編集用!K151</f>
        <v>半期</v>
      </c>
      <c r="L117" s="10">
        <f>教務委員編集用!L151</f>
        <v>22.5</v>
      </c>
      <c r="M117" s="10">
        <f>教務委員編集用!M151</f>
        <v>100</v>
      </c>
      <c r="N117" s="10">
        <f>教務委員編集用!N151</f>
        <v>22.5</v>
      </c>
      <c r="O117" s="123"/>
      <c r="P117" s="127"/>
      <c r="Q117" s="342"/>
      <c r="R117" s="327"/>
      <c r="S117" s="327"/>
      <c r="T117" s="327"/>
    </row>
    <row r="118" spans="2:20" x14ac:dyDescent="0.15">
      <c r="B118" s="524"/>
      <c r="C118" s="528"/>
      <c r="D118" s="532"/>
      <c r="E118" s="528"/>
      <c r="F118" s="10" t="str">
        <f>教務委員編集用!F152</f>
        <v>通信工学</v>
      </c>
      <c r="G118" s="10">
        <f>教務委員編集用!G152</f>
        <v>2</v>
      </c>
      <c r="H118" s="10" t="str">
        <f>教務委員編集用!H152</f>
        <v>選択</v>
      </c>
      <c r="I118" s="10" t="str">
        <f>教務委員編集用!I152</f>
        <v>学修</v>
      </c>
      <c r="J118" s="10">
        <f>教務委員編集用!J152</f>
        <v>5</v>
      </c>
      <c r="K118" s="10" t="str">
        <f>教務委員編集用!K152</f>
        <v>半期</v>
      </c>
      <c r="L118" s="10">
        <f>教務委員編集用!L152</f>
        <v>22.5</v>
      </c>
      <c r="M118" s="10">
        <f>教務委員編集用!M152</f>
        <v>100</v>
      </c>
      <c r="N118" s="10">
        <f>教務委員編集用!N152</f>
        <v>0</v>
      </c>
      <c r="O118" s="123"/>
      <c r="P118" s="127"/>
      <c r="Q118" s="342"/>
      <c r="R118" s="327"/>
      <c r="S118" s="327"/>
      <c r="T118" s="327"/>
    </row>
    <row r="119" spans="2:20" x14ac:dyDescent="0.15">
      <c r="B119" s="524"/>
      <c r="C119" s="528"/>
      <c r="D119" s="532"/>
      <c r="E119" s="528"/>
      <c r="F119" s="10" t="str">
        <f>教務委員編集用!F153</f>
        <v>制御工学Ⅱ</v>
      </c>
      <c r="G119" s="10">
        <f>教務委員編集用!G153</f>
        <v>2</v>
      </c>
      <c r="H119" s="10" t="str">
        <f>教務委員編集用!H153</f>
        <v>必修</v>
      </c>
      <c r="I119" s="10" t="str">
        <f>教務委員編集用!I153</f>
        <v>学修</v>
      </c>
      <c r="J119" s="10">
        <f>教務委員編集用!J153</f>
        <v>5</v>
      </c>
      <c r="K119" s="10" t="str">
        <f>教務委員編集用!K153</f>
        <v>半期</v>
      </c>
      <c r="L119" s="10">
        <f>教務委員編集用!L153</f>
        <v>22.5</v>
      </c>
      <c r="M119" s="10">
        <f>教務委員編集用!M153</f>
        <v>100</v>
      </c>
      <c r="N119" s="10">
        <f>教務委員編集用!N153</f>
        <v>22.5</v>
      </c>
      <c r="O119" s="123"/>
      <c r="P119" s="127"/>
      <c r="Q119" s="342"/>
      <c r="R119" s="327"/>
      <c r="S119" s="327"/>
      <c r="T119" s="327"/>
    </row>
    <row r="120" spans="2:20" x14ac:dyDescent="0.15">
      <c r="B120" s="524"/>
      <c r="C120" s="528"/>
      <c r="D120" s="532"/>
      <c r="E120" s="528"/>
      <c r="F120" s="10" t="str">
        <f>教務委員編集用!F154</f>
        <v>振動工学</v>
      </c>
      <c r="G120" s="10">
        <f>教務委員編集用!G154</f>
        <v>2</v>
      </c>
      <c r="H120" s="10" t="str">
        <f>教務委員編集用!H154</f>
        <v>選択</v>
      </c>
      <c r="I120" s="10" t="str">
        <f>教務委員編集用!I154</f>
        <v>学修</v>
      </c>
      <c r="J120" s="10">
        <f>教務委員編集用!J154</f>
        <v>5</v>
      </c>
      <c r="K120" s="10" t="str">
        <f>教務委員編集用!K154</f>
        <v>半期</v>
      </c>
      <c r="L120" s="10">
        <f>教務委員編集用!L154</f>
        <v>22.5</v>
      </c>
      <c r="M120" s="10">
        <f>教務委員編集用!M154</f>
        <v>100</v>
      </c>
      <c r="N120" s="10">
        <f>教務委員編集用!N154</f>
        <v>0</v>
      </c>
      <c r="O120" s="123"/>
      <c r="P120" s="127"/>
      <c r="Q120" s="342"/>
      <c r="R120" s="327"/>
      <c r="S120" s="327"/>
      <c r="T120" s="327"/>
    </row>
    <row r="121" spans="2:20" x14ac:dyDescent="0.15">
      <c r="B121" s="524"/>
      <c r="C121" s="528"/>
      <c r="D121" s="532"/>
      <c r="E121" s="528"/>
      <c r="F121" s="10" t="str">
        <f>教務委員編集用!F155</f>
        <v>計測工学</v>
      </c>
      <c r="G121" s="10">
        <f>教務委員編集用!G155</f>
        <v>2</v>
      </c>
      <c r="H121" s="10" t="str">
        <f>教務委員編集用!H155</f>
        <v>必修</v>
      </c>
      <c r="I121" s="10" t="str">
        <f>教務委員編集用!I155</f>
        <v>学修</v>
      </c>
      <c r="J121" s="10">
        <f>教務委員編集用!J155</f>
        <v>5</v>
      </c>
      <c r="K121" s="10" t="str">
        <f>教務委員編集用!K155</f>
        <v>半期</v>
      </c>
      <c r="L121" s="10">
        <f>教務委員編集用!L155</f>
        <v>22.5</v>
      </c>
      <c r="M121" s="10">
        <f>教務委員編集用!M155</f>
        <v>100</v>
      </c>
      <c r="N121" s="10">
        <f>教務委員編集用!N155</f>
        <v>22.5</v>
      </c>
      <c r="O121" s="123"/>
      <c r="P121" s="127"/>
      <c r="Q121" s="342"/>
      <c r="R121" s="327"/>
      <c r="S121" s="327"/>
      <c r="T121" s="327"/>
    </row>
    <row r="122" spans="2:20" x14ac:dyDescent="0.15">
      <c r="B122" s="524"/>
      <c r="C122" s="528"/>
      <c r="D122" s="532"/>
      <c r="E122" s="528"/>
      <c r="F122" s="10" t="str">
        <f>教務委員編集用!F156</f>
        <v>創造性開発工学</v>
      </c>
      <c r="G122" s="10">
        <f>教務委員編集用!G156</f>
        <v>2</v>
      </c>
      <c r="H122" s="10" t="str">
        <f>教務委員編集用!H156</f>
        <v>必修</v>
      </c>
      <c r="I122" s="10" t="str">
        <f>教務委員編集用!I156</f>
        <v>学修</v>
      </c>
      <c r="J122" s="10">
        <f>教務委員編集用!J156</f>
        <v>5</v>
      </c>
      <c r="K122" s="10" t="str">
        <f>教務委員編集用!K156</f>
        <v>半期</v>
      </c>
      <c r="L122" s="10">
        <f>教務委員編集用!L156</f>
        <v>22.5</v>
      </c>
      <c r="M122" s="10">
        <f>教務委員編集用!M156</f>
        <v>20</v>
      </c>
      <c r="N122" s="10">
        <f>教務委員編集用!N156</f>
        <v>4.5</v>
      </c>
      <c r="O122" s="123"/>
      <c r="P122" s="127"/>
      <c r="Q122" s="342"/>
      <c r="R122" s="327"/>
      <c r="S122" s="327"/>
      <c r="T122" s="327"/>
    </row>
    <row r="123" spans="2:20" x14ac:dyDescent="0.15">
      <c r="B123" s="524"/>
      <c r="C123" s="528"/>
      <c r="D123" s="532"/>
      <c r="E123" s="528"/>
      <c r="F123" s="10" t="str">
        <f>教務委員編集用!F157</f>
        <v>流体工学</v>
      </c>
      <c r="G123" s="10">
        <f>教務委員編集用!G157</f>
        <v>2</v>
      </c>
      <c r="H123" s="10" t="str">
        <f>教務委員編集用!H157</f>
        <v>選択</v>
      </c>
      <c r="I123" s="10" t="str">
        <f>教務委員編集用!I157</f>
        <v>学修</v>
      </c>
      <c r="J123" s="10">
        <f>教務委員編集用!J157</f>
        <v>5</v>
      </c>
      <c r="K123" s="10" t="str">
        <f>教務委員編集用!K157</f>
        <v>半期</v>
      </c>
      <c r="L123" s="10">
        <f>教務委員編集用!L157</f>
        <v>22.5</v>
      </c>
      <c r="M123" s="10">
        <f>教務委員編集用!M157</f>
        <v>100</v>
      </c>
      <c r="N123" s="10">
        <f>教務委員編集用!N157</f>
        <v>0</v>
      </c>
      <c r="O123" s="123"/>
      <c r="P123" s="127"/>
      <c r="Q123" s="342"/>
      <c r="R123" s="327"/>
      <c r="S123" s="327"/>
      <c r="T123" s="327"/>
    </row>
    <row r="124" spans="2:20" x14ac:dyDescent="0.15">
      <c r="B124" s="524"/>
      <c r="C124" s="528"/>
      <c r="D124" s="532"/>
      <c r="E124" s="528"/>
      <c r="F124" s="25"/>
      <c r="G124" s="25"/>
      <c r="H124" s="25"/>
      <c r="I124" s="25"/>
      <c r="J124" s="25"/>
      <c r="K124" s="25"/>
      <c r="L124" s="25"/>
      <c r="M124" s="25"/>
      <c r="N124" s="25"/>
      <c r="O124" s="289"/>
      <c r="P124" s="290"/>
      <c r="Q124" s="343"/>
      <c r="R124" s="289"/>
      <c r="S124" s="289"/>
      <c r="T124" s="289"/>
    </row>
    <row r="125" spans="2:20" ht="14.25" thickBot="1" x14ac:dyDescent="0.2">
      <c r="B125" s="524"/>
      <c r="C125" s="528"/>
      <c r="D125" s="532"/>
      <c r="E125" s="528"/>
      <c r="F125" s="9"/>
      <c r="G125" s="9"/>
      <c r="H125" s="9"/>
      <c r="I125" s="9"/>
      <c r="J125" s="9"/>
      <c r="K125" s="9"/>
      <c r="L125" s="9"/>
      <c r="M125" s="9"/>
      <c r="N125" s="9"/>
      <c r="O125" s="9"/>
      <c r="P125" s="68"/>
      <c r="Q125" s="335"/>
      <c r="R125" s="9"/>
      <c r="S125" s="9"/>
      <c r="T125" s="39"/>
    </row>
    <row r="126" spans="2:20" ht="15" thickTop="1" thickBot="1" x14ac:dyDescent="0.2">
      <c r="B126" s="524"/>
      <c r="C126" s="528"/>
      <c r="D126" s="533"/>
      <c r="E126" s="534"/>
      <c r="F126" s="9" t="str">
        <f>IF(教務委員編集用!F163=0,"",教務委員編集用!F163)</f>
        <v>D-1D-2合計</v>
      </c>
      <c r="G126" s="9" t="str">
        <f>IF(教務委員編集用!G163=0,"",教務委員編集用!G163)</f>
        <v/>
      </c>
      <c r="H126" s="9" t="str">
        <f>IF(教務委員編集用!H163=0,"",教務委員編集用!H163)</f>
        <v/>
      </c>
      <c r="I126" s="9" t="str">
        <f>IF(教務委員編集用!I163=0,"",教務委員編集用!I163)</f>
        <v/>
      </c>
      <c r="J126" s="9"/>
      <c r="K126" s="9" t="str">
        <f>IF(教務委員編集用!K163=0,"",教務委員編集用!K163)</f>
        <v/>
      </c>
      <c r="L126" s="9"/>
      <c r="M126" s="9" t="str">
        <f>IF(教務委員編集用!M163=0,"",教務委員編集用!M163)</f>
        <v/>
      </c>
      <c r="N126" s="9">
        <f>教務委員編集用!$N$163</f>
        <v>428.625</v>
      </c>
      <c r="O126" s="9"/>
      <c r="P126" s="51" t="str">
        <f>IF(教務委員編集用!AE163=0,"",教務委員編集用!AE163)</f>
        <v/>
      </c>
      <c r="Q126" s="335"/>
      <c r="R126" s="9"/>
      <c r="S126" s="9"/>
      <c r="T126" s="39"/>
    </row>
    <row r="127" spans="2:20" ht="14.25" thickTop="1" x14ac:dyDescent="0.15">
      <c r="B127" s="524"/>
      <c r="C127" s="528"/>
      <c r="D127" s="531">
        <f>教務委員編集用!D164</f>
        <v>3</v>
      </c>
      <c r="E127" s="527" t="str">
        <f>教務委員編集用!E164</f>
        <v>基盤となる工学分野以外の工学分野の基礎的な知識を身につける.</v>
      </c>
      <c r="F127" s="10" t="str">
        <f>教務委員編集用!F164</f>
        <v>総合実験実習</v>
      </c>
      <c r="G127" s="10">
        <f>教務委員編集用!G164</f>
        <v>4</v>
      </c>
      <c r="H127" s="10" t="str">
        <f>教務委員編集用!H164</f>
        <v>必修</v>
      </c>
      <c r="I127" s="10" t="str">
        <f>教務委員編集用!I164</f>
        <v>履修</v>
      </c>
      <c r="J127" s="10">
        <f>教務委員編集用!J164</f>
        <v>4</v>
      </c>
      <c r="K127" s="10" t="str">
        <f>教務委員編集用!K164</f>
        <v>通年</v>
      </c>
      <c r="L127" s="33">
        <f>教務委員編集用!L164</f>
        <v>90</v>
      </c>
      <c r="M127" s="33">
        <f>教務委員編集用!M164</f>
        <v>20</v>
      </c>
      <c r="N127" s="33">
        <f>教務委員編集用!$N$164</f>
        <v>18</v>
      </c>
      <c r="O127" s="38" t="str">
        <f>IF(教務委員編集用!S164=0,"",教務委員編集用!S164)</f>
        <v/>
      </c>
      <c r="P127" s="113" t="str">
        <f>IF(教務委員編集用!T164=0,"",教務委員編集用!T164)</f>
        <v/>
      </c>
      <c r="Q127" s="336" t="str">
        <f>IF(教務委員編集用!O164=0,"",教務委員編集用!O164)</f>
        <v/>
      </c>
      <c r="R127" s="38" t="str">
        <f>IF(教務委員編集用!P164=0,"",教務委員編集用!P164)</f>
        <v/>
      </c>
      <c r="S127" s="38" t="str">
        <f>IF(教務委員編集用!Q164=0,"",教務委員編集用!Q164)</f>
        <v/>
      </c>
      <c r="T127" s="38" t="str">
        <f>IF(教務委員編集用!R164=0,"",教務委員編集用!R164)</f>
        <v/>
      </c>
    </row>
    <row r="128" spans="2:20" x14ac:dyDescent="0.15">
      <c r="B128" s="524"/>
      <c r="C128" s="528"/>
      <c r="D128" s="532"/>
      <c r="E128" s="528"/>
      <c r="F128" s="10"/>
      <c r="G128" s="10"/>
      <c r="H128" s="10"/>
      <c r="I128" s="10"/>
      <c r="J128" s="10"/>
      <c r="K128" s="10"/>
      <c r="L128" s="33"/>
      <c r="M128" s="33"/>
      <c r="N128" s="33"/>
      <c r="O128" s="38"/>
      <c r="P128" s="113"/>
      <c r="Q128" s="336"/>
      <c r="R128" s="38"/>
      <c r="S128" s="38"/>
      <c r="T128" s="38"/>
    </row>
    <row r="129" spans="2:20" x14ac:dyDescent="0.15">
      <c r="B129" s="524"/>
      <c r="C129" s="528"/>
      <c r="D129" s="532"/>
      <c r="E129" s="528"/>
      <c r="F129" s="11"/>
      <c r="G129" s="11"/>
      <c r="H129" s="11"/>
      <c r="I129" s="11"/>
      <c r="J129" s="11"/>
      <c r="K129" s="11"/>
      <c r="L129" s="11"/>
      <c r="M129" s="11"/>
      <c r="N129" s="11"/>
      <c r="O129" s="11"/>
      <c r="P129" s="70"/>
      <c r="Q129" s="344"/>
      <c r="R129" s="11"/>
      <c r="S129" s="11"/>
      <c r="T129" s="40"/>
    </row>
    <row r="130" spans="2:20" ht="14.25" thickBot="1" x14ac:dyDescent="0.2">
      <c r="B130" s="524"/>
      <c r="C130" s="528"/>
      <c r="D130" s="532"/>
      <c r="E130" s="528"/>
      <c r="F130" s="9"/>
      <c r="G130" s="9"/>
      <c r="H130" s="9"/>
      <c r="I130" s="9"/>
      <c r="J130" s="9"/>
      <c r="K130" s="9"/>
      <c r="L130" s="9"/>
      <c r="M130" s="9"/>
      <c r="N130" s="9"/>
      <c r="O130" s="9"/>
      <c r="P130" s="68"/>
      <c r="Q130" s="335"/>
      <c r="R130" s="9"/>
      <c r="S130" s="9"/>
      <c r="T130" s="39"/>
    </row>
    <row r="131" spans="2:20" ht="14.25" thickTop="1" x14ac:dyDescent="0.15">
      <c r="B131" s="524"/>
      <c r="C131" s="528"/>
      <c r="D131" s="532"/>
      <c r="E131" s="528"/>
      <c r="F131" s="8" t="str">
        <f>IF(教務委員編集用!F170=0,"",教務委員編集用!F170)</f>
        <v>D-3合計</v>
      </c>
      <c r="G131" s="8" t="str">
        <f>IF(教務委員編集用!G170=0,"",教務委員編集用!G170)</f>
        <v/>
      </c>
      <c r="H131" s="8" t="str">
        <f>IF(教務委員編集用!H170=0,"",教務委員編集用!H170)</f>
        <v/>
      </c>
      <c r="I131" s="8" t="str">
        <f>IF(教務委員編集用!I170=0,"",教務委員編集用!I170)</f>
        <v/>
      </c>
      <c r="J131" s="8"/>
      <c r="K131" s="8" t="str">
        <f>IF(教務委員編集用!K170=0,"",教務委員編集用!K170)</f>
        <v/>
      </c>
      <c r="L131" s="8" t="str">
        <f>IF(教務委員編集用!L170=0,"",教務委員編集用!L170)</f>
        <v/>
      </c>
      <c r="M131" s="8" t="str">
        <f>IF(教務委員編集用!M170=0,"",教務委員編集用!M170)</f>
        <v/>
      </c>
      <c r="N131" s="8">
        <f>教務委員編集用!N170</f>
        <v>18</v>
      </c>
      <c r="O131" s="8"/>
      <c r="P131" s="52" t="str">
        <f>IF(教務委員編集用!AE170=0,"",教務委員編集用!AE170)</f>
        <v/>
      </c>
      <c r="Q131" s="334"/>
      <c r="R131" s="8"/>
      <c r="S131" s="8"/>
      <c r="T131" s="37"/>
    </row>
    <row r="132" spans="2:20" ht="14.25" thickBot="1" x14ac:dyDescent="0.2">
      <c r="B132" s="525"/>
      <c r="C132" s="529"/>
      <c r="D132" s="4"/>
      <c r="E132" s="16"/>
      <c r="F132" s="12" t="str">
        <f>IF(教務委員編集用!F171=0,"",教務委員編集用!F171)</f>
        <v>D合計</v>
      </c>
      <c r="G132" s="12" t="str">
        <f>IF(教務委員編集用!G171=0,"",教務委員編集用!G171)</f>
        <v/>
      </c>
      <c r="H132" s="12" t="str">
        <f>IF(教務委員編集用!H171=0,"",教務委員編集用!H171)</f>
        <v/>
      </c>
      <c r="I132" s="12" t="str">
        <f>IF(教務委員編集用!I171=0,"",教務委員編集用!I171)</f>
        <v/>
      </c>
      <c r="J132" s="12"/>
      <c r="K132" s="12" t="str">
        <f>IF(教務委員編集用!K171=0,"",教務委員編集用!K171)</f>
        <v/>
      </c>
      <c r="L132" s="12" t="str">
        <f>IF(教務委員編集用!L171=0,"",教務委員編集用!L171)</f>
        <v/>
      </c>
      <c r="M132" s="12" t="str">
        <f>IF(教務委員編集用!M171=0,"",教務委員編集用!M171)</f>
        <v/>
      </c>
      <c r="N132" s="12">
        <f>教務委員編集用!N171</f>
        <v>943.875</v>
      </c>
      <c r="O132" s="12"/>
      <c r="P132" s="97" t="str">
        <f>IF(教務委員編集用!AE171=0,"",教務委員編集用!AE171)</f>
        <v/>
      </c>
      <c r="Q132" s="339"/>
      <c r="R132" s="12"/>
      <c r="S132" s="12"/>
      <c r="T132" s="42"/>
    </row>
    <row r="133" spans="2:20" x14ac:dyDescent="0.15">
      <c r="B133" s="522" t="str">
        <f>教務委員編集用!B172</f>
        <v>E</v>
      </c>
      <c r="C133" s="526" t="str">
        <f>教務委員編集用!C172</f>
        <v>科学,技術および情報の知識,基盤となる工学分野で習得した知識,さらに技術者としての実践的な知識や技能を活用して,自ら問題を発見し解決する能力を養う。</v>
      </c>
      <c r="D133" s="530">
        <f>教務委員編集用!D172</f>
        <v>1</v>
      </c>
      <c r="E133" s="536" t="str">
        <f>教務委員編集用!E172</f>
        <v>科学,技術,工学に関する情報を収集し,その適否を判断してまとめることができる.</v>
      </c>
      <c r="F133" s="7" t="str">
        <f>教務委員編集用!F172</f>
        <v>電子制御工学実験Ⅰ</v>
      </c>
      <c r="G133" s="306">
        <f>教務委員編集用!G172</f>
        <v>2</v>
      </c>
      <c r="H133" s="306" t="str">
        <f>教務委員編集用!H172</f>
        <v>必修</v>
      </c>
      <c r="I133" s="306" t="str">
        <f>教務委員編集用!I172</f>
        <v>履修</v>
      </c>
      <c r="J133" s="306">
        <f>教務委員編集用!J172</f>
        <v>1</v>
      </c>
      <c r="K133" s="306" t="str">
        <f>教務委員編集用!K172</f>
        <v>通年</v>
      </c>
      <c r="L133" s="306">
        <f>教務委員編集用!L172</f>
        <v>45</v>
      </c>
      <c r="M133" s="306">
        <f>教務委員編集用!M172</f>
        <v>14</v>
      </c>
      <c r="N133" s="306">
        <f>教務委員編集用!N172</f>
        <v>6.3</v>
      </c>
      <c r="O133" s="38" t="str">
        <f t="shared" ref="O133:T133" si="2">IF(O79=0,"",O79)</f>
        <v/>
      </c>
      <c r="P133" s="113" t="str">
        <f t="shared" si="2"/>
        <v/>
      </c>
      <c r="Q133" s="336" t="str">
        <f t="shared" si="2"/>
        <v/>
      </c>
      <c r="R133" s="38" t="str">
        <f t="shared" si="2"/>
        <v/>
      </c>
      <c r="S133" s="38" t="str">
        <f t="shared" si="2"/>
        <v/>
      </c>
      <c r="T133" s="38" t="str">
        <f t="shared" si="2"/>
        <v/>
      </c>
    </row>
    <row r="134" spans="2:20" x14ac:dyDescent="0.15">
      <c r="B134" s="524"/>
      <c r="C134" s="528"/>
      <c r="D134" s="532"/>
      <c r="E134" s="537"/>
      <c r="F134" s="8" t="str">
        <f>教務委員編集用!F173</f>
        <v>電子制御工学実験Ⅱ</v>
      </c>
      <c r="G134" s="308">
        <f>教務委員編集用!G173</f>
        <v>2</v>
      </c>
      <c r="H134" s="308" t="str">
        <f>教務委員編集用!H173</f>
        <v>必修</v>
      </c>
      <c r="I134" s="308" t="str">
        <f>教務委員編集用!I173</f>
        <v>履修</v>
      </c>
      <c r="J134" s="308">
        <f>教務委員編集用!J173</f>
        <v>2</v>
      </c>
      <c r="K134" s="308" t="str">
        <f>教務委員編集用!K173</f>
        <v>通年</v>
      </c>
      <c r="L134" s="18">
        <f>教務委員編集用!L173</f>
        <v>45</v>
      </c>
      <c r="M134" s="18">
        <f>教務委員編集用!M173</f>
        <v>20</v>
      </c>
      <c r="N134" s="18">
        <f>教務委員編集用!N173</f>
        <v>9</v>
      </c>
      <c r="O134" s="38" t="str">
        <f t="shared" ref="O134:T134" si="3">IF(O83=0,"",O83)</f>
        <v/>
      </c>
      <c r="P134" s="113" t="str">
        <f t="shared" si="3"/>
        <v/>
      </c>
      <c r="Q134" s="336" t="str">
        <f t="shared" si="3"/>
        <v/>
      </c>
      <c r="R134" s="38" t="str">
        <f t="shared" si="3"/>
        <v/>
      </c>
      <c r="S134" s="38" t="str">
        <f t="shared" si="3"/>
        <v/>
      </c>
      <c r="T134" s="38" t="str">
        <f t="shared" si="3"/>
        <v/>
      </c>
    </row>
    <row r="135" spans="2:20" x14ac:dyDescent="0.15">
      <c r="B135" s="524"/>
      <c r="C135" s="528"/>
      <c r="D135" s="532"/>
      <c r="E135" s="537"/>
      <c r="F135" s="8" t="str">
        <f>教務委員編集用!F174</f>
        <v>工学実験実習</v>
      </c>
      <c r="G135" s="308">
        <f>教務委員編集用!G174</f>
        <v>4</v>
      </c>
      <c r="H135" s="308" t="str">
        <f>教務委員編集用!H174</f>
        <v>必修</v>
      </c>
      <c r="I135" s="308" t="str">
        <f>教務委員編集用!I174</f>
        <v>履修</v>
      </c>
      <c r="J135" s="308">
        <f>教務委員編集用!J174</f>
        <v>3</v>
      </c>
      <c r="K135" s="308" t="str">
        <f>教務委員編集用!K174</f>
        <v>通年</v>
      </c>
      <c r="L135" s="18">
        <f>教務委員編集用!L174</f>
        <v>90</v>
      </c>
      <c r="M135" s="18">
        <f>教務委員編集用!M174</f>
        <v>15</v>
      </c>
      <c r="N135" s="18">
        <f>教務委員編集用!N174</f>
        <v>13.5</v>
      </c>
      <c r="O135" s="38" t="str">
        <f t="shared" ref="O135:T135" si="4">IF(O89=0,"",O89)</f>
        <v/>
      </c>
      <c r="P135" s="113" t="str">
        <f t="shared" si="4"/>
        <v/>
      </c>
      <c r="Q135" s="336" t="str">
        <f t="shared" si="4"/>
        <v/>
      </c>
      <c r="R135" s="38" t="str">
        <f t="shared" si="4"/>
        <v/>
      </c>
      <c r="S135" s="38" t="str">
        <f t="shared" si="4"/>
        <v/>
      </c>
      <c r="T135" s="38" t="str">
        <f t="shared" si="4"/>
        <v/>
      </c>
    </row>
    <row r="136" spans="2:20" x14ac:dyDescent="0.15">
      <c r="B136" s="524"/>
      <c r="C136" s="528"/>
      <c r="D136" s="532"/>
      <c r="E136" s="537"/>
      <c r="F136" s="8" t="str">
        <f>教務委員編集用!F175</f>
        <v>総合実験実習</v>
      </c>
      <c r="G136" s="308">
        <f>教務委員編集用!G175</f>
        <v>4</v>
      </c>
      <c r="H136" s="308" t="str">
        <f>教務委員編集用!H175</f>
        <v>必修</v>
      </c>
      <c r="I136" s="308" t="str">
        <f>教務委員編集用!I175</f>
        <v>履修</v>
      </c>
      <c r="J136" s="308">
        <f>教務委員編集用!J175</f>
        <v>4</v>
      </c>
      <c r="K136" s="308" t="str">
        <f>教務委員編集用!K175</f>
        <v>通年</v>
      </c>
      <c r="L136" s="18">
        <f>教務委員編集用!L175</f>
        <v>90</v>
      </c>
      <c r="M136" s="18">
        <f>教務委員編集用!M175</f>
        <v>20</v>
      </c>
      <c r="N136" s="18">
        <f>教務委員編集用!N175</f>
        <v>18</v>
      </c>
      <c r="O136" s="38" t="str">
        <f t="shared" ref="O136:T137" si="5">IF(O111=0,"",O111)</f>
        <v/>
      </c>
      <c r="P136" s="113" t="str">
        <f t="shared" si="5"/>
        <v/>
      </c>
      <c r="Q136" s="336" t="str">
        <f t="shared" si="5"/>
        <v/>
      </c>
      <c r="R136" s="38" t="str">
        <f t="shared" si="5"/>
        <v/>
      </c>
      <c r="S136" s="38" t="str">
        <f t="shared" si="5"/>
        <v/>
      </c>
      <c r="T136" s="38" t="str">
        <f t="shared" si="5"/>
        <v/>
      </c>
    </row>
    <row r="137" spans="2:20" x14ac:dyDescent="0.15">
      <c r="B137" s="524"/>
      <c r="C137" s="528"/>
      <c r="D137" s="532"/>
      <c r="E137" s="537"/>
      <c r="F137" s="8" t="str">
        <f>教務委員編集用!F176</f>
        <v>設計製図Ⅲ</v>
      </c>
      <c r="G137" s="308">
        <f>教務委員編集用!G176</f>
        <v>3</v>
      </c>
      <c r="H137" s="308" t="str">
        <f>教務委員編集用!H176</f>
        <v>必修</v>
      </c>
      <c r="I137" s="308" t="str">
        <f>教務委員編集用!I176</f>
        <v>履修</v>
      </c>
      <c r="J137" s="308">
        <f>教務委員編集用!J176</f>
        <v>4</v>
      </c>
      <c r="K137" s="308" t="str">
        <f>教務委員編集用!K176</f>
        <v>通年</v>
      </c>
      <c r="L137" s="18">
        <f>教務委員編集用!L176</f>
        <v>67.5</v>
      </c>
      <c r="M137" s="18">
        <f>教務委員編集用!M176</f>
        <v>20</v>
      </c>
      <c r="N137" s="18">
        <f>教務委員編集用!N176</f>
        <v>13.5</v>
      </c>
      <c r="O137" s="38" t="str">
        <f t="shared" si="5"/>
        <v/>
      </c>
      <c r="P137" s="113" t="str">
        <f t="shared" si="5"/>
        <v/>
      </c>
      <c r="Q137" s="336" t="str">
        <f t="shared" si="5"/>
        <v/>
      </c>
      <c r="R137" s="38" t="str">
        <f t="shared" si="5"/>
        <v/>
      </c>
      <c r="S137" s="38" t="str">
        <f t="shared" si="5"/>
        <v/>
      </c>
      <c r="T137" s="38" t="str">
        <f t="shared" si="5"/>
        <v/>
      </c>
    </row>
    <row r="138" spans="2:20" x14ac:dyDescent="0.15">
      <c r="B138" s="524"/>
      <c r="C138" s="528"/>
      <c r="D138" s="532"/>
      <c r="E138" s="537"/>
      <c r="F138" s="8" t="str">
        <f>教務委員編集用!F177</f>
        <v>創造性開発工学</v>
      </c>
      <c r="G138" s="308">
        <f>教務委員編集用!G177</f>
        <v>2</v>
      </c>
      <c r="H138" s="308" t="str">
        <f>教務委員編集用!H177</f>
        <v>必修</v>
      </c>
      <c r="I138" s="308" t="str">
        <f>教務委員編集用!I177</f>
        <v>学修</v>
      </c>
      <c r="J138" s="308">
        <f>教務委員編集用!J177</f>
        <v>5</v>
      </c>
      <c r="K138" s="308" t="str">
        <f>教務委員編集用!K177</f>
        <v>半期</v>
      </c>
      <c r="L138" s="18">
        <f>教務委員編集用!L177</f>
        <v>22.5</v>
      </c>
      <c r="M138" s="18">
        <f>教務委員編集用!M177</f>
        <v>60</v>
      </c>
      <c r="N138" s="18">
        <f>教務委員編集用!N177</f>
        <v>13.5</v>
      </c>
      <c r="O138" s="61" t="str">
        <f t="shared" ref="O138:T138" si="6">IF(O122=0,"",O122)</f>
        <v/>
      </c>
      <c r="P138" s="354" t="str">
        <f t="shared" si="6"/>
        <v/>
      </c>
      <c r="Q138" s="345" t="str">
        <f t="shared" si="6"/>
        <v/>
      </c>
      <c r="R138" s="61" t="str">
        <f t="shared" si="6"/>
        <v/>
      </c>
      <c r="S138" s="61" t="str">
        <f t="shared" si="6"/>
        <v/>
      </c>
      <c r="T138" s="61" t="str">
        <f t="shared" si="6"/>
        <v/>
      </c>
    </row>
    <row r="139" spans="2:20" x14ac:dyDescent="0.15">
      <c r="B139" s="524"/>
      <c r="C139" s="528"/>
      <c r="D139" s="532"/>
      <c r="E139" s="537"/>
      <c r="F139" s="8" t="str">
        <f>教務委員編集用!F178</f>
        <v>電子制御工学実験Ⅲ</v>
      </c>
      <c r="G139" s="308">
        <f>教務委員編集用!G178</f>
        <v>2</v>
      </c>
      <c r="H139" s="308" t="str">
        <f>教務委員編集用!H178</f>
        <v>必修</v>
      </c>
      <c r="I139" s="308" t="str">
        <f>教務委員編集用!I178</f>
        <v>履修</v>
      </c>
      <c r="J139" s="308">
        <f>教務委員編集用!J178</f>
        <v>5</v>
      </c>
      <c r="K139" s="308" t="str">
        <f>教務委員編集用!K178</f>
        <v>半期</v>
      </c>
      <c r="L139" s="18">
        <f>教務委員編集用!L178</f>
        <v>45</v>
      </c>
      <c r="M139" s="18">
        <f>教務委員編集用!M178</f>
        <v>18</v>
      </c>
      <c r="N139" s="18">
        <f>教務委員編集用!N178</f>
        <v>8.1</v>
      </c>
      <c r="O139" s="61" t="str">
        <f t="shared" ref="O139:T140" si="7">IF(O96=0,"",O96)</f>
        <v/>
      </c>
      <c r="P139" s="354" t="str">
        <f t="shared" si="7"/>
        <v/>
      </c>
      <c r="Q139" s="345" t="str">
        <f t="shared" si="7"/>
        <v/>
      </c>
      <c r="R139" s="61" t="str">
        <f t="shared" si="7"/>
        <v/>
      </c>
      <c r="S139" s="61" t="str">
        <f t="shared" si="7"/>
        <v/>
      </c>
      <c r="T139" s="61" t="str">
        <f t="shared" si="7"/>
        <v/>
      </c>
    </row>
    <row r="140" spans="2:20" x14ac:dyDescent="0.15">
      <c r="B140" s="524"/>
      <c r="C140" s="528"/>
      <c r="D140" s="532"/>
      <c r="E140" s="537"/>
      <c r="F140" s="8" t="str">
        <f>教務委員編集用!F179</f>
        <v>卒業研究</v>
      </c>
      <c r="G140" s="308">
        <f>教務委員編集用!G179</f>
        <v>8</v>
      </c>
      <c r="H140" s="308" t="str">
        <f>教務委員編集用!H179</f>
        <v>必修</v>
      </c>
      <c r="I140" s="308" t="str">
        <f>教務委員編集用!I179</f>
        <v>履修</v>
      </c>
      <c r="J140" s="308">
        <f>教務委員編集用!J179</f>
        <v>5</v>
      </c>
      <c r="K140" s="308" t="str">
        <f>教務委員編集用!K179</f>
        <v>通年</v>
      </c>
      <c r="L140" s="18">
        <f>教務委員編集用!L179</f>
        <v>180</v>
      </c>
      <c r="M140" s="18">
        <f>教務委員編集用!M179</f>
        <v>10</v>
      </c>
      <c r="N140" s="18">
        <f>教務委員編集用!N179</f>
        <v>18</v>
      </c>
      <c r="O140" s="61" t="str">
        <f t="shared" si="7"/>
        <v/>
      </c>
      <c r="P140" s="354" t="str">
        <f t="shared" si="7"/>
        <v/>
      </c>
      <c r="Q140" s="345" t="str">
        <f t="shared" si="7"/>
        <v/>
      </c>
      <c r="R140" s="61" t="str">
        <f t="shared" si="7"/>
        <v/>
      </c>
      <c r="S140" s="61" t="str">
        <f t="shared" si="7"/>
        <v/>
      </c>
      <c r="T140" s="61" t="str">
        <f t="shared" si="7"/>
        <v/>
      </c>
    </row>
    <row r="141" spans="2:20" x14ac:dyDescent="0.15">
      <c r="B141" s="524"/>
      <c r="C141" s="528"/>
      <c r="D141" s="532"/>
      <c r="E141" s="537"/>
      <c r="F141" s="8" t="str">
        <f>教務委員編集用!F180</f>
        <v>特許概論</v>
      </c>
      <c r="G141" s="308">
        <f>教務委員編集用!G180</f>
        <v>1</v>
      </c>
      <c r="H141" s="308" t="str">
        <f>教務委員編集用!H180</f>
        <v>選択</v>
      </c>
      <c r="I141" s="308" t="str">
        <f>教務委員編集用!I180</f>
        <v>履修</v>
      </c>
      <c r="J141" s="308">
        <f>教務委員編集用!J180</f>
        <v>4</v>
      </c>
      <c r="K141" s="308" t="str">
        <f>教務委員編集用!K180</f>
        <v>半期</v>
      </c>
      <c r="L141" s="18">
        <f>教務委員編集用!L180</f>
        <v>22.5</v>
      </c>
      <c r="M141" s="18">
        <f>教務委員編集用!M180</f>
        <v>100</v>
      </c>
      <c r="N141" s="18">
        <f>教務委員編集用!N180</f>
        <v>0</v>
      </c>
      <c r="O141" s="38" t="str">
        <f>IF(教務委員編集用!S25=0,"",教務委員編集用!S180)</f>
        <v/>
      </c>
      <c r="P141" s="113" t="str">
        <f>IF(教務委員編集用!T25=0,"",教務委員編集用!T180)</f>
        <v/>
      </c>
      <c r="Q141" s="336" t="str">
        <f>IF(教務委員編集用!O25=0,"",教務委員編集用!O180)</f>
        <v/>
      </c>
      <c r="R141" s="38" t="str">
        <f>IF(教務委員編集用!P25=0,"",教務委員編集用!P180)</f>
        <v/>
      </c>
      <c r="S141" s="38" t="str">
        <f>IF(教務委員編集用!Q25=0,"",教務委員編集用!Q180)</f>
        <v/>
      </c>
      <c r="T141" s="38" t="str">
        <f>IF(教務委員編集用!R25=0,"",教務委員編集用!R180)</f>
        <v/>
      </c>
    </row>
    <row r="142" spans="2:20" x14ac:dyDescent="0.15">
      <c r="B142" s="524"/>
      <c r="C142" s="528"/>
      <c r="D142" s="532"/>
      <c r="E142" s="537"/>
      <c r="F142" s="11"/>
      <c r="G142" s="6"/>
      <c r="H142" s="6"/>
      <c r="I142" s="6"/>
      <c r="J142" s="6"/>
      <c r="K142" s="6"/>
      <c r="L142" s="19"/>
      <c r="M142" s="19"/>
      <c r="N142" s="19"/>
      <c r="O142" s="49"/>
      <c r="P142" s="295"/>
      <c r="Q142" s="346"/>
      <c r="R142" s="49"/>
      <c r="S142" s="49"/>
      <c r="T142" s="49"/>
    </row>
    <row r="143" spans="2:20" ht="14.25" thickBot="1" x14ac:dyDescent="0.2">
      <c r="B143" s="524"/>
      <c r="C143" s="528"/>
      <c r="D143" s="532"/>
      <c r="E143" s="537"/>
      <c r="F143" s="9"/>
      <c r="G143" s="309"/>
      <c r="H143" s="309"/>
      <c r="I143" s="309"/>
      <c r="J143" s="309"/>
      <c r="K143" s="309"/>
      <c r="L143" s="309"/>
      <c r="M143" s="309"/>
      <c r="N143" s="309"/>
      <c r="O143" s="9"/>
      <c r="P143" s="68"/>
      <c r="Q143" s="347"/>
      <c r="R143" s="59"/>
      <c r="S143" s="59"/>
      <c r="T143" s="46"/>
    </row>
    <row r="144" spans="2:20" ht="15" thickTop="1" thickBot="1" x14ac:dyDescent="0.2">
      <c r="B144" s="524"/>
      <c r="C144" s="528"/>
      <c r="D144" s="533"/>
      <c r="E144" s="539"/>
      <c r="F144" s="9" t="str">
        <f>IF(教務委員編集用!F186=0,"",教務委員編集用!F186)</f>
        <v>E-1合計</v>
      </c>
      <c r="G144" s="309" t="str">
        <f>IF(教務委員編集用!G186=0,"",教務委員編集用!G186)</f>
        <v/>
      </c>
      <c r="H144" s="309" t="str">
        <f>IF(教務委員編集用!H186=0,"",教務委員編集用!H186)</f>
        <v/>
      </c>
      <c r="I144" s="309" t="str">
        <f>IF(教務委員編集用!I186=0,"",教務委員編集用!I186)</f>
        <v/>
      </c>
      <c r="J144" s="309"/>
      <c r="K144" s="309" t="str">
        <f>IF(教務委員編集用!K186=0,"",教務委員編集用!K186)</f>
        <v/>
      </c>
      <c r="L144" s="309"/>
      <c r="M144" s="309" t="str">
        <f>IF(教務委員編集用!M186=0,"",教務委員編集用!M186)</f>
        <v/>
      </c>
      <c r="N144" s="309">
        <f>教務委員編集用!$N$186</f>
        <v>99.899999999999991</v>
      </c>
      <c r="O144" s="9"/>
      <c r="P144" s="51" t="str">
        <f>IF(教務委員編集用!AE186=0,"",教務委員編集用!AE186)</f>
        <v/>
      </c>
      <c r="Q144" s="347"/>
      <c r="R144" s="59"/>
      <c r="S144" s="59"/>
      <c r="T144" s="46"/>
    </row>
    <row r="145" spans="2:20" ht="14.25" thickTop="1" x14ac:dyDescent="0.15">
      <c r="B145" s="524"/>
      <c r="C145" s="528"/>
      <c r="D145" s="531">
        <f>教務委員編集用!D187</f>
        <v>2</v>
      </c>
      <c r="E145" s="527" t="str">
        <f>教務委員編集用!E187</f>
        <v>習得した知識や技能を課題に対して利用できる.</v>
      </c>
      <c r="F145" s="10" t="str">
        <f>教務委員編集用!F187</f>
        <v>電子制御工学実験Ⅰ</v>
      </c>
      <c r="G145" s="307">
        <f>教務委員編集用!G187</f>
        <v>2</v>
      </c>
      <c r="H145" s="307" t="str">
        <f>教務委員編集用!H187</f>
        <v>必修</v>
      </c>
      <c r="I145" s="307" t="str">
        <f>教務委員編集用!I187</f>
        <v>履修</v>
      </c>
      <c r="J145" s="307">
        <f>教務委員編集用!J187</f>
        <v>1</v>
      </c>
      <c r="K145" s="307" t="str">
        <f>教務委員編集用!K187</f>
        <v>通年</v>
      </c>
      <c r="L145" s="21">
        <f>教務委員編集用!L187</f>
        <v>45</v>
      </c>
      <c r="M145" s="307">
        <f>教務委員編集用!M187</f>
        <v>21</v>
      </c>
      <c r="N145" s="21">
        <f>教務委員編集用!N187</f>
        <v>9.4499999999999993</v>
      </c>
      <c r="O145" s="38" t="str">
        <f t="shared" ref="O145:T145" si="8">IF(O133=0,"",O133)</f>
        <v/>
      </c>
      <c r="P145" s="113" t="str">
        <f t="shared" si="8"/>
        <v/>
      </c>
      <c r="Q145" s="336" t="str">
        <f t="shared" si="8"/>
        <v/>
      </c>
      <c r="R145" s="38" t="str">
        <f t="shared" si="8"/>
        <v/>
      </c>
      <c r="S145" s="38" t="str">
        <f t="shared" si="8"/>
        <v/>
      </c>
      <c r="T145" s="38" t="str">
        <f t="shared" si="8"/>
        <v/>
      </c>
    </row>
    <row r="146" spans="2:20" x14ac:dyDescent="0.15">
      <c r="B146" s="524"/>
      <c r="C146" s="528"/>
      <c r="D146" s="531"/>
      <c r="E146" s="527"/>
      <c r="F146" s="10" t="str">
        <f>教務委員編集用!F188</f>
        <v>電子制御工学実験Ⅱ</v>
      </c>
      <c r="G146" s="307">
        <f>教務委員編集用!G188</f>
        <v>2</v>
      </c>
      <c r="H146" s="307" t="str">
        <f>教務委員編集用!H188</f>
        <v>必修</v>
      </c>
      <c r="I146" s="307" t="str">
        <f>教務委員編集用!I188</f>
        <v>履修</v>
      </c>
      <c r="J146" s="307">
        <f>教務委員編集用!J188</f>
        <v>2</v>
      </c>
      <c r="K146" s="307" t="str">
        <f>教務委員編集用!K188</f>
        <v>通年</v>
      </c>
      <c r="L146" s="21">
        <f>教務委員編集用!L188</f>
        <v>45</v>
      </c>
      <c r="M146" s="307">
        <f>教務委員編集用!M188</f>
        <v>20</v>
      </c>
      <c r="N146" s="21">
        <f>教務委員編集用!N188</f>
        <v>9</v>
      </c>
      <c r="O146" s="38" t="str">
        <f t="shared" ref="O146:T146" si="9">IF(O134=0,"",O134)</f>
        <v/>
      </c>
      <c r="P146" s="113" t="str">
        <f t="shared" si="9"/>
        <v/>
      </c>
      <c r="Q146" s="336" t="str">
        <f t="shared" si="9"/>
        <v/>
      </c>
      <c r="R146" s="38" t="str">
        <f t="shared" si="9"/>
        <v/>
      </c>
      <c r="S146" s="38" t="str">
        <f t="shared" si="9"/>
        <v/>
      </c>
      <c r="T146" s="38" t="str">
        <f t="shared" si="9"/>
        <v/>
      </c>
    </row>
    <row r="147" spans="2:20" x14ac:dyDescent="0.15">
      <c r="B147" s="524"/>
      <c r="C147" s="528"/>
      <c r="D147" s="531"/>
      <c r="E147" s="527"/>
      <c r="F147" s="10" t="str">
        <f>教務委員編集用!F189</f>
        <v>工学実験実習</v>
      </c>
      <c r="G147" s="307">
        <f>教務委員編集用!G189</f>
        <v>4</v>
      </c>
      <c r="H147" s="307" t="str">
        <f>教務委員編集用!H189</f>
        <v>必修</v>
      </c>
      <c r="I147" s="307" t="str">
        <f>教務委員編集用!I189</f>
        <v>履修</v>
      </c>
      <c r="J147" s="307">
        <f>教務委員編集用!J189</f>
        <v>3</v>
      </c>
      <c r="K147" s="307" t="str">
        <f>教務委員編集用!K189</f>
        <v>通年</v>
      </c>
      <c r="L147" s="21">
        <f>教務委員編集用!L189</f>
        <v>90</v>
      </c>
      <c r="M147" s="307">
        <f>教務委員編集用!M189</f>
        <v>15</v>
      </c>
      <c r="N147" s="21">
        <f>教務委員編集用!N189</f>
        <v>13.5</v>
      </c>
      <c r="O147" s="38" t="str">
        <f t="shared" ref="O147:T147" si="10">IF(O135=0,"",O135)</f>
        <v/>
      </c>
      <c r="P147" s="113" t="str">
        <f t="shared" si="10"/>
        <v/>
      </c>
      <c r="Q147" s="336" t="str">
        <f t="shared" si="10"/>
        <v/>
      </c>
      <c r="R147" s="38" t="str">
        <f t="shared" si="10"/>
        <v/>
      </c>
      <c r="S147" s="38" t="str">
        <f t="shared" si="10"/>
        <v/>
      </c>
      <c r="T147" s="38" t="str">
        <f t="shared" si="10"/>
        <v/>
      </c>
    </row>
    <row r="148" spans="2:20" x14ac:dyDescent="0.15">
      <c r="B148" s="524"/>
      <c r="C148" s="528"/>
      <c r="D148" s="531"/>
      <c r="E148" s="527"/>
      <c r="F148" s="10" t="str">
        <f>教務委員編集用!F190</f>
        <v>総合実験実習</v>
      </c>
      <c r="G148" s="307">
        <f>教務委員編集用!G190</f>
        <v>4</v>
      </c>
      <c r="H148" s="307" t="str">
        <f>教務委員編集用!H190</f>
        <v>必修</v>
      </c>
      <c r="I148" s="307" t="str">
        <f>教務委員編集用!I190</f>
        <v>履修</v>
      </c>
      <c r="J148" s="307">
        <f>教務委員編集用!J190</f>
        <v>4</v>
      </c>
      <c r="K148" s="307" t="str">
        <f>教務委員編集用!K190</f>
        <v>通年</v>
      </c>
      <c r="L148" s="21">
        <f>教務委員編集用!L190</f>
        <v>90</v>
      </c>
      <c r="M148" s="307">
        <f>教務委員編集用!M190</f>
        <v>10</v>
      </c>
      <c r="N148" s="21">
        <f>教務委員編集用!N190</f>
        <v>9</v>
      </c>
      <c r="O148" s="38" t="str">
        <f t="shared" ref="O148:T148" si="11">IF(O136=0,"",O136)</f>
        <v/>
      </c>
      <c r="P148" s="113" t="str">
        <f t="shared" si="11"/>
        <v/>
      </c>
      <c r="Q148" s="336" t="str">
        <f t="shared" si="11"/>
        <v/>
      </c>
      <c r="R148" s="38" t="str">
        <f t="shared" si="11"/>
        <v/>
      </c>
      <c r="S148" s="38" t="str">
        <f t="shared" si="11"/>
        <v/>
      </c>
      <c r="T148" s="38" t="str">
        <f t="shared" si="11"/>
        <v/>
      </c>
    </row>
    <row r="149" spans="2:20" x14ac:dyDescent="0.15">
      <c r="B149" s="524"/>
      <c r="C149" s="528"/>
      <c r="D149" s="531"/>
      <c r="E149" s="527"/>
      <c r="F149" s="10" t="str">
        <f>教務委員編集用!F191</f>
        <v>設計製図Ⅲ</v>
      </c>
      <c r="G149" s="307">
        <f>教務委員編集用!G191</f>
        <v>3</v>
      </c>
      <c r="H149" s="307" t="str">
        <f>教務委員編集用!H191</f>
        <v>必修</v>
      </c>
      <c r="I149" s="307" t="str">
        <f>教務委員編集用!I191</f>
        <v>履修</v>
      </c>
      <c r="J149" s="307">
        <f>教務委員編集用!J191</f>
        <v>4</v>
      </c>
      <c r="K149" s="307" t="str">
        <f>教務委員編集用!K191</f>
        <v>通年</v>
      </c>
      <c r="L149" s="21">
        <f>教務委員編集用!L191</f>
        <v>67.5</v>
      </c>
      <c r="M149" s="307">
        <f>教務委員編集用!M191</f>
        <v>30</v>
      </c>
      <c r="N149" s="21">
        <f>教務委員編集用!N191</f>
        <v>20.25</v>
      </c>
      <c r="O149" s="38" t="str">
        <f t="shared" ref="O149:T149" si="12">IF(O137=0,"",O137)</f>
        <v/>
      </c>
      <c r="P149" s="113" t="str">
        <f t="shared" si="12"/>
        <v/>
      </c>
      <c r="Q149" s="336" t="str">
        <f t="shared" si="12"/>
        <v/>
      </c>
      <c r="R149" s="38" t="str">
        <f t="shared" si="12"/>
        <v/>
      </c>
      <c r="S149" s="38" t="str">
        <f t="shared" si="12"/>
        <v/>
      </c>
      <c r="T149" s="38" t="str">
        <f t="shared" si="12"/>
        <v/>
      </c>
    </row>
    <row r="150" spans="2:20" x14ac:dyDescent="0.15">
      <c r="B150" s="524"/>
      <c r="C150" s="528"/>
      <c r="D150" s="531"/>
      <c r="E150" s="527"/>
      <c r="F150" s="10" t="str">
        <f>教務委員編集用!F192</f>
        <v>創造性開発工学</v>
      </c>
      <c r="G150" s="307">
        <f>教務委員編集用!G192</f>
        <v>2</v>
      </c>
      <c r="H150" s="307" t="str">
        <f>教務委員編集用!H192</f>
        <v>必修</v>
      </c>
      <c r="I150" s="307" t="str">
        <f>教務委員編集用!I192</f>
        <v>学修</v>
      </c>
      <c r="J150" s="307">
        <f>教務委員編集用!J192</f>
        <v>5</v>
      </c>
      <c r="K150" s="307" t="str">
        <f>教務委員編集用!K192</f>
        <v>半期</v>
      </c>
      <c r="L150" s="21">
        <f>教務委員編集用!L192</f>
        <v>22.5</v>
      </c>
      <c r="M150" s="307">
        <f>教務委員編集用!M192</f>
        <v>20</v>
      </c>
      <c r="N150" s="21">
        <f>教務委員編集用!N192</f>
        <v>4.5</v>
      </c>
      <c r="O150" s="61" t="str">
        <f t="shared" ref="O150:T150" si="13">IF(O122=0,"",O122)</f>
        <v/>
      </c>
      <c r="P150" s="354" t="str">
        <f t="shared" si="13"/>
        <v/>
      </c>
      <c r="Q150" s="345" t="str">
        <f t="shared" si="13"/>
        <v/>
      </c>
      <c r="R150" s="61" t="str">
        <f t="shared" si="13"/>
        <v/>
      </c>
      <c r="S150" s="61" t="str">
        <f t="shared" si="13"/>
        <v/>
      </c>
      <c r="T150" s="61" t="str">
        <f t="shared" si="13"/>
        <v/>
      </c>
    </row>
    <row r="151" spans="2:20" x14ac:dyDescent="0.15">
      <c r="B151" s="524"/>
      <c r="C151" s="528"/>
      <c r="D151" s="531"/>
      <c r="E151" s="527"/>
      <c r="F151" s="10" t="str">
        <f>教務委員編集用!F193</f>
        <v>電子制御工学実験Ⅲ</v>
      </c>
      <c r="G151" s="307">
        <f>教務委員編集用!G193</f>
        <v>2</v>
      </c>
      <c r="H151" s="307" t="str">
        <f>教務委員編集用!H193</f>
        <v>必修</v>
      </c>
      <c r="I151" s="307" t="str">
        <f>教務委員編集用!I193</f>
        <v>履修</v>
      </c>
      <c r="J151" s="307">
        <f>教務委員編集用!J193</f>
        <v>5</v>
      </c>
      <c r="K151" s="307" t="str">
        <f>教務委員編集用!K193</f>
        <v>半期</v>
      </c>
      <c r="L151" s="21">
        <f>教務委員編集用!L193</f>
        <v>45</v>
      </c>
      <c r="M151" s="307">
        <f>教務委員編集用!M193</f>
        <v>18</v>
      </c>
      <c r="N151" s="21">
        <f>教務委員編集用!N193</f>
        <v>8.1</v>
      </c>
      <c r="O151" s="61" t="str">
        <f t="shared" ref="O151:T152" si="14">IF(O96=0,"",O96)</f>
        <v/>
      </c>
      <c r="P151" s="354" t="str">
        <f t="shared" si="14"/>
        <v/>
      </c>
      <c r="Q151" s="345" t="str">
        <f t="shared" si="14"/>
        <v/>
      </c>
      <c r="R151" s="61" t="str">
        <f t="shared" si="14"/>
        <v/>
      </c>
      <c r="S151" s="61" t="str">
        <f t="shared" si="14"/>
        <v/>
      </c>
      <c r="T151" s="61" t="str">
        <f t="shared" si="14"/>
        <v/>
      </c>
    </row>
    <row r="152" spans="2:20" x14ac:dyDescent="0.15">
      <c r="B152" s="524"/>
      <c r="C152" s="528"/>
      <c r="D152" s="531"/>
      <c r="E152" s="527"/>
      <c r="F152" s="10" t="str">
        <f>教務委員編集用!F194</f>
        <v>卒業研究</v>
      </c>
      <c r="G152" s="307">
        <f>教務委員編集用!G194</f>
        <v>8</v>
      </c>
      <c r="H152" s="307" t="str">
        <f>教務委員編集用!H194</f>
        <v>必修</v>
      </c>
      <c r="I152" s="307" t="str">
        <f>教務委員編集用!I194</f>
        <v>履修</v>
      </c>
      <c r="J152" s="307">
        <f>教務委員編集用!J194</f>
        <v>5</v>
      </c>
      <c r="K152" s="307" t="str">
        <f>教務委員編集用!K194</f>
        <v>通年</v>
      </c>
      <c r="L152" s="21">
        <f>教務委員編集用!L194</f>
        <v>180</v>
      </c>
      <c r="M152" s="307">
        <f>教務委員編集用!M194</f>
        <v>20</v>
      </c>
      <c r="N152" s="21">
        <f>教務委員編集用!N194</f>
        <v>36</v>
      </c>
      <c r="O152" s="61" t="str">
        <f t="shared" si="14"/>
        <v/>
      </c>
      <c r="P152" s="477" t="str">
        <f t="shared" si="14"/>
        <v/>
      </c>
      <c r="Q152" s="345" t="str">
        <f t="shared" si="14"/>
        <v/>
      </c>
      <c r="R152" s="61" t="str">
        <f t="shared" si="14"/>
        <v/>
      </c>
      <c r="S152" s="61" t="str">
        <f t="shared" si="14"/>
        <v/>
      </c>
      <c r="T152" s="61" t="str">
        <f t="shared" si="14"/>
        <v/>
      </c>
    </row>
    <row r="153" spans="2:20" x14ac:dyDescent="0.15">
      <c r="B153" s="524"/>
      <c r="C153" s="528"/>
      <c r="D153" s="531"/>
      <c r="E153" s="527"/>
      <c r="F153" s="25"/>
      <c r="G153" s="314"/>
      <c r="H153" s="314"/>
      <c r="I153" s="314"/>
      <c r="J153" s="314"/>
      <c r="K153" s="314"/>
      <c r="L153" s="26"/>
      <c r="M153" s="314"/>
      <c r="N153" s="26"/>
      <c r="O153" s="25"/>
      <c r="P153" s="65"/>
      <c r="Q153" s="348"/>
      <c r="R153" s="26"/>
      <c r="S153" s="26"/>
      <c r="T153" s="47"/>
    </row>
    <row r="154" spans="2:20" ht="14.25" thickBot="1" x14ac:dyDescent="0.2">
      <c r="B154" s="524"/>
      <c r="C154" s="528"/>
      <c r="D154" s="532"/>
      <c r="E154" s="528"/>
      <c r="F154" s="9"/>
      <c r="G154" s="309"/>
      <c r="H154" s="309"/>
      <c r="I154" s="309"/>
      <c r="J154" s="309"/>
      <c r="K154" s="309"/>
      <c r="L154" s="309"/>
      <c r="M154" s="309"/>
      <c r="N154" s="309"/>
      <c r="O154" s="9"/>
      <c r="P154" s="68"/>
      <c r="Q154" s="347"/>
      <c r="R154" s="59"/>
      <c r="S154" s="59"/>
      <c r="T154" s="46"/>
    </row>
    <row r="155" spans="2:20" ht="14.25" thickTop="1" x14ac:dyDescent="0.15">
      <c r="B155" s="524"/>
      <c r="C155" s="528"/>
      <c r="D155" s="532"/>
      <c r="E155" s="528"/>
      <c r="F155" s="8" t="str">
        <f>IF(教務委員編集用!F200=0,"",教務委員編集用!F200)</f>
        <v>E-2合計</v>
      </c>
      <c r="G155" s="308" t="str">
        <f>IF(教務委員編集用!G200=0,"",教務委員編集用!G200)</f>
        <v/>
      </c>
      <c r="H155" s="308" t="str">
        <f>IF(教務委員編集用!H200=0,"",教務委員編集用!H200)</f>
        <v/>
      </c>
      <c r="I155" s="308" t="str">
        <f>IF(教務委員編集用!I200=0,"",教務委員編集用!I200)</f>
        <v/>
      </c>
      <c r="J155" s="308"/>
      <c r="K155" s="308" t="str">
        <f>IF(教務委員編集用!K200=0,"",教務委員編集用!K200)</f>
        <v/>
      </c>
      <c r="L155" s="308"/>
      <c r="M155" s="308" t="str">
        <f>IF(教務委員編集用!M200=0,"",教務委員編集用!M200)</f>
        <v/>
      </c>
      <c r="N155" s="308">
        <f>教務委員編集用!N200</f>
        <v>109.8</v>
      </c>
      <c r="O155" s="8"/>
      <c r="P155" s="52" t="str">
        <f>IF(教務委員編集用!AE200=0,"",教務委員編集用!AE200)</f>
        <v/>
      </c>
      <c r="Q155" s="312"/>
      <c r="R155" s="56"/>
      <c r="S155" s="56"/>
      <c r="T155" s="45"/>
    </row>
    <row r="156" spans="2:20" ht="14.25" thickBot="1" x14ac:dyDescent="0.2">
      <c r="B156" s="525"/>
      <c r="C156" s="529"/>
      <c r="D156" s="4"/>
      <c r="E156" s="16"/>
      <c r="F156" s="12" t="str">
        <f>IF(教務委員編集用!F201=0,"",教務委員編集用!F201)</f>
        <v>E合計</v>
      </c>
      <c r="G156" s="310" t="str">
        <f>IF(教務委員編集用!G201=0,"",教務委員編集用!G201)</f>
        <v/>
      </c>
      <c r="H156" s="310" t="str">
        <f>IF(教務委員編集用!H201=0,"",教務委員編集用!H201)</f>
        <v/>
      </c>
      <c r="I156" s="310" t="str">
        <f>IF(教務委員編集用!I201=0,"",教務委員編集用!I201)</f>
        <v/>
      </c>
      <c r="J156" s="310"/>
      <c r="K156" s="310" t="str">
        <f>IF(教務委員編集用!K201=0,"",教務委員編集用!K201)</f>
        <v/>
      </c>
      <c r="L156" s="310" t="str">
        <f>IF(教務委員編集用!L201=0,"",教務委員編集用!L201)</f>
        <v/>
      </c>
      <c r="M156" s="310" t="str">
        <f>IF(教務委員編集用!M201=0,"",教務委員編集用!M201)</f>
        <v/>
      </c>
      <c r="N156" s="310">
        <f>教務委員編集用!N201</f>
        <v>209.7</v>
      </c>
      <c r="O156" s="12"/>
      <c r="P156" s="484" t="str">
        <f>IF(教務委員編集用!AE201=0,"",教務委員編集用!AE201)</f>
        <v/>
      </c>
      <c r="Q156" s="349"/>
      <c r="R156" s="57"/>
      <c r="S156" s="57"/>
      <c r="T156" s="48"/>
    </row>
    <row r="157" spans="2:20" x14ac:dyDescent="0.15">
      <c r="B157" s="522" t="str">
        <f>教務委員編集用!B202</f>
        <v>F</v>
      </c>
      <c r="C157" s="536" t="str">
        <f>教務委員編集用!C202</f>
        <v>具体的なテーマについて論理的な記述と説明および討論できる能力を身につける。</v>
      </c>
      <c r="D157" s="530">
        <f>教務委員編集用!D202</f>
        <v>1</v>
      </c>
      <c r="E157" s="536" t="str">
        <f>教務委員編集用!E202</f>
        <v>学習成果を適切な文章,図等により表現できる.</v>
      </c>
      <c r="F157" s="7" t="str">
        <f>教務委員編集用!F202</f>
        <v>電子制御工学実験Ⅰ</v>
      </c>
      <c r="G157" s="306">
        <f>教務委員編集用!G202</f>
        <v>2</v>
      </c>
      <c r="H157" s="306" t="str">
        <f>教務委員編集用!H202</f>
        <v>必修</v>
      </c>
      <c r="I157" s="306" t="str">
        <f>教務委員編集用!I202</f>
        <v>履修</v>
      </c>
      <c r="J157" s="306">
        <f>教務委員編集用!J202</f>
        <v>1</v>
      </c>
      <c r="K157" s="306" t="str">
        <f>教務委員編集用!K202</f>
        <v>通年</v>
      </c>
      <c r="L157" s="306">
        <f>教務委員編集用!L202</f>
        <v>45</v>
      </c>
      <c r="M157" s="306">
        <f>教務委員編集用!M202</f>
        <v>27</v>
      </c>
      <c r="N157" s="306">
        <f>教務委員編集用!N202</f>
        <v>12.15</v>
      </c>
      <c r="O157" s="38" t="str">
        <f t="shared" ref="O157:T157" si="15">IF(O133=0,"",O133)</f>
        <v/>
      </c>
      <c r="P157" s="113" t="str">
        <f t="shared" si="15"/>
        <v/>
      </c>
      <c r="Q157" s="336" t="str">
        <f t="shared" si="15"/>
        <v/>
      </c>
      <c r="R157" s="38" t="str">
        <f t="shared" si="15"/>
        <v/>
      </c>
      <c r="S157" s="38" t="str">
        <f t="shared" si="15"/>
        <v/>
      </c>
      <c r="T157" s="38" t="str">
        <f t="shared" si="15"/>
        <v/>
      </c>
    </row>
    <row r="158" spans="2:20" x14ac:dyDescent="0.15">
      <c r="B158" s="523"/>
      <c r="C158" s="538"/>
      <c r="D158" s="531"/>
      <c r="E158" s="538"/>
      <c r="F158" s="10" t="str">
        <f>教務委員編集用!F203</f>
        <v>電子制御工学実験Ⅱ</v>
      </c>
      <c r="G158" s="307">
        <f>教務委員編集用!G203</f>
        <v>2</v>
      </c>
      <c r="H158" s="307" t="str">
        <f>教務委員編集用!H203</f>
        <v>必修</v>
      </c>
      <c r="I158" s="307" t="str">
        <f>教務委員編集用!I203</f>
        <v>履修</v>
      </c>
      <c r="J158" s="307">
        <f>教務委員編集用!J203</f>
        <v>2</v>
      </c>
      <c r="K158" s="307" t="str">
        <f>教務委員編集用!K203</f>
        <v>通年</v>
      </c>
      <c r="L158" s="307">
        <f>教務委員編集用!L203</f>
        <v>45</v>
      </c>
      <c r="M158" s="307">
        <f>教務委員編集用!M203</f>
        <v>10</v>
      </c>
      <c r="N158" s="307">
        <f>教務委員編集用!N203</f>
        <v>4.5</v>
      </c>
      <c r="O158" s="38" t="str">
        <f t="shared" ref="O158:T158" si="16">IF(O134=0,"",O134)</f>
        <v/>
      </c>
      <c r="P158" s="113" t="str">
        <f t="shared" si="16"/>
        <v/>
      </c>
      <c r="Q158" s="336" t="str">
        <f t="shared" si="16"/>
        <v/>
      </c>
      <c r="R158" s="38" t="str">
        <f t="shared" si="16"/>
        <v/>
      </c>
      <c r="S158" s="38" t="str">
        <f t="shared" si="16"/>
        <v/>
      </c>
      <c r="T158" s="38" t="str">
        <f t="shared" si="16"/>
        <v/>
      </c>
    </row>
    <row r="159" spans="2:20" x14ac:dyDescent="0.15">
      <c r="B159" s="523"/>
      <c r="C159" s="538"/>
      <c r="D159" s="531"/>
      <c r="E159" s="538"/>
      <c r="F159" s="10" t="str">
        <f>教務委員編集用!F204</f>
        <v>工学実験実習</v>
      </c>
      <c r="G159" s="307">
        <f>教務委員編集用!G204</f>
        <v>4</v>
      </c>
      <c r="H159" s="307" t="str">
        <f>教務委員編集用!H204</f>
        <v>必修</v>
      </c>
      <c r="I159" s="307" t="str">
        <f>教務委員編集用!I204</f>
        <v>履修</v>
      </c>
      <c r="J159" s="307">
        <f>教務委員編集用!J204</f>
        <v>3</v>
      </c>
      <c r="K159" s="307" t="str">
        <f>教務委員編集用!K204</f>
        <v>通年</v>
      </c>
      <c r="L159" s="307">
        <f>教務委員編集用!L204</f>
        <v>90</v>
      </c>
      <c r="M159" s="307">
        <f>教務委員編集用!M204</f>
        <v>10</v>
      </c>
      <c r="N159" s="307">
        <f>教務委員編集用!N204</f>
        <v>9</v>
      </c>
      <c r="O159" s="38" t="str">
        <f t="shared" ref="O159:T159" si="17">IF(O135=0,"",O135)</f>
        <v/>
      </c>
      <c r="P159" s="113" t="str">
        <f t="shared" si="17"/>
        <v/>
      </c>
      <c r="Q159" s="336" t="str">
        <f t="shared" si="17"/>
        <v/>
      </c>
      <c r="R159" s="38" t="str">
        <f t="shared" si="17"/>
        <v/>
      </c>
      <c r="S159" s="38" t="str">
        <f t="shared" si="17"/>
        <v/>
      </c>
      <c r="T159" s="38" t="str">
        <f t="shared" si="17"/>
        <v/>
      </c>
    </row>
    <row r="160" spans="2:20" x14ac:dyDescent="0.15">
      <c r="B160" s="523"/>
      <c r="C160" s="538"/>
      <c r="D160" s="531"/>
      <c r="E160" s="538"/>
      <c r="F160" s="10" t="str">
        <f>教務委員編集用!F205</f>
        <v>総合実験実習</v>
      </c>
      <c r="G160" s="307">
        <f>教務委員編集用!G205</f>
        <v>4</v>
      </c>
      <c r="H160" s="307" t="str">
        <f>教務委員編集用!H205</f>
        <v>必修</v>
      </c>
      <c r="I160" s="307" t="str">
        <f>教務委員編集用!I205</f>
        <v>履修</v>
      </c>
      <c r="J160" s="307">
        <f>教務委員編集用!J205</f>
        <v>4</v>
      </c>
      <c r="K160" s="307" t="str">
        <f>教務委員編集用!K205</f>
        <v>通年</v>
      </c>
      <c r="L160" s="307">
        <f>教務委員編集用!L205</f>
        <v>90</v>
      </c>
      <c r="M160" s="307">
        <f>教務委員編集用!M205</f>
        <v>10</v>
      </c>
      <c r="N160" s="307">
        <f>教務委員編集用!N205</f>
        <v>9</v>
      </c>
      <c r="O160" s="38" t="str">
        <f t="shared" ref="O160:T160" si="18">IF(O136=0,"",O136)</f>
        <v/>
      </c>
      <c r="P160" s="113" t="str">
        <f t="shared" si="18"/>
        <v/>
      </c>
      <c r="Q160" s="336" t="str">
        <f t="shared" si="18"/>
        <v/>
      </c>
      <c r="R160" s="38" t="str">
        <f t="shared" si="18"/>
        <v/>
      </c>
      <c r="S160" s="38" t="str">
        <f t="shared" si="18"/>
        <v/>
      </c>
      <c r="T160" s="38" t="str">
        <f t="shared" si="18"/>
        <v/>
      </c>
    </row>
    <row r="161" spans="2:20" x14ac:dyDescent="0.15">
      <c r="B161" s="523"/>
      <c r="C161" s="538"/>
      <c r="D161" s="531"/>
      <c r="E161" s="538"/>
      <c r="F161" s="10" t="str">
        <f>教務委員編集用!F206</f>
        <v>電子制御工学実験Ⅲ</v>
      </c>
      <c r="G161" s="307">
        <f>教務委員編集用!G206</f>
        <v>2</v>
      </c>
      <c r="H161" s="307" t="str">
        <f>教務委員編集用!H206</f>
        <v>必修</v>
      </c>
      <c r="I161" s="307" t="str">
        <f>教務委員編集用!I206</f>
        <v>履修</v>
      </c>
      <c r="J161" s="307">
        <f>教務委員編集用!J206</f>
        <v>5</v>
      </c>
      <c r="K161" s="307" t="str">
        <f>教務委員編集用!K206</f>
        <v>半期</v>
      </c>
      <c r="L161" s="307">
        <f>教務委員編集用!L206</f>
        <v>45</v>
      </c>
      <c r="M161" s="307">
        <f>教務委員編集用!M206</f>
        <v>14</v>
      </c>
      <c r="N161" s="307">
        <f>教務委員編集用!N206</f>
        <v>6.3</v>
      </c>
      <c r="O161" s="61" t="str">
        <f t="shared" ref="O161:T161" si="19">IF(O151=0,"",O151)</f>
        <v/>
      </c>
      <c r="P161" s="354" t="str">
        <f t="shared" si="19"/>
        <v/>
      </c>
      <c r="Q161" s="345" t="str">
        <f t="shared" si="19"/>
        <v/>
      </c>
      <c r="R161" s="61" t="str">
        <f t="shared" si="19"/>
        <v/>
      </c>
      <c r="S161" s="61" t="str">
        <f t="shared" si="19"/>
        <v/>
      </c>
      <c r="T161" s="61" t="str">
        <f t="shared" si="19"/>
        <v/>
      </c>
    </row>
    <row r="162" spans="2:20" x14ac:dyDescent="0.15">
      <c r="B162" s="523"/>
      <c r="C162" s="538"/>
      <c r="D162" s="531"/>
      <c r="E162" s="538"/>
      <c r="F162" s="10" t="str">
        <f>教務委員編集用!F207</f>
        <v>卒業研究</v>
      </c>
      <c r="G162" s="307">
        <f>教務委員編集用!G207</f>
        <v>8</v>
      </c>
      <c r="H162" s="307" t="str">
        <f>教務委員編集用!H207</f>
        <v>必修</v>
      </c>
      <c r="I162" s="307" t="str">
        <f>教務委員編集用!I207</f>
        <v>履修</v>
      </c>
      <c r="J162" s="307">
        <f>教務委員編集用!J207</f>
        <v>5</v>
      </c>
      <c r="K162" s="307" t="str">
        <f>教務委員編集用!K207</f>
        <v>通年</v>
      </c>
      <c r="L162" s="21">
        <f>教務委員編集用!L207</f>
        <v>180</v>
      </c>
      <c r="M162" s="21">
        <f>教務委員編集用!M207</f>
        <v>20</v>
      </c>
      <c r="N162" s="21">
        <f>教務委員編集用!N207</f>
        <v>36</v>
      </c>
      <c r="O162" s="61" t="str">
        <f t="shared" ref="O162:T162" si="20">IF(O97=0,"",O97)</f>
        <v/>
      </c>
      <c r="P162" s="354" t="str">
        <f t="shared" si="20"/>
        <v/>
      </c>
      <c r="Q162" s="345" t="str">
        <f t="shared" si="20"/>
        <v/>
      </c>
      <c r="R162" s="61" t="str">
        <f t="shared" si="20"/>
        <v/>
      </c>
      <c r="S162" s="61" t="str">
        <f t="shared" si="20"/>
        <v/>
      </c>
      <c r="T162" s="61" t="str">
        <f t="shared" si="20"/>
        <v/>
      </c>
    </row>
    <row r="163" spans="2:20" x14ac:dyDescent="0.15">
      <c r="B163" s="524"/>
      <c r="C163" s="537"/>
      <c r="D163" s="532"/>
      <c r="E163" s="537"/>
      <c r="F163" s="8" t="str">
        <f>教務委員編集用!F208</f>
        <v>実務訓練</v>
      </c>
      <c r="G163" s="308">
        <f>教務委員編集用!G208</f>
        <v>2</v>
      </c>
      <c r="H163" s="308" t="str">
        <f>教務委員編集用!H208</f>
        <v>必修選択</v>
      </c>
      <c r="I163" s="308" t="str">
        <f>教務委員編集用!I208</f>
        <v>履修</v>
      </c>
      <c r="J163" s="308">
        <f>教務委員編集用!J208</f>
        <v>4</v>
      </c>
      <c r="K163" s="308" t="str">
        <f>教務委員編集用!K208</f>
        <v>通年</v>
      </c>
      <c r="L163" s="21">
        <f>教務委員編集用!L208</f>
        <v>45</v>
      </c>
      <c r="M163" s="18">
        <f>教務委員編集用!M208</f>
        <v>30</v>
      </c>
      <c r="N163" s="18">
        <f>教務委員編集用!N208</f>
        <v>0</v>
      </c>
      <c r="O163" s="38" t="str">
        <f>IF(教務委員編集用!S208=0,"",教務委員編集用!S208)</f>
        <v/>
      </c>
      <c r="P163" s="113" t="str">
        <f>IF(教務委員編集用!T208=0,"",教務委員編集用!T208)</f>
        <v/>
      </c>
      <c r="Q163" s="336" t="str">
        <f>IF(教務委員編集用!O208=0,"",教務委員編集用!O208)</f>
        <v/>
      </c>
      <c r="R163" s="38" t="str">
        <f>IF(教務委員編集用!P208=0,"",教務委員編集用!P208)</f>
        <v/>
      </c>
      <c r="S163" s="38" t="str">
        <f>IF(教務委員編集用!Q208=0,"",教務委員編集用!Q208)</f>
        <v/>
      </c>
      <c r="T163" s="38" t="str">
        <f>IF(教務委員編集用!R208=0,"",教務委員編集用!R208)</f>
        <v/>
      </c>
    </row>
    <row r="164" spans="2:20" ht="14.25" thickBot="1" x14ac:dyDescent="0.2">
      <c r="B164" s="524"/>
      <c r="C164" s="537"/>
      <c r="D164" s="532"/>
      <c r="E164" s="537"/>
      <c r="F164" s="9"/>
      <c r="G164" s="309"/>
      <c r="H164" s="309"/>
      <c r="I164" s="309"/>
      <c r="J164" s="309"/>
      <c r="K164" s="309"/>
      <c r="L164" s="309"/>
      <c r="M164" s="309"/>
      <c r="N164" s="309"/>
      <c r="O164" s="9"/>
      <c r="P164" s="68"/>
      <c r="Q164" s="347"/>
      <c r="R164" s="59"/>
      <c r="S164" s="59"/>
      <c r="T164" s="46"/>
    </row>
    <row r="165" spans="2:20" ht="15" thickTop="1" thickBot="1" x14ac:dyDescent="0.2">
      <c r="B165" s="524"/>
      <c r="C165" s="537"/>
      <c r="D165" s="533"/>
      <c r="E165" s="539"/>
      <c r="F165" s="9" t="str">
        <f>IF(教務委員編集用!F214=0,"",教務委員編集用!F214)</f>
        <v>F-1合計</v>
      </c>
      <c r="G165" s="309" t="str">
        <f>IF(教務委員編集用!G214=0,"",教務委員編集用!G214)</f>
        <v/>
      </c>
      <c r="H165" s="309" t="str">
        <f>IF(教務委員編集用!H214=0,"",教務委員編集用!H214)</f>
        <v/>
      </c>
      <c r="I165" s="309" t="str">
        <f>IF(教務委員編集用!I214=0,"",教務委員編集用!I214)</f>
        <v/>
      </c>
      <c r="J165" s="309"/>
      <c r="K165" s="309" t="str">
        <f>IF(教務委員編集用!K214=0,"",教務委員編集用!K214)</f>
        <v/>
      </c>
      <c r="L165" s="309"/>
      <c r="M165" s="309" t="str">
        <f>IF(教務委員編集用!M214=0,"",教務委員編集用!M214)</f>
        <v/>
      </c>
      <c r="N165" s="309">
        <f>教務委員編集用!$N$214</f>
        <v>76.949999999999989</v>
      </c>
      <c r="O165" s="9"/>
      <c r="P165" s="51" t="str">
        <f>IF(教務委員編集用!AE214=0,"",教務委員編集用!AE214)</f>
        <v/>
      </c>
      <c r="Q165" s="347"/>
      <c r="R165" s="59"/>
      <c r="S165" s="59"/>
      <c r="T165" s="46"/>
    </row>
    <row r="166" spans="2:20" ht="14.25" thickTop="1" x14ac:dyDescent="0.15">
      <c r="B166" s="524"/>
      <c r="C166" s="537"/>
      <c r="D166" s="531">
        <f>教務委員編集用!D215</f>
        <v>2</v>
      </c>
      <c r="E166" s="538" t="str">
        <f>教務委員編集用!E215</f>
        <v>基盤となる工学分野において,必要な英語の基礎力を身につける.</v>
      </c>
      <c r="F166" s="10" t="str">
        <f>教務委員編集用!F215</f>
        <v>英語IA</v>
      </c>
      <c r="G166" s="307">
        <f>教務委員編集用!G215</f>
        <v>2</v>
      </c>
      <c r="H166" s="307" t="str">
        <f>教務委員編集用!H215</f>
        <v>必修</v>
      </c>
      <c r="I166" s="307" t="str">
        <f>教務委員編集用!I215</f>
        <v>履修</v>
      </c>
      <c r="J166" s="307">
        <f>教務委員編集用!J215</f>
        <v>1</v>
      </c>
      <c r="K166" s="307" t="str">
        <f>教務委員編集用!K215</f>
        <v>通年</v>
      </c>
      <c r="L166" s="307">
        <f>教務委員編集用!L215</f>
        <v>45</v>
      </c>
      <c r="M166" s="307">
        <f>教務委員編集用!M215</f>
        <v>100</v>
      </c>
      <c r="N166" s="307">
        <f>教務委員編集用!N215</f>
        <v>45</v>
      </c>
      <c r="O166" s="35" t="str">
        <f>IF(教務委員編集用!S215=0,"",教務委員編集用!S215)</f>
        <v/>
      </c>
      <c r="P166" s="114" t="str">
        <f>IF(教務委員編集用!T215=0,"",教務委員編集用!T215)</f>
        <v/>
      </c>
      <c r="Q166" s="350" t="str">
        <f>IF(教務委員編集用!O215=0,"",教務委員編集用!O215)</f>
        <v/>
      </c>
      <c r="R166" s="35" t="str">
        <f>IF(教務委員編集用!P215=0,"",教務委員編集用!P215)</f>
        <v/>
      </c>
      <c r="S166" s="35" t="str">
        <f>IF(教務委員編集用!Q215=0,"",教務委員編集用!Q215)</f>
        <v/>
      </c>
      <c r="T166" s="35" t="str">
        <f>IF(教務委員編集用!R215=0,"",教務委員編集用!R215)</f>
        <v/>
      </c>
    </row>
    <row r="167" spans="2:20" x14ac:dyDescent="0.15">
      <c r="B167" s="524"/>
      <c r="C167" s="537"/>
      <c r="D167" s="531"/>
      <c r="E167" s="538"/>
      <c r="F167" s="10" t="str">
        <f>教務委員編集用!F216</f>
        <v>英語IB</v>
      </c>
      <c r="G167" s="307">
        <f>教務委員編集用!G216</f>
        <v>4</v>
      </c>
      <c r="H167" s="307" t="str">
        <f>教務委員編集用!H216</f>
        <v>必修</v>
      </c>
      <c r="I167" s="307" t="str">
        <f>教務委員編集用!I216</f>
        <v>履修</v>
      </c>
      <c r="J167" s="307">
        <f>教務委員編集用!J216</f>
        <v>1</v>
      </c>
      <c r="K167" s="307" t="str">
        <f>教務委員編集用!K216</f>
        <v>通年</v>
      </c>
      <c r="L167" s="307">
        <f>教務委員編集用!L216</f>
        <v>90</v>
      </c>
      <c r="M167" s="307">
        <f>教務委員編集用!M216</f>
        <v>100</v>
      </c>
      <c r="N167" s="307">
        <f>教務委員編集用!N216</f>
        <v>90</v>
      </c>
      <c r="O167" s="35" t="str">
        <f>IF(教務委員編集用!S216=0,"",教務委員編集用!S216)</f>
        <v/>
      </c>
      <c r="P167" s="114" t="str">
        <f>IF(教務委員編集用!T216=0,"",教務委員編集用!T216)</f>
        <v/>
      </c>
      <c r="Q167" s="350" t="str">
        <f>IF(教務委員編集用!O216=0,"",教務委員編集用!O216)</f>
        <v/>
      </c>
      <c r="R167" s="35" t="str">
        <f>IF(教務委員編集用!P216=0,"",教務委員編集用!P216)</f>
        <v/>
      </c>
      <c r="S167" s="35" t="str">
        <f>IF(教務委員編集用!Q216=0,"",教務委員編集用!Q216)</f>
        <v/>
      </c>
      <c r="T167" s="35" t="str">
        <f>IF(教務委員編集用!R216=0,"",教務委員編集用!R216)</f>
        <v/>
      </c>
    </row>
    <row r="168" spans="2:20" x14ac:dyDescent="0.15">
      <c r="B168" s="524"/>
      <c r="C168" s="537"/>
      <c r="D168" s="531"/>
      <c r="E168" s="538"/>
      <c r="F168" s="10" t="str">
        <f>教務委員編集用!F217</f>
        <v>英語IIA</v>
      </c>
      <c r="G168" s="307">
        <f>教務委員編集用!G217</f>
        <v>2</v>
      </c>
      <c r="H168" s="307" t="str">
        <f>教務委員編集用!H217</f>
        <v>必修</v>
      </c>
      <c r="I168" s="307" t="str">
        <f>教務委員編集用!I217</f>
        <v>履修</v>
      </c>
      <c r="J168" s="307">
        <f>教務委員編集用!J217</f>
        <v>2</v>
      </c>
      <c r="K168" s="307" t="str">
        <f>教務委員編集用!K217</f>
        <v>通年</v>
      </c>
      <c r="L168" s="307">
        <f>教務委員編集用!L217</f>
        <v>45</v>
      </c>
      <c r="M168" s="307">
        <f>教務委員編集用!M217</f>
        <v>100</v>
      </c>
      <c r="N168" s="307">
        <f>教務委員編集用!N217</f>
        <v>45</v>
      </c>
      <c r="O168" s="35" t="str">
        <f>IF(教務委員編集用!S217=0,"",教務委員編集用!S217)</f>
        <v/>
      </c>
      <c r="P168" s="114" t="str">
        <f>IF(教務委員編集用!T217=0,"",教務委員編集用!T217)</f>
        <v/>
      </c>
      <c r="Q168" s="350" t="str">
        <f>IF(教務委員編集用!O217=0,"",教務委員編集用!O217)</f>
        <v/>
      </c>
      <c r="R168" s="35" t="str">
        <f>IF(教務委員編集用!P217=0,"",教務委員編集用!P217)</f>
        <v/>
      </c>
      <c r="S168" s="35" t="str">
        <f>IF(教務委員編集用!Q217=0,"",教務委員編集用!Q217)</f>
        <v/>
      </c>
      <c r="T168" s="35" t="str">
        <f>IF(教務委員編集用!R217=0,"",教務委員編集用!R217)</f>
        <v/>
      </c>
    </row>
    <row r="169" spans="2:20" x14ac:dyDescent="0.15">
      <c r="B169" s="524"/>
      <c r="C169" s="537"/>
      <c r="D169" s="531"/>
      <c r="E169" s="538"/>
      <c r="F169" s="10" t="str">
        <f>教務委員編集用!F218</f>
        <v>英語IIB</v>
      </c>
      <c r="G169" s="307">
        <f>教務委員編集用!G218</f>
        <v>4</v>
      </c>
      <c r="H169" s="307" t="str">
        <f>教務委員編集用!H218</f>
        <v>必修</v>
      </c>
      <c r="I169" s="307" t="str">
        <f>教務委員編集用!I218</f>
        <v>履修</v>
      </c>
      <c r="J169" s="307">
        <f>教務委員編集用!J218</f>
        <v>2</v>
      </c>
      <c r="K169" s="307" t="str">
        <f>教務委員編集用!K218</f>
        <v>通年</v>
      </c>
      <c r="L169" s="307">
        <f>教務委員編集用!L218</f>
        <v>90</v>
      </c>
      <c r="M169" s="307">
        <f>教務委員編集用!M218</f>
        <v>100</v>
      </c>
      <c r="N169" s="307">
        <f>教務委員編集用!N218</f>
        <v>90</v>
      </c>
      <c r="O169" s="35" t="str">
        <f>IF(教務委員編集用!S218=0,"",教務委員編集用!S218)</f>
        <v/>
      </c>
      <c r="P169" s="114" t="str">
        <f>IF(教務委員編集用!T218=0,"",教務委員編集用!T218)</f>
        <v/>
      </c>
      <c r="Q169" s="350" t="str">
        <f>IF(教務委員編集用!O218=0,"",教務委員編集用!O218)</f>
        <v/>
      </c>
      <c r="R169" s="35" t="str">
        <f>IF(教務委員編集用!P218=0,"",教務委員編集用!P218)</f>
        <v/>
      </c>
      <c r="S169" s="35" t="str">
        <f>IF(教務委員編集用!Q218=0,"",教務委員編集用!Q218)</f>
        <v/>
      </c>
      <c r="T169" s="35" t="str">
        <f>IF(教務委員編集用!R218=0,"",教務委員編集用!R218)</f>
        <v/>
      </c>
    </row>
    <row r="170" spans="2:20" x14ac:dyDescent="0.15">
      <c r="B170" s="524"/>
      <c r="C170" s="537"/>
      <c r="D170" s="531"/>
      <c r="E170" s="538"/>
      <c r="F170" s="10" t="str">
        <f>教務委員編集用!F219</f>
        <v>英語III</v>
      </c>
      <c r="G170" s="307">
        <f>教務委員編集用!G219</f>
        <v>4</v>
      </c>
      <c r="H170" s="307" t="str">
        <f>教務委員編集用!H219</f>
        <v>必修</v>
      </c>
      <c r="I170" s="307" t="str">
        <f>教務委員編集用!I219</f>
        <v>履修</v>
      </c>
      <c r="J170" s="307">
        <f>教務委員編集用!J219</f>
        <v>3</v>
      </c>
      <c r="K170" s="307" t="str">
        <f>教務委員編集用!K219</f>
        <v>通年</v>
      </c>
      <c r="L170" s="307">
        <f>教務委員編集用!L219</f>
        <v>90</v>
      </c>
      <c r="M170" s="307">
        <f>教務委員編集用!M219</f>
        <v>100</v>
      </c>
      <c r="N170" s="307">
        <f>教務委員編集用!N219</f>
        <v>90</v>
      </c>
      <c r="O170" s="35" t="str">
        <f>IF(教務委員編集用!S219=0,"",教務委員編集用!S219)</f>
        <v/>
      </c>
      <c r="P170" s="114" t="str">
        <f>IF(教務委員編集用!T219=0,"",教務委員編集用!T219)</f>
        <v/>
      </c>
      <c r="Q170" s="350" t="str">
        <f>IF(教務委員編集用!O219=0,"",教務委員編集用!O219)</f>
        <v/>
      </c>
      <c r="R170" s="35" t="str">
        <f>IF(教務委員編集用!P219=0,"",教務委員編集用!P219)</f>
        <v/>
      </c>
      <c r="S170" s="35" t="str">
        <f>IF(教務委員編集用!Q219=0,"",教務委員編集用!Q219)</f>
        <v/>
      </c>
      <c r="T170" s="35" t="str">
        <f>IF(教務委員編集用!R219=0,"",教務委員編集用!R219)</f>
        <v/>
      </c>
    </row>
    <row r="171" spans="2:20" x14ac:dyDescent="0.15">
      <c r="B171" s="524"/>
      <c r="C171" s="537"/>
      <c r="D171" s="531"/>
      <c r="E171" s="538"/>
      <c r="F171" s="10" t="str">
        <f>教務委員編集用!F220</f>
        <v>英語IV</v>
      </c>
      <c r="G171" s="307">
        <f>教務委員編集用!G220</f>
        <v>2</v>
      </c>
      <c r="H171" s="307" t="str">
        <f>教務委員編集用!H220</f>
        <v>必修選択</v>
      </c>
      <c r="I171" s="307" t="str">
        <f>教務委員編集用!I220</f>
        <v>履修</v>
      </c>
      <c r="J171" s="307">
        <f>教務委員編集用!J220</f>
        <v>4</v>
      </c>
      <c r="K171" s="307" t="str">
        <f>教務委員編集用!K220</f>
        <v>通年</v>
      </c>
      <c r="L171" s="307">
        <f>教務委員編集用!L220</f>
        <v>45</v>
      </c>
      <c r="M171" s="307">
        <f>教務委員編集用!M220</f>
        <v>100</v>
      </c>
      <c r="N171" s="307">
        <f>教務委員編集用!N220</f>
        <v>0</v>
      </c>
      <c r="O171" s="35" t="str">
        <f>IF(教務委員編集用!S220=0,"",教務委員編集用!S220)</f>
        <v/>
      </c>
      <c r="P171" s="114" t="str">
        <f>IF(教務委員編集用!T220=0,"",教務委員編集用!T220)</f>
        <v/>
      </c>
      <c r="Q171" s="350" t="str">
        <f>IF(教務委員編集用!O220=0,"",教務委員編集用!O220)</f>
        <v/>
      </c>
      <c r="R171" s="35" t="str">
        <f>IF(教務委員編集用!P220=0,"",教務委員編集用!P220)</f>
        <v/>
      </c>
      <c r="S171" s="35" t="str">
        <f>IF(教務委員編集用!Q220=0,"",教務委員編集用!Q220)</f>
        <v/>
      </c>
      <c r="T171" s="35" t="str">
        <f>IF(教務委員編集用!R220=0,"",教務委員編集用!R220)</f>
        <v/>
      </c>
    </row>
    <row r="172" spans="2:20" x14ac:dyDescent="0.15">
      <c r="B172" s="524"/>
      <c r="C172" s="537"/>
      <c r="D172" s="531"/>
      <c r="E172" s="538"/>
      <c r="F172" s="10" t="str">
        <f>教務委員編集用!F221</f>
        <v>英語V</v>
      </c>
      <c r="G172" s="307">
        <f>教務委員編集用!G221</f>
        <v>2</v>
      </c>
      <c r="H172" s="307" t="str">
        <f>教務委員編集用!H221</f>
        <v>必修選択</v>
      </c>
      <c r="I172" s="307" t="str">
        <f>教務委員編集用!I221</f>
        <v>学修</v>
      </c>
      <c r="J172" s="307">
        <f>教務委員編集用!J221</f>
        <v>5</v>
      </c>
      <c r="K172" s="307" t="str">
        <f>教務委員編集用!K221</f>
        <v>半期</v>
      </c>
      <c r="L172" s="307">
        <f>教務委員編集用!L221</f>
        <v>22.5</v>
      </c>
      <c r="M172" s="307">
        <f>教務委員編集用!M221</f>
        <v>100</v>
      </c>
      <c r="N172" s="307">
        <f>教務委員編集用!N221</f>
        <v>0</v>
      </c>
      <c r="O172" s="123"/>
      <c r="P172" s="127"/>
      <c r="Q172" s="351"/>
      <c r="R172" s="328"/>
      <c r="S172" s="328"/>
      <c r="T172" s="329"/>
    </row>
    <row r="173" spans="2:20" x14ac:dyDescent="0.15">
      <c r="B173" s="524"/>
      <c r="C173" s="537"/>
      <c r="D173" s="531"/>
      <c r="E173" s="538"/>
      <c r="F173" s="10" t="str">
        <f>教務委員編集用!F222</f>
        <v>英語プレゼンテーション基礎</v>
      </c>
      <c r="G173" s="487">
        <f>教務委員編集用!G222</f>
        <v>2</v>
      </c>
      <c r="H173" s="487" t="str">
        <f>教務委員編集用!H222</f>
        <v>選択</v>
      </c>
      <c r="I173" s="487" t="str">
        <f>教務委員編集用!I222</f>
        <v>学修</v>
      </c>
      <c r="J173" s="487">
        <f>教務委員編集用!J222</f>
        <v>4</v>
      </c>
      <c r="K173" s="487" t="str">
        <f>教務委員編集用!K222</f>
        <v>半期</v>
      </c>
      <c r="L173" s="487">
        <f>教務委員編集用!L222</f>
        <v>22.5</v>
      </c>
      <c r="M173" s="487">
        <f>教務委員編集用!M222</f>
        <v>100</v>
      </c>
      <c r="N173" s="487">
        <f>教務委員編集用!N222</f>
        <v>0</v>
      </c>
      <c r="O173" s="35" t="str">
        <f>IF(教務委員編集用!S222=0,"",教務委員編集用!S222)</f>
        <v/>
      </c>
      <c r="P173" s="114" t="str">
        <f>IF(教務委員編集用!T222=0,"",教務委員編集用!T222)</f>
        <v/>
      </c>
      <c r="Q173" s="350" t="str">
        <f>IF(教務委員編集用!O222=0,"",教務委員編集用!O222)</f>
        <v/>
      </c>
      <c r="R173" s="35" t="str">
        <f>IF(教務委員編集用!P222=0,"",教務委員編集用!P222)</f>
        <v/>
      </c>
      <c r="S173" s="35" t="str">
        <f>IF(教務委員編集用!Q222=0,"",教務委員編集用!Q222)</f>
        <v/>
      </c>
      <c r="T173" s="35" t="str">
        <f>IF(教務委員編集用!R222=0,"",教務委員編集用!R222)</f>
        <v/>
      </c>
    </row>
    <row r="174" spans="2:20" x14ac:dyDescent="0.15">
      <c r="B174" s="524"/>
      <c r="C174" s="537"/>
      <c r="D174" s="532"/>
      <c r="E174" s="537"/>
      <c r="F174" s="10" t="str">
        <f>教務委員編集用!F223</f>
        <v>英語プレゼンテーション基礎</v>
      </c>
      <c r="G174" s="307">
        <f>教務委員編集用!G223</f>
        <v>2</v>
      </c>
      <c r="H174" s="307" t="str">
        <f>教務委員編集用!H223</f>
        <v>選択</v>
      </c>
      <c r="I174" s="307" t="str">
        <f>教務委員編集用!I223</f>
        <v>学修</v>
      </c>
      <c r="J174" s="307">
        <f>教務委員編集用!J223</f>
        <v>5</v>
      </c>
      <c r="K174" s="307" t="str">
        <f>教務委員編集用!K223</f>
        <v>半期</v>
      </c>
      <c r="L174" s="307">
        <f>教務委員編集用!L223</f>
        <v>22.5</v>
      </c>
      <c r="M174" s="307">
        <f>教務委員編集用!M223</f>
        <v>100</v>
      </c>
      <c r="N174" s="307">
        <f>教務委員編集用!N223</f>
        <v>0</v>
      </c>
      <c r="O174" s="123"/>
      <c r="P174" s="127"/>
      <c r="Q174" s="351"/>
      <c r="R174" s="328"/>
      <c r="S174" s="328"/>
      <c r="T174" s="329"/>
    </row>
    <row r="175" spans="2:20" ht="14.25" thickBot="1" x14ac:dyDescent="0.2">
      <c r="B175" s="524"/>
      <c r="C175" s="537"/>
      <c r="D175" s="532"/>
      <c r="E175" s="537"/>
      <c r="F175" s="9"/>
      <c r="G175" s="309"/>
      <c r="H175" s="309"/>
      <c r="I175" s="309"/>
      <c r="J175" s="309"/>
      <c r="K175" s="309"/>
      <c r="L175" s="309"/>
      <c r="M175" s="309"/>
      <c r="N175" s="309"/>
      <c r="O175" s="9"/>
      <c r="P175" s="66"/>
      <c r="Q175" s="347"/>
      <c r="R175" s="59"/>
      <c r="S175" s="59"/>
      <c r="T175" s="46"/>
    </row>
    <row r="176" spans="2:20" ht="14.25" thickTop="1" x14ac:dyDescent="0.15">
      <c r="B176" s="524"/>
      <c r="C176" s="537"/>
      <c r="D176" s="532"/>
      <c r="E176" s="537"/>
      <c r="F176" s="8" t="str">
        <f>IF(教務委員編集用!F229=0,"",教務委員編集用!F229)</f>
        <v>F-2合計</v>
      </c>
      <c r="G176" s="308" t="str">
        <f>IF(教務委員編集用!G229=0,"",教務委員編集用!G229)</f>
        <v/>
      </c>
      <c r="H176" s="308" t="str">
        <f>IF(教務委員編集用!H229=0,"",教務委員編集用!H229)</f>
        <v/>
      </c>
      <c r="I176" s="308" t="str">
        <f>IF(教務委員編集用!I229=0,"",教務委員編集用!I229)</f>
        <v/>
      </c>
      <c r="J176" s="308"/>
      <c r="K176" s="308" t="str">
        <f>IF(教務委員編集用!K229=0,"",教務委員編集用!K229)</f>
        <v/>
      </c>
      <c r="L176" s="308"/>
      <c r="M176" s="308" t="str">
        <f>IF(教務委員編集用!M229=0,"",教務委員編集用!M229)</f>
        <v/>
      </c>
      <c r="N176" s="308">
        <f>教務委員編集用!N229</f>
        <v>360</v>
      </c>
      <c r="O176" s="8"/>
      <c r="P176" s="52" t="str">
        <f>IF(教務委員編集用!AE229=0,"",教務委員編集用!AE229)</f>
        <v/>
      </c>
      <c r="Q176" s="312"/>
      <c r="R176" s="56"/>
      <c r="S176" s="56"/>
      <c r="T176" s="45"/>
    </row>
    <row r="177" spans="2:20" ht="14.25" thickBot="1" x14ac:dyDescent="0.2">
      <c r="B177" s="525"/>
      <c r="C177" s="573"/>
      <c r="D177" s="4"/>
      <c r="E177" s="16"/>
      <c r="F177" s="12" t="str">
        <f>IF(教務委員編集用!F230=0,"",教務委員編集用!F230)</f>
        <v>F合計</v>
      </c>
      <c r="G177" s="310" t="str">
        <f>IF(教務委員編集用!G230=0,"",教務委員編集用!G230)</f>
        <v/>
      </c>
      <c r="H177" s="310" t="str">
        <f>IF(教務委員編集用!H230=0,"",教務委員編集用!H230)</f>
        <v/>
      </c>
      <c r="I177" s="310" t="str">
        <f>IF(教務委員編集用!I230=0,"",教務委員編集用!I230)</f>
        <v/>
      </c>
      <c r="J177" s="310"/>
      <c r="K177" s="310" t="str">
        <f>IF(教務委員編集用!K230=0,"",教務委員編集用!K230)</f>
        <v/>
      </c>
      <c r="L177" s="310" t="str">
        <f>IF(教務委員編集用!L230=0,"",教務委員編集用!L230)</f>
        <v/>
      </c>
      <c r="M177" s="310" t="str">
        <f>IF(教務委員編集用!M230=0,"",教務委員編集用!M230)</f>
        <v/>
      </c>
      <c r="N177" s="310">
        <f>教務委員編集用!N230</f>
        <v>436.95</v>
      </c>
      <c r="O177" s="12"/>
      <c r="P177" s="484" t="str">
        <f>IF(教務委員編集用!AE230=0,"",教務委員編集用!AE230)</f>
        <v/>
      </c>
      <c r="Q177" s="349"/>
      <c r="R177" s="57"/>
      <c r="S177" s="57"/>
      <c r="T177" s="48"/>
    </row>
    <row r="178" spans="2:20" x14ac:dyDescent="0.15">
      <c r="B178" s="523" t="str">
        <f>教務委員編集用!B231</f>
        <v>G</v>
      </c>
      <c r="C178" s="527" t="str">
        <f>教務委員編集用!C231</f>
        <v>習得した工学分野の知識を基に,課題の達成に向けて自ら問題を発見し,それに対処するための業務を自主的・継続的かつ組織的に遂行する能力を身につける。</v>
      </c>
      <c r="D178" s="531">
        <f>教務委員編集用!D231</f>
        <v>1</v>
      </c>
      <c r="E178" s="527" t="str">
        <f>教務委員編集用!E231</f>
        <v>自己の能力を把握し,その向上のために自主的に学習を遂行てきる.</v>
      </c>
      <c r="F178" s="10" t="str">
        <f>教務委員編集用!F231</f>
        <v>卒業研究</v>
      </c>
      <c r="G178" s="307">
        <f>教務委員編集用!G231</f>
        <v>8</v>
      </c>
      <c r="H178" s="307" t="str">
        <f>教務委員編集用!H231</f>
        <v>必修</v>
      </c>
      <c r="I178" s="307" t="str">
        <f>教務委員編集用!I231</f>
        <v>履修</v>
      </c>
      <c r="J178" s="307">
        <f>教務委員編集用!J231</f>
        <v>5</v>
      </c>
      <c r="K178" s="307" t="str">
        <f>教務委員編集用!K231</f>
        <v>通年</v>
      </c>
      <c r="L178" s="307">
        <f>教務委員編集用!L231</f>
        <v>180</v>
      </c>
      <c r="M178" s="307">
        <f>教務委員編集用!M231</f>
        <v>30</v>
      </c>
      <c r="N178" s="307">
        <f>教務委員編集用!$N$231</f>
        <v>54</v>
      </c>
      <c r="O178" s="62" t="str">
        <f t="shared" ref="O178:T178" si="21">IF(O97=0,"",O97)</f>
        <v/>
      </c>
      <c r="P178" s="76" t="str">
        <f t="shared" si="21"/>
        <v/>
      </c>
      <c r="Q178" s="352" t="str">
        <f t="shared" si="21"/>
        <v/>
      </c>
      <c r="R178" s="62" t="str">
        <f t="shared" si="21"/>
        <v/>
      </c>
      <c r="S178" s="62" t="str">
        <f t="shared" si="21"/>
        <v/>
      </c>
      <c r="T178" s="62" t="str">
        <f t="shared" si="21"/>
        <v/>
      </c>
    </row>
    <row r="179" spans="2:20" x14ac:dyDescent="0.15">
      <c r="B179" s="524"/>
      <c r="C179" s="528"/>
      <c r="D179" s="532"/>
      <c r="E179" s="528"/>
      <c r="F179" s="8"/>
      <c r="G179" s="308"/>
      <c r="H179" s="308"/>
      <c r="I179" s="308"/>
      <c r="J179" s="308"/>
      <c r="K179" s="308"/>
      <c r="L179" s="308"/>
      <c r="M179" s="308"/>
      <c r="N179" s="308"/>
      <c r="O179" s="8"/>
      <c r="P179" s="69"/>
      <c r="Q179" s="312"/>
      <c r="R179" s="56"/>
      <c r="S179" s="56"/>
      <c r="T179" s="45"/>
    </row>
    <row r="180" spans="2:20" ht="14.25" thickBot="1" x14ac:dyDescent="0.2">
      <c r="B180" s="524"/>
      <c r="C180" s="528"/>
      <c r="D180" s="532"/>
      <c r="E180" s="528"/>
      <c r="F180" s="9"/>
      <c r="G180" s="309"/>
      <c r="H180" s="309"/>
      <c r="I180" s="309"/>
      <c r="J180" s="309"/>
      <c r="K180" s="309"/>
      <c r="L180" s="309"/>
      <c r="M180" s="309"/>
      <c r="N180" s="309"/>
      <c r="O180" s="9"/>
      <c r="P180" s="68"/>
      <c r="Q180" s="347"/>
      <c r="R180" s="59"/>
      <c r="S180" s="59"/>
      <c r="T180" s="46"/>
    </row>
    <row r="181" spans="2:20" ht="15" thickTop="1" thickBot="1" x14ac:dyDescent="0.2">
      <c r="B181" s="524"/>
      <c r="C181" s="528"/>
      <c r="D181" s="533"/>
      <c r="E181" s="534"/>
      <c r="F181" s="9" t="str">
        <f>IF(教務委員編集用!F237=0,"",教務委員編集用!F237)</f>
        <v>G-1合計</v>
      </c>
      <c r="G181" s="309" t="str">
        <f>IF(教務委員編集用!G237=0,"",教務委員編集用!G237)</f>
        <v/>
      </c>
      <c r="H181" s="309" t="str">
        <f>IF(教務委員編集用!H237=0,"",教務委員編集用!H237)</f>
        <v/>
      </c>
      <c r="I181" s="309" t="str">
        <f>IF(教務委員編集用!I237=0,"",教務委員編集用!I237)</f>
        <v/>
      </c>
      <c r="J181" s="309"/>
      <c r="K181" s="309" t="str">
        <f>IF(教務委員編集用!K237=0,"",教務委員編集用!K237)</f>
        <v/>
      </c>
      <c r="L181" s="309"/>
      <c r="M181" s="309" t="str">
        <f>IF(教務委員編集用!M237=0,"",教務委員編集用!M237)</f>
        <v/>
      </c>
      <c r="N181" s="309">
        <f>教務委員編集用!$N$237</f>
        <v>54</v>
      </c>
      <c r="O181" s="9"/>
      <c r="P181" s="51" t="str">
        <f>IF(教務委員編集用!AE237=0,"",教務委員編集用!AE237)</f>
        <v/>
      </c>
      <c r="Q181" s="347"/>
      <c r="R181" s="59"/>
      <c r="S181" s="59"/>
      <c r="T181" s="46"/>
    </row>
    <row r="182" spans="2:20" ht="14.25" thickTop="1" x14ac:dyDescent="0.15">
      <c r="B182" s="524"/>
      <c r="C182" s="528"/>
      <c r="D182" s="531">
        <f>教務委員編集用!D238</f>
        <v>2</v>
      </c>
      <c r="E182" s="527" t="str">
        <f>教務委員編集用!E238</f>
        <v>実務訓練等を通じて基盤となる工学分野に関連した業務の概要を理解できる.</v>
      </c>
      <c r="F182" s="10" t="str">
        <f>教務委員編集用!F238</f>
        <v>生産工学</v>
      </c>
      <c r="G182" s="307">
        <f>教務委員編集用!G238</f>
        <v>2</v>
      </c>
      <c r="H182" s="307" t="str">
        <f>教務委員編集用!H238</f>
        <v>必修</v>
      </c>
      <c r="I182" s="307" t="str">
        <f>教務委員編集用!I238</f>
        <v>学修</v>
      </c>
      <c r="J182" s="307">
        <f>教務委員編集用!J238</f>
        <v>5</v>
      </c>
      <c r="K182" s="307" t="str">
        <f>教務委員編集用!K238</f>
        <v>半期</v>
      </c>
      <c r="L182" s="307">
        <f>教務委員編集用!L238</f>
        <v>22.5</v>
      </c>
      <c r="M182" s="307">
        <f>教務委員編集用!M238</f>
        <v>25</v>
      </c>
      <c r="N182" s="307">
        <f>教務委員編集用!N238</f>
        <v>5.625</v>
      </c>
      <c r="O182" s="474" t="str">
        <f t="shared" ref="O182:T182" si="22">IF(O115=0,"",O115)</f>
        <v/>
      </c>
      <c r="P182" s="476" t="str">
        <f t="shared" si="22"/>
        <v/>
      </c>
      <c r="Q182" s="475" t="str">
        <f t="shared" si="22"/>
        <v/>
      </c>
      <c r="R182" s="474" t="str">
        <f t="shared" si="22"/>
        <v/>
      </c>
      <c r="S182" s="474" t="str">
        <f t="shared" si="22"/>
        <v/>
      </c>
      <c r="T182" s="474" t="str">
        <f t="shared" si="22"/>
        <v/>
      </c>
    </row>
    <row r="183" spans="2:20" x14ac:dyDescent="0.15">
      <c r="B183" s="524"/>
      <c r="C183" s="528"/>
      <c r="D183" s="532"/>
      <c r="E183" s="528"/>
      <c r="F183" s="8" t="str">
        <f>教務委員編集用!F239</f>
        <v>実務訓練</v>
      </c>
      <c r="G183" s="308">
        <f>教務委員編集用!G239</f>
        <v>2</v>
      </c>
      <c r="H183" s="308" t="str">
        <f>教務委員編集用!H239</f>
        <v>必修選択</v>
      </c>
      <c r="I183" s="308" t="str">
        <f>教務委員編集用!I239</f>
        <v>履修</v>
      </c>
      <c r="J183" s="308">
        <f>教務委員編集用!J239</f>
        <v>4</v>
      </c>
      <c r="K183" s="308" t="str">
        <f>教務委員編集用!K239</f>
        <v>通年</v>
      </c>
      <c r="L183" s="308">
        <f>教務委員編集用!L239</f>
        <v>45</v>
      </c>
      <c r="M183" s="308">
        <f>教務委員編集用!M239</f>
        <v>70</v>
      </c>
      <c r="N183" s="308">
        <f>教務委員編集用!N239</f>
        <v>0</v>
      </c>
      <c r="O183" s="45" t="str">
        <f t="shared" ref="O183:T183" si="23">IF(O163=0,"",O163)</f>
        <v/>
      </c>
      <c r="P183" s="115" t="str">
        <f t="shared" si="23"/>
        <v/>
      </c>
      <c r="Q183" s="353" t="str">
        <f t="shared" si="23"/>
        <v/>
      </c>
      <c r="R183" s="45" t="str">
        <f t="shared" si="23"/>
        <v/>
      </c>
      <c r="S183" s="45" t="str">
        <f t="shared" si="23"/>
        <v/>
      </c>
      <c r="T183" s="45" t="str">
        <f t="shared" si="23"/>
        <v/>
      </c>
    </row>
    <row r="184" spans="2:20" ht="14.25" thickBot="1" x14ac:dyDescent="0.2">
      <c r="B184" s="524"/>
      <c r="C184" s="528"/>
      <c r="D184" s="532"/>
      <c r="E184" s="528"/>
      <c r="F184" s="9"/>
      <c r="G184" s="309"/>
      <c r="H184" s="309"/>
      <c r="I184" s="309"/>
      <c r="J184" s="309"/>
      <c r="K184" s="309"/>
      <c r="L184" s="309"/>
      <c r="M184" s="309"/>
      <c r="N184" s="309"/>
      <c r="O184" s="9"/>
      <c r="P184" s="68"/>
      <c r="Q184" s="347"/>
      <c r="R184" s="59"/>
      <c r="S184" s="59"/>
      <c r="T184" s="46"/>
    </row>
    <row r="185" spans="2:20" ht="14.25" thickTop="1" x14ac:dyDescent="0.15">
      <c r="B185" s="524"/>
      <c r="C185" s="528"/>
      <c r="D185" s="532"/>
      <c r="E185" s="528"/>
      <c r="F185" s="8" t="str">
        <f>IF(教務委員編集用!F245=0,"",教務委員編集用!F245)</f>
        <v>G-2合計</v>
      </c>
      <c r="G185" s="308" t="str">
        <f>IF(教務委員編集用!G245=0,"",教務委員編集用!G245)</f>
        <v/>
      </c>
      <c r="H185" s="308" t="str">
        <f>IF(教務委員編集用!H245=0,"",教務委員編集用!H245)</f>
        <v/>
      </c>
      <c r="I185" s="308" t="str">
        <f>IF(教務委員編集用!I245=0,"",教務委員編集用!I245)</f>
        <v/>
      </c>
      <c r="J185" s="308"/>
      <c r="K185" s="308" t="str">
        <f>IF(教務委員編集用!K245=0,"",教務委員編集用!K245)</f>
        <v/>
      </c>
      <c r="L185" s="308"/>
      <c r="M185" s="308" t="str">
        <f>IF(教務委員編集用!M245=0,"",教務委員編集用!M245)</f>
        <v/>
      </c>
      <c r="N185" s="308">
        <f>教務委員編集用!N245</f>
        <v>5.625</v>
      </c>
      <c r="O185" s="8"/>
      <c r="P185" s="52" t="str">
        <f>IF(教務委員編集用!AE245=0,"",教務委員編集用!AE245)</f>
        <v/>
      </c>
      <c r="Q185" s="312"/>
      <c r="R185" s="56"/>
      <c r="S185" s="56"/>
      <c r="T185" s="45"/>
    </row>
    <row r="186" spans="2:20" ht="14.25" thickBot="1" x14ac:dyDescent="0.2">
      <c r="B186" s="525"/>
      <c r="C186" s="529"/>
      <c r="D186" s="4"/>
      <c r="E186" s="4"/>
      <c r="F186" s="12" t="str">
        <f>IF(教務委員編集用!F246=0,"",教務委員編集用!F246)</f>
        <v>G合計</v>
      </c>
      <c r="G186" s="310" t="str">
        <f>IF(教務委員編集用!G246=0,"",教務委員編集用!G246)</f>
        <v/>
      </c>
      <c r="H186" s="310" t="str">
        <f>IF(教務委員編集用!H246=0,"",教務委員編集用!H246)</f>
        <v/>
      </c>
      <c r="I186" s="310" t="str">
        <f>IF(教務委員編集用!I246=0,"",教務委員編集用!I246)</f>
        <v/>
      </c>
      <c r="J186" s="310"/>
      <c r="K186" s="310" t="str">
        <f>IF(教務委員編集用!K246=0,"",教務委員編集用!K246)</f>
        <v/>
      </c>
      <c r="L186" s="310" t="str">
        <f>IF(教務委員編集用!L246=0,"",教務委員編集用!L246)</f>
        <v/>
      </c>
      <c r="M186" s="310" t="str">
        <f>IF(教務委員編集用!M246=0,"",教務委員編集用!M246)</f>
        <v/>
      </c>
      <c r="N186" s="310">
        <f>教務委員編集用!N246</f>
        <v>59.625</v>
      </c>
      <c r="O186" s="12"/>
      <c r="P186" s="53" t="str">
        <f>IF(教務委員編集用!AE246=0,"",教務委員編集用!AE246)</f>
        <v/>
      </c>
      <c r="Q186" s="349"/>
      <c r="R186" s="57"/>
      <c r="S186" s="57"/>
      <c r="T186" s="48"/>
    </row>
    <row r="187" spans="2:20" ht="14.25" thickBot="1" x14ac:dyDescent="0.2">
      <c r="F187" s="3" t="str">
        <f>IF(教務委員編集用!F265=0,"",教務委員編集用!F265)</f>
        <v/>
      </c>
      <c r="G187" s="3" t="str">
        <f>IF(教務委員編集用!G265=0,"",教務委員編集用!G265)</f>
        <v/>
      </c>
      <c r="H187" s="3" t="str">
        <f>IF(教務委員編集用!H265=0,"",教務委員編集用!H265)</f>
        <v/>
      </c>
      <c r="I187" s="3" t="str">
        <f>IF(教務委員編集用!I265=0,"",教務委員編集用!I265)</f>
        <v/>
      </c>
      <c r="J187" s="3" t="str">
        <f>IF(教務委員編集用!J265=0,"",教務委員編集用!J265)</f>
        <v/>
      </c>
      <c r="K187" s="3" t="str">
        <f>IF(教務委員編集用!K265=0,"",教務委員編集用!K265)</f>
        <v/>
      </c>
      <c r="L187" s="3" t="str">
        <f>IF(教務委員編集用!L265=0,"",教務委員編集用!L265)</f>
        <v/>
      </c>
      <c r="M187" s="3" t="str">
        <f>IF(教務委員編集用!M265=0,"",教務委員編集用!M265)</f>
        <v/>
      </c>
      <c r="N187" s="3" t="str">
        <f>IF(教務委員編集用!V265=0,"",教務委員編集用!V265)</f>
        <v/>
      </c>
      <c r="R187" s="3" t="str">
        <f>IF(教務委員編集用!W265=0,"",教務委員編集用!W265)</f>
        <v/>
      </c>
      <c r="S187" s="3" t="str">
        <f>IF(教務委員編集用!X265=0,"",教務委員編集用!X265)</f>
        <v/>
      </c>
    </row>
    <row r="188" spans="2:20" x14ac:dyDescent="0.15">
      <c r="B188" s="554" t="s">
        <v>136</v>
      </c>
      <c r="C188" s="555"/>
      <c r="D188" s="560" t="s">
        <v>131</v>
      </c>
      <c r="E188" s="560"/>
      <c r="F188" s="501"/>
      <c r="G188" s="502"/>
      <c r="H188" s="502"/>
      <c r="I188" s="502"/>
      <c r="J188" s="502"/>
      <c r="K188" s="502"/>
      <c r="L188" s="502"/>
      <c r="M188" s="502"/>
      <c r="N188" s="502"/>
      <c r="O188" s="502"/>
      <c r="P188" s="503"/>
      <c r="Q188" s="330"/>
      <c r="R188" s="330"/>
      <c r="S188" s="330"/>
      <c r="T188" s="330"/>
    </row>
    <row r="189" spans="2:20" x14ac:dyDescent="0.15">
      <c r="B189" s="563"/>
      <c r="C189" s="564"/>
      <c r="D189" s="583"/>
      <c r="E189" s="583"/>
      <c r="F189" s="504"/>
      <c r="G189" s="505"/>
      <c r="H189" s="505"/>
      <c r="I189" s="505"/>
      <c r="J189" s="505"/>
      <c r="K189" s="505"/>
      <c r="L189" s="505"/>
      <c r="M189" s="505"/>
      <c r="N189" s="505"/>
      <c r="O189" s="505"/>
      <c r="P189" s="506"/>
      <c r="Q189" s="330"/>
      <c r="R189" s="330"/>
      <c r="S189" s="330"/>
      <c r="T189" s="330"/>
    </row>
    <row r="190" spans="2:20" x14ac:dyDescent="0.15">
      <c r="B190" s="563"/>
      <c r="C190" s="564"/>
      <c r="D190" s="583"/>
      <c r="E190" s="583"/>
      <c r="F190" s="504"/>
      <c r="G190" s="505"/>
      <c r="H190" s="505"/>
      <c r="I190" s="505"/>
      <c r="J190" s="505"/>
      <c r="K190" s="505"/>
      <c r="L190" s="505"/>
      <c r="M190" s="505"/>
      <c r="N190" s="505"/>
      <c r="O190" s="505"/>
      <c r="P190" s="506"/>
      <c r="Q190" s="330"/>
      <c r="R190" s="330"/>
      <c r="S190" s="330"/>
      <c r="T190" s="330"/>
    </row>
    <row r="191" spans="2:20" x14ac:dyDescent="0.15">
      <c r="B191" s="556"/>
      <c r="C191" s="557"/>
      <c r="D191" s="561"/>
      <c r="E191" s="561"/>
      <c r="F191" s="504"/>
      <c r="G191" s="505"/>
      <c r="H191" s="505"/>
      <c r="I191" s="505"/>
      <c r="J191" s="505"/>
      <c r="K191" s="505"/>
      <c r="L191" s="505"/>
      <c r="M191" s="505"/>
      <c r="N191" s="505"/>
      <c r="O191" s="505"/>
      <c r="P191" s="506"/>
      <c r="Q191" s="330"/>
      <c r="R191" s="330"/>
      <c r="S191" s="330"/>
      <c r="T191" s="330"/>
    </row>
    <row r="192" spans="2:20" x14ac:dyDescent="0.15">
      <c r="B192" s="556"/>
      <c r="C192" s="557"/>
      <c r="D192" s="561"/>
      <c r="E192" s="561"/>
      <c r="F192" s="507"/>
      <c r="G192" s="508"/>
      <c r="H192" s="508"/>
      <c r="I192" s="508"/>
      <c r="J192" s="508"/>
      <c r="K192" s="508"/>
      <c r="L192" s="508"/>
      <c r="M192" s="508"/>
      <c r="N192" s="508"/>
      <c r="O192" s="508"/>
      <c r="P192" s="509"/>
      <c r="Q192" s="330"/>
      <c r="R192" s="330"/>
      <c r="S192" s="330"/>
      <c r="T192" s="330"/>
    </row>
    <row r="193" spans="2:20" x14ac:dyDescent="0.15">
      <c r="B193" s="556"/>
      <c r="C193" s="557"/>
      <c r="D193" s="561" t="s">
        <v>132</v>
      </c>
      <c r="E193" s="561"/>
      <c r="F193" s="510"/>
      <c r="G193" s="511"/>
      <c r="H193" s="511"/>
      <c r="I193" s="511"/>
      <c r="J193" s="511"/>
      <c r="K193" s="511"/>
      <c r="L193" s="511"/>
      <c r="M193" s="511"/>
      <c r="N193" s="511"/>
      <c r="O193" s="511"/>
      <c r="P193" s="512"/>
      <c r="Q193" s="330"/>
      <c r="R193" s="330"/>
      <c r="S193" s="330"/>
      <c r="T193" s="330"/>
    </row>
    <row r="194" spans="2:20" x14ac:dyDescent="0.15">
      <c r="B194" s="556"/>
      <c r="C194" s="557"/>
      <c r="D194" s="561"/>
      <c r="E194" s="561"/>
      <c r="F194" s="504"/>
      <c r="G194" s="505"/>
      <c r="H194" s="505"/>
      <c r="I194" s="505"/>
      <c r="J194" s="505"/>
      <c r="K194" s="505"/>
      <c r="L194" s="505"/>
      <c r="M194" s="505"/>
      <c r="N194" s="505"/>
      <c r="O194" s="505"/>
      <c r="P194" s="506"/>
      <c r="Q194" s="330"/>
      <c r="R194" s="330"/>
      <c r="S194" s="330"/>
      <c r="T194" s="330"/>
    </row>
    <row r="195" spans="2:20" x14ac:dyDescent="0.15">
      <c r="B195" s="556"/>
      <c r="C195" s="557"/>
      <c r="D195" s="561"/>
      <c r="E195" s="561"/>
      <c r="F195" s="504"/>
      <c r="G195" s="505"/>
      <c r="H195" s="505"/>
      <c r="I195" s="505"/>
      <c r="J195" s="505"/>
      <c r="K195" s="505"/>
      <c r="L195" s="505"/>
      <c r="M195" s="505"/>
      <c r="N195" s="505"/>
      <c r="O195" s="505"/>
      <c r="P195" s="506"/>
      <c r="Q195" s="330"/>
      <c r="R195" s="330"/>
      <c r="S195" s="330"/>
      <c r="T195" s="330"/>
    </row>
    <row r="196" spans="2:20" x14ac:dyDescent="0.15">
      <c r="B196" s="556"/>
      <c r="C196" s="557"/>
      <c r="D196" s="561"/>
      <c r="E196" s="561"/>
      <c r="F196" s="504"/>
      <c r="G196" s="505"/>
      <c r="H196" s="505"/>
      <c r="I196" s="505"/>
      <c r="J196" s="505"/>
      <c r="K196" s="505"/>
      <c r="L196" s="505"/>
      <c r="M196" s="505"/>
      <c r="N196" s="505"/>
      <c r="O196" s="505"/>
      <c r="P196" s="506"/>
      <c r="Q196" s="330"/>
      <c r="R196" s="330"/>
      <c r="S196" s="330"/>
      <c r="T196" s="330"/>
    </row>
    <row r="197" spans="2:20" ht="14.25" thickBot="1" x14ac:dyDescent="0.2">
      <c r="B197" s="558"/>
      <c r="C197" s="559"/>
      <c r="D197" s="562"/>
      <c r="E197" s="562"/>
      <c r="F197" s="513"/>
      <c r="G197" s="514"/>
      <c r="H197" s="514"/>
      <c r="I197" s="514"/>
      <c r="J197" s="514"/>
      <c r="K197" s="514"/>
      <c r="L197" s="514"/>
      <c r="M197" s="514"/>
      <c r="N197" s="514"/>
      <c r="O197" s="514"/>
      <c r="P197" s="515"/>
      <c r="Q197" s="330"/>
      <c r="R197" s="330"/>
      <c r="S197" s="330"/>
      <c r="T197" s="330"/>
    </row>
    <row r="198" spans="2:20" x14ac:dyDescent="0.15">
      <c r="F198" s="3" t="str">
        <f>IF(教務委員編集用!F278=0,"",教務委員編集用!F278)</f>
        <v/>
      </c>
      <c r="G198" s="3" t="str">
        <f>IF(教務委員編集用!G278=0,"",教務委員編集用!G278)</f>
        <v/>
      </c>
      <c r="H198" s="3" t="str">
        <f>IF(教務委員編集用!H278=0,"",教務委員編集用!H278)</f>
        <v/>
      </c>
      <c r="I198" s="3" t="str">
        <f>IF(教務委員編集用!I278=0,"",教務委員編集用!I278)</f>
        <v/>
      </c>
      <c r="J198" s="3" t="str">
        <f>IF(教務委員編集用!J278=0,"",教務委員編集用!J278)</f>
        <v/>
      </c>
      <c r="K198" s="3" t="str">
        <f>IF(教務委員編集用!K278=0,"",教務委員編集用!K278)</f>
        <v/>
      </c>
      <c r="L198" s="3" t="str">
        <f>IF(教務委員編集用!L278=0,"",教務委員編集用!L278)</f>
        <v/>
      </c>
      <c r="M198" s="3" t="str">
        <f>IF(教務委員編集用!M278=0,"",教務委員編集用!M278)</f>
        <v/>
      </c>
      <c r="N198" s="3" t="str">
        <f>IF(教務委員編集用!V278=0,"",教務委員編集用!V278)</f>
        <v/>
      </c>
      <c r="R198" s="3" t="str">
        <f>IF(教務委員編集用!W278=0,"",教務委員編集用!W278)</f>
        <v/>
      </c>
      <c r="S198" s="3" t="str">
        <f>IF(教務委員編集用!X278=0,"",教務委員編集用!X278)</f>
        <v/>
      </c>
    </row>
    <row r="199" spans="2:20" x14ac:dyDescent="0.15">
      <c r="F199" s="3" t="str">
        <f>IF(教務委員編集用!F279=0,"",教務委員編集用!F279)</f>
        <v/>
      </c>
      <c r="G199" s="3" t="str">
        <f>IF(教務委員編集用!G279=0,"",教務委員編集用!G279)</f>
        <v/>
      </c>
      <c r="H199" s="3" t="str">
        <f>IF(教務委員編集用!H279=0,"",教務委員編集用!H279)</f>
        <v/>
      </c>
      <c r="I199" s="3" t="str">
        <f>IF(教務委員編集用!I279=0,"",教務委員編集用!I279)</f>
        <v/>
      </c>
      <c r="J199" s="3" t="str">
        <f>IF(教務委員編集用!J279=0,"",教務委員編集用!J279)</f>
        <v/>
      </c>
      <c r="K199" s="3" t="str">
        <f>IF(教務委員編集用!K279=0,"",教務委員編集用!K279)</f>
        <v/>
      </c>
      <c r="L199" s="3" t="str">
        <f>IF(教務委員編集用!L279=0,"",教務委員編集用!L279)</f>
        <v/>
      </c>
      <c r="M199" s="3" t="str">
        <f>IF(教務委員編集用!M279=0,"",教務委員編集用!M279)</f>
        <v/>
      </c>
      <c r="N199" s="3" t="str">
        <f>IF(教務委員編集用!V279=0,"",教務委員編集用!V279)</f>
        <v/>
      </c>
      <c r="R199" s="3" t="str">
        <f>IF(教務委員編集用!W279=0,"",教務委員編集用!W279)</f>
        <v/>
      </c>
      <c r="S199" s="3" t="str">
        <f>IF(教務委員編集用!X279=0,"",教務委員編集用!X279)</f>
        <v/>
      </c>
    </row>
    <row r="200" spans="2:20" x14ac:dyDescent="0.15">
      <c r="F200" s="3" t="str">
        <f>IF(教務委員編集用!F280=0,"",教務委員編集用!F280)</f>
        <v/>
      </c>
      <c r="G200" s="3" t="str">
        <f>IF(教務委員編集用!G280=0,"",教務委員編集用!G280)</f>
        <v/>
      </c>
      <c r="H200" s="3" t="str">
        <f>IF(教務委員編集用!H280=0,"",教務委員編集用!H280)</f>
        <v/>
      </c>
      <c r="I200" s="3" t="str">
        <f>IF(教務委員編集用!I280=0,"",教務委員編集用!I280)</f>
        <v/>
      </c>
      <c r="J200" s="3" t="str">
        <f>IF(教務委員編集用!J280=0,"",教務委員編集用!J280)</f>
        <v/>
      </c>
      <c r="K200" s="3" t="str">
        <f>IF(教務委員編集用!K280=0,"",教務委員編集用!K280)</f>
        <v/>
      </c>
      <c r="L200" s="3" t="str">
        <f>IF(教務委員編集用!L280=0,"",教務委員編集用!L280)</f>
        <v/>
      </c>
      <c r="M200" s="3" t="str">
        <f>IF(教務委員編集用!M280=0,"",教務委員編集用!M280)</f>
        <v/>
      </c>
      <c r="N200" s="3" t="str">
        <f>IF(教務委員編集用!V280=0,"",教務委員編集用!V280)</f>
        <v/>
      </c>
      <c r="R200" s="3" t="str">
        <f>IF(教務委員編集用!W280=0,"",教務委員編集用!W280)</f>
        <v/>
      </c>
      <c r="S200" s="3" t="str">
        <f>IF(教務委員編集用!X280=0,"",教務委員編集用!X280)</f>
        <v/>
      </c>
    </row>
    <row r="201" spans="2:20" x14ac:dyDescent="0.15">
      <c r="F201" s="3" t="str">
        <f>IF(教務委員編集用!F281=0,"",教務委員編集用!F281)</f>
        <v/>
      </c>
      <c r="G201" s="3" t="str">
        <f>IF(教務委員編集用!G281=0,"",教務委員編集用!G281)</f>
        <v/>
      </c>
      <c r="H201" s="3" t="str">
        <f>IF(教務委員編集用!H281=0,"",教務委員編集用!H281)</f>
        <v/>
      </c>
      <c r="I201" s="3" t="str">
        <f>IF(教務委員編集用!I281=0,"",教務委員編集用!I281)</f>
        <v/>
      </c>
      <c r="J201" s="3" t="str">
        <f>IF(教務委員編集用!J281=0,"",教務委員編集用!J281)</f>
        <v/>
      </c>
      <c r="K201" s="3" t="str">
        <f>IF(教務委員編集用!K281=0,"",教務委員編集用!K281)</f>
        <v/>
      </c>
      <c r="L201" s="3" t="str">
        <f>IF(教務委員編集用!L281=0,"",教務委員編集用!L281)</f>
        <v/>
      </c>
      <c r="M201" s="3" t="str">
        <f>IF(教務委員編集用!M281=0,"",教務委員編集用!M281)</f>
        <v/>
      </c>
      <c r="N201" s="3" t="str">
        <f>IF(教務委員編集用!V281=0,"",教務委員編集用!V281)</f>
        <v/>
      </c>
      <c r="R201" s="3" t="str">
        <f>IF(教務委員編集用!W281=0,"",教務委員編集用!W281)</f>
        <v/>
      </c>
      <c r="S201" s="3" t="str">
        <f>IF(教務委員編集用!X281=0,"",教務委員編集用!X281)</f>
        <v/>
      </c>
    </row>
    <row r="202" spans="2:20" x14ac:dyDescent="0.15">
      <c r="F202" s="3" t="str">
        <f>IF(教務委員編集用!F282=0,"",教務委員編集用!F282)</f>
        <v/>
      </c>
      <c r="G202" s="3" t="str">
        <f>IF(教務委員編集用!G282=0,"",教務委員編集用!G282)</f>
        <v/>
      </c>
      <c r="H202" s="3" t="str">
        <f>IF(教務委員編集用!H282=0,"",教務委員編集用!H282)</f>
        <v/>
      </c>
      <c r="I202" s="3" t="str">
        <f>IF(教務委員編集用!I282=0,"",教務委員編集用!I282)</f>
        <v/>
      </c>
      <c r="J202" s="3" t="str">
        <f>IF(教務委員編集用!J282=0,"",教務委員編集用!J282)</f>
        <v/>
      </c>
      <c r="K202" s="3" t="str">
        <f>IF(教務委員編集用!K282=0,"",教務委員編集用!K282)</f>
        <v/>
      </c>
      <c r="L202" s="3" t="str">
        <f>IF(教務委員編集用!L282=0,"",教務委員編集用!L282)</f>
        <v/>
      </c>
      <c r="M202" s="3" t="str">
        <f>IF(教務委員編集用!M282=0,"",教務委員編集用!M282)</f>
        <v/>
      </c>
      <c r="N202" s="3" t="str">
        <f>IF(教務委員編集用!V282=0,"",教務委員編集用!V282)</f>
        <v/>
      </c>
      <c r="R202" s="3" t="str">
        <f>IF(教務委員編集用!W282=0,"",教務委員編集用!W282)</f>
        <v/>
      </c>
      <c r="S202" s="3" t="str">
        <f>IF(教務委員編集用!X282=0,"",教務委員編集用!X282)</f>
        <v/>
      </c>
    </row>
    <row r="203" spans="2:20" x14ac:dyDescent="0.15">
      <c r="F203" s="3" t="str">
        <f>IF(教務委員編集用!F283=0,"",教務委員編集用!F283)</f>
        <v/>
      </c>
      <c r="G203" s="3" t="str">
        <f>IF(教務委員編集用!G283=0,"",教務委員編集用!G283)</f>
        <v/>
      </c>
      <c r="H203" s="3" t="str">
        <f>IF(教務委員編集用!H283=0,"",教務委員編集用!H283)</f>
        <v/>
      </c>
      <c r="I203" s="3" t="str">
        <f>IF(教務委員編集用!I283=0,"",教務委員編集用!I283)</f>
        <v/>
      </c>
      <c r="J203" s="3" t="str">
        <f>IF(教務委員編集用!J283=0,"",教務委員編集用!J283)</f>
        <v/>
      </c>
      <c r="K203" s="3" t="str">
        <f>IF(教務委員編集用!K283=0,"",教務委員編集用!K283)</f>
        <v/>
      </c>
      <c r="L203" s="3" t="str">
        <f>IF(教務委員編集用!L283=0,"",教務委員編集用!L283)</f>
        <v/>
      </c>
      <c r="M203" s="3" t="str">
        <f>IF(教務委員編集用!M283=0,"",教務委員編集用!M283)</f>
        <v/>
      </c>
      <c r="N203" s="3" t="str">
        <f>IF(教務委員編集用!V283=0,"",教務委員編集用!V283)</f>
        <v/>
      </c>
      <c r="R203" s="3" t="str">
        <f>IF(教務委員編集用!W283=0,"",教務委員編集用!W283)</f>
        <v/>
      </c>
      <c r="S203" s="3" t="str">
        <f>IF(教務委員編集用!X283=0,"",教務委員編集用!X283)</f>
        <v/>
      </c>
    </row>
    <row r="204" spans="2:20" x14ac:dyDescent="0.15">
      <c r="F204" s="3" t="str">
        <f>IF(教務委員編集用!F284=0,"",教務委員編集用!F284)</f>
        <v/>
      </c>
      <c r="G204" s="3" t="str">
        <f>IF(教務委員編集用!G284=0,"",教務委員編集用!G284)</f>
        <v/>
      </c>
      <c r="H204" s="3" t="str">
        <f>IF(教務委員編集用!H284=0,"",教務委員編集用!H284)</f>
        <v/>
      </c>
      <c r="I204" s="3" t="str">
        <f>IF(教務委員編集用!I284=0,"",教務委員編集用!I284)</f>
        <v/>
      </c>
      <c r="J204" s="3" t="str">
        <f>IF(教務委員編集用!J284=0,"",教務委員編集用!J284)</f>
        <v/>
      </c>
      <c r="K204" s="3" t="str">
        <f>IF(教務委員編集用!K284=0,"",教務委員編集用!K284)</f>
        <v/>
      </c>
      <c r="L204" s="3" t="str">
        <f>IF(教務委員編集用!L284=0,"",教務委員編集用!L284)</f>
        <v/>
      </c>
      <c r="M204" s="3" t="str">
        <f>IF(教務委員編集用!M284=0,"",教務委員編集用!M284)</f>
        <v/>
      </c>
      <c r="N204" s="3" t="str">
        <f>IF(教務委員編集用!V284=0,"",教務委員編集用!V284)</f>
        <v/>
      </c>
      <c r="R204" s="3" t="str">
        <f>IF(教務委員編集用!W284=0,"",教務委員編集用!W284)</f>
        <v/>
      </c>
      <c r="S204" s="3" t="str">
        <f>IF(教務委員編集用!X284=0,"",教務委員編集用!X284)</f>
        <v/>
      </c>
    </row>
    <row r="205" spans="2:20" x14ac:dyDescent="0.15">
      <c r="F205" s="3" t="str">
        <f>IF(教務委員編集用!F285=0,"",教務委員編集用!F285)</f>
        <v/>
      </c>
      <c r="G205" s="3" t="str">
        <f>IF(教務委員編集用!G285=0,"",教務委員編集用!G285)</f>
        <v/>
      </c>
      <c r="H205" s="3" t="str">
        <f>IF(教務委員編集用!H285=0,"",教務委員編集用!H285)</f>
        <v/>
      </c>
      <c r="I205" s="3" t="str">
        <f>IF(教務委員編集用!I285=0,"",教務委員編集用!I285)</f>
        <v/>
      </c>
      <c r="J205" s="3" t="str">
        <f>IF(教務委員編集用!J285=0,"",教務委員編集用!J285)</f>
        <v/>
      </c>
      <c r="K205" s="3" t="str">
        <f>IF(教務委員編集用!K285=0,"",教務委員編集用!K285)</f>
        <v/>
      </c>
      <c r="L205" s="3" t="str">
        <f>IF(教務委員編集用!L285=0,"",教務委員編集用!L285)</f>
        <v/>
      </c>
      <c r="M205" s="3" t="str">
        <f>IF(教務委員編集用!M285=0,"",教務委員編集用!M285)</f>
        <v/>
      </c>
      <c r="N205" s="3" t="str">
        <f>IF(教務委員編集用!V285=0,"",教務委員編集用!V285)</f>
        <v/>
      </c>
      <c r="R205" s="3" t="str">
        <f>IF(教務委員編集用!W285=0,"",教務委員編集用!W285)</f>
        <v/>
      </c>
      <c r="S205" s="3" t="str">
        <f>IF(教務委員編集用!X285=0,"",教務委員編集用!X285)</f>
        <v/>
      </c>
    </row>
    <row r="206" spans="2:20" x14ac:dyDescent="0.15">
      <c r="F206" s="3" t="str">
        <f>IF(教務委員編集用!F286=0,"",教務委員編集用!F286)</f>
        <v/>
      </c>
      <c r="G206" s="3" t="str">
        <f>IF(教務委員編集用!G286=0,"",教務委員編集用!G286)</f>
        <v/>
      </c>
      <c r="H206" s="3" t="str">
        <f>IF(教務委員編集用!H286=0,"",教務委員編集用!H286)</f>
        <v/>
      </c>
      <c r="I206" s="3" t="str">
        <f>IF(教務委員編集用!I286=0,"",教務委員編集用!I286)</f>
        <v/>
      </c>
      <c r="J206" s="3" t="str">
        <f>IF(教務委員編集用!J286=0,"",教務委員編集用!J286)</f>
        <v/>
      </c>
      <c r="K206" s="3" t="str">
        <f>IF(教務委員編集用!K286=0,"",教務委員編集用!K286)</f>
        <v/>
      </c>
      <c r="L206" s="3" t="str">
        <f>IF(教務委員編集用!L286=0,"",教務委員編集用!L286)</f>
        <v/>
      </c>
      <c r="M206" s="3" t="str">
        <f>IF(教務委員編集用!M286=0,"",教務委員編集用!M286)</f>
        <v/>
      </c>
      <c r="N206" s="3" t="str">
        <f>IF(教務委員編集用!V286=0,"",教務委員編集用!V286)</f>
        <v/>
      </c>
      <c r="R206" s="3" t="str">
        <f>IF(教務委員編集用!W286=0,"",教務委員編集用!W286)</f>
        <v/>
      </c>
      <c r="S206" s="3" t="str">
        <f>IF(教務委員編集用!X286=0,"",教務委員編集用!X286)</f>
        <v/>
      </c>
    </row>
    <row r="207" spans="2:20" x14ac:dyDescent="0.15">
      <c r="F207" s="3" t="str">
        <f>IF(教務委員編集用!F287=0,"",教務委員編集用!F287)</f>
        <v/>
      </c>
      <c r="G207" s="3" t="str">
        <f>IF(教務委員編集用!G287=0,"",教務委員編集用!G287)</f>
        <v/>
      </c>
      <c r="H207" s="3" t="str">
        <f>IF(教務委員編集用!H287=0,"",教務委員編集用!H287)</f>
        <v/>
      </c>
      <c r="I207" s="3" t="str">
        <f>IF(教務委員編集用!I287=0,"",教務委員編集用!I287)</f>
        <v/>
      </c>
      <c r="J207" s="3" t="str">
        <f>IF(教務委員編集用!J287=0,"",教務委員編集用!J287)</f>
        <v/>
      </c>
      <c r="K207" s="3" t="str">
        <f>IF(教務委員編集用!K287=0,"",教務委員編集用!K287)</f>
        <v/>
      </c>
      <c r="L207" s="3" t="str">
        <f>IF(教務委員編集用!L287=0,"",教務委員編集用!L287)</f>
        <v/>
      </c>
      <c r="M207" s="3" t="str">
        <f>IF(教務委員編集用!M287=0,"",教務委員編集用!M287)</f>
        <v/>
      </c>
      <c r="N207" s="3" t="str">
        <f>IF(教務委員編集用!V287=0,"",教務委員編集用!V287)</f>
        <v/>
      </c>
      <c r="R207" s="3" t="str">
        <f>IF(教務委員編集用!W287=0,"",教務委員編集用!W287)</f>
        <v/>
      </c>
      <c r="S207" s="3" t="str">
        <f>IF(教務委員編集用!X287=0,"",教務委員編集用!X287)</f>
        <v/>
      </c>
    </row>
    <row r="208" spans="2:20" x14ac:dyDescent="0.15">
      <c r="F208" s="3" t="str">
        <f>IF(教務委員編集用!F288=0,"",教務委員編集用!F288)</f>
        <v/>
      </c>
      <c r="G208" s="3" t="str">
        <f>IF(教務委員編集用!G288=0,"",教務委員編集用!G288)</f>
        <v/>
      </c>
      <c r="H208" s="3" t="str">
        <f>IF(教務委員編集用!H288=0,"",教務委員編集用!H288)</f>
        <v/>
      </c>
      <c r="I208" s="3" t="str">
        <f>IF(教務委員編集用!I288=0,"",教務委員編集用!I288)</f>
        <v/>
      </c>
      <c r="J208" s="3" t="str">
        <f>IF(教務委員編集用!J288=0,"",教務委員編集用!J288)</f>
        <v/>
      </c>
      <c r="K208" s="3" t="str">
        <f>IF(教務委員編集用!K288=0,"",教務委員編集用!K288)</f>
        <v/>
      </c>
      <c r="L208" s="3" t="str">
        <f>IF(教務委員編集用!L288=0,"",教務委員編集用!L288)</f>
        <v/>
      </c>
      <c r="M208" s="3" t="str">
        <f>IF(教務委員編集用!M288=0,"",教務委員編集用!M288)</f>
        <v/>
      </c>
      <c r="N208" s="3" t="str">
        <f>IF(教務委員編集用!V288=0,"",教務委員編集用!V288)</f>
        <v/>
      </c>
      <c r="R208" s="3" t="str">
        <f>IF(教務委員編集用!W288=0,"",教務委員編集用!W288)</f>
        <v/>
      </c>
      <c r="S208" s="3" t="str">
        <f>IF(教務委員編集用!X288=0,"",教務委員編集用!X288)</f>
        <v/>
      </c>
    </row>
    <row r="209" spans="6:19" x14ac:dyDescent="0.15">
      <c r="F209" s="3" t="str">
        <f>IF(教務委員編集用!F289=0,"",教務委員編集用!F289)</f>
        <v/>
      </c>
      <c r="G209" s="3" t="str">
        <f>IF(教務委員編集用!G289=0,"",教務委員編集用!G289)</f>
        <v/>
      </c>
      <c r="H209" s="3" t="str">
        <f>IF(教務委員編集用!H289=0,"",教務委員編集用!H289)</f>
        <v/>
      </c>
      <c r="I209" s="3" t="str">
        <f>IF(教務委員編集用!I289=0,"",教務委員編集用!I289)</f>
        <v/>
      </c>
      <c r="J209" s="3" t="str">
        <f>IF(教務委員編集用!J289=0,"",教務委員編集用!J289)</f>
        <v/>
      </c>
      <c r="K209" s="3" t="str">
        <f>IF(教務委員編集用!K289=0,"",教務委員編集用!K289)</f>
        <v/>
      </c>
      <c r="L209" s="3" t="str">
        <f>IF(教務委員編集用!L289=0,"",教務委員編集用!L289)</f>
        <v/>
      </c>
      <c r="M209" s="3" t="str">
        <f>IF(教務委員編集用!M289=0,"",教務委員編集用!M289)</f>
        <v/>
      </c>
      <c r="N209" s="3" t="str">
        <f>IF(教務委員編集用!V289=0,"",教務委員編集用!V289)</f>
        <v/>
      </c>
      <c r="R209" s="3" t="str">
        <f>IF(教務委員編集用!W289=0,"",教務委員編集用!W289)</f>
        <v/>
      </c>
      <c r="S209" s="3" t="str">
        <f>IF(教務委員編集用!X289=0,"",教務委員編集用!X289)</f>
        <v/>
      </c>
    </row>
    <row r="210" spans="6:19" x14ac:dyDescent="0.15">
      <c r="F210" s="3" t="str">
        <f>IF(教務委員編集用!F290=0,"",教務委員編集用!F290)</f>
        <v/>
      </c>
      <c r="G210" s="3" t="str">
        <f>IF(教務委員編集用!G290=0,"",教務委員編集用!G290)</f>
        <v/>
      </c>
      <c r="H210" s="3" t="str">
        <f>IF(教務委員編集用!H290=0,"",教務委員編集用!H290)</f>
        <v/>
      </c>
      <c r="I210" s="3" t="str">
        <f>IF(教務委員編集用!I290=0,"",教務委員編集用!I290)</f>
        <v/>
      </c>
      <c r="J210" s="3" t="str">
        <f>IF(教務委員編集用!J290=0,"",教務委員編集用!J290)</f>
        <v/>
      </c>
      <c r="K210" s="3" t="str">
        <f>IF(教務委員編集用!K290=0,"",教務委員編集用!K290)</f>
        <v/>
      </c>
      <c r="L210" s="3" t="str">
        <f>IF(教務委員編集用!L290=0,"",教務委員編集用!L290)</f>
        <v/>
      </c>
      <c r="M210" s="3" t="str">
        <f>IF(教務委員編集用!M290=0,"",教務委員編集用!M290)</f>
        <v/>
      </c>
      <c r="N210" s="3" t="str">
        <f>IF(教務委員編集用!V290=0,"",教務委員編集用!V290)</f>
        <v/>
      </c>
      <c r="R210" s="3" t="str">
        <f>IF(教務委員編集用!W290=0,"",教務委員編集用!W290)</f>
        <v/>
      </c>
      <c r="S210" s="3" t="str">
        <f>IF(教務委員編集用!X290=0,"",教務委員編集用!X290)</f>
        <v/>
      </c>
    </row>
    <row r="211" spans="6:19" x14ac:dyDescent="0.15">
      <c r="F211" s="3" t="str">
        <f>IF(教務委員編集用!F291=0,"",教務委員編集用!F291)</f>
        <v/>
      </c>
      <c r="G211" s="3" t="str">
        <f>IF(教務委員編集用!G291=0,"",教務委員編集用!G291)</f>
        <v/>
      </c>
      <c r="H211" s="3" t="str">
        <f>IF(教務委員編集用!H291=0,"",教務委員編集用!H291)</f>
        <v/>
      </c>
      <c r="I211" s="3" t="str">
        <f>IF(教務委員編集用!I291=0,"",教務委員編集用!I291)</f>
        <v/>
      </c>
      <c r="J211" s="3" t="str">
        <f>IF(教務委員編集用!J291=0,"",教務委員編集用!J291)</f>
        <v/>
      </c>
      <c r="K211" s="3" t="str">
        <f>IF(教務委員編集用!K291=0,"",教務委員編集用!K291)</f>
        <v/>
      </c>
      <c r="L211" s="3" t="str">
        <f>IF(教務委員編集用!L291=0,"",教務委員編集用!L291)</f>
        <v/>
      </c>
      <c r="M211" s="3" t="str">
        <f>IF(教務委員編集用!M291=0,"",教務委員編集用!M291)</f>
        <v/>
      </c>
      <c r="N211" s="3" t="str">
        <f>IF(教務委員編集用!V291=0,"",教務委員編集用!V291)</f>
        <v/>
      </c>
      <c r="R211" s="3" t="str">
        <f>IF(教務委員編集用!W291=0,"",教務委員編集用!W291)</f>
        <v/>
      </c>
      <c r="S211" s="3" t="str">
        <f>IF(教務委員編集用!X291=0,"",教務委員編集用!X291)</f>
        <v/>
      </c>
    </row>
    <row r="212" spans="6:19" x14ac:dyDescent="0.15">
      <c r="F212" s="3" t="str">
        <f>IF(教務委員編集用!F292=0,"",教務委員編集用!F292)</f>
        <v/>
      </c>
      <c r="G212" s="3" t="str">
        <f>IF(教務委員編集用!G292=0,"",教務委員編集用!G292)</f>
        <v/>
      </c>
      <c r="H212" s="3" t="str">
        <f>IF(教務委員編集用!H292=0,"",教務委員編集用!H292)</f>
        <v/>
      </c>
      <c r="I212" s="3" t="str">
        <f>IF(教務委員編集用!I292=0,"",教務委員編集用!I292)</f>
        <v/>
      </c>
      <c r="J212" s="3" t="str">
        <f>IF(教務委員編集用!J292=0,"",教務委員編集用!J292)</f>
        <v/>
      </c>
      <c r="K212" s="3" t="str">
        <f>IF(教務委員編集用!K292=0,"",教務委員編集用!K292)</f>
        <v/>
      </c>
      <c r="L212" s="3" t="str">
        <f>IF(教務委員編集用!L292=0,"",教務委員編集用!L292)</f>
        <v/>
      </c>
      <c r="M212" s="3" t="str">
        <f>IF(教務委員編集用!M292=0,"",教務委員編集用!M292)</f>
        <v/>
      </c>
      <c r="N212" s="3" t="str">
        <f>IF(教務委員編集用!V292=0,"",教務委員編集用!V292)</f>
        <v/>
      </c>
      <c r="R212" s="3" t="str">
        <f>IF(教務委員編集用!W292=0,"",教務委員編集用!W292)</f>
        <v/>
      </c>
      <c r="S212" s="3" t="str">
        <f>IF(教務委員編集用!X292=0,"",教務委員編集用!X292)</f>
        <v/>
      </c>
    </row>
    <row r="213" spans="6:19" x14ac:dyDescent="0.15">
      <c r="F213" s="3" t="str">
        <f>IF(教務委員編集用!F293=0,"",教務委員編集用!F293)</f>
        <v/>
      </c>
      <c r="G213" s="3" t="str">
        <f>IF(教務委員編集用!G293=0,"",教務委員編集用!G293)</f>
        <v/>
      </c>
      <c r="H213" s="3" t="str">
        <f>IF(教務委員編集用!H293=0,"",教務委員編集用!H293)</f>
        <v/>
      </c>
      <c r="I213" s="3" t="str">
        <f>IF(教務委員編集用!I293=0,"",教務委員編集用!I293)</f>
        <v/>
      </c>
      <c r="J213" s="3" t="str">
        <f>IF(教務委員編集用!J293=0,"",教務委員編集用!J293)</f>
        <v/>
      </c>
      <c r="K213" s="3" t="str">
        <f>IF(教務委員編集用!K293=0,"",教務委員編集用!K293)</f>
        <v/>
      </c>
      <c r="L213" s="3" t="str">
        <f>IF(教務委員編集用!L293=0,"",教務委員編集用!L293)</f>
        <v/>
      </c>
      <c r="M213" s="3" t="str">
        <f>IF(教務委員編集用!M293=0,"",教務委員編集用!M293)</f>
        <v/>
      </c>
      <c r="N213" s="3" t="str">
        <f>IF(教務委員編集用!V293=0,"",教務委員編集用!V293)</f>
        <v/>
      </c>
      <c r="R213" s="3" t="str">
        <f>IF(教務委員編集用!W293=0,"",教務委員編集用!W293)</f>
        <v/>
      </c>
      <c r="S213" s="3" t="str">
        <f>IF(教務委員編集用!X293=0,"",教務委員編集用!X293)</f>
        <v/>
      </c>
    </row>
    <row r="214" spans="6:19" x14ac:dyDescent="0.15">
      <c r="F214" s="3" t="str">
        <f>IF(教務委員編集用!F294=0,"",教務委員編集用!F294)</f>
        <v/>
      </c>
      <c r="G214" s="3" t="str">
        <f>IF(教務委員編集用!G294=0,"",教務委員編集用!G294)</f>
        <v/>
      </c>
      <c r="H214" s="3" t="str">
        <f>IF(教務委員編集用!H294=0,"",教務委員編集用!H294)</f>
        <v/>
      </c>
      <c r="I214" s="3" t="str">
        <f>IF(教務委員編集用!I294=0,"",教務委員編集用!I294)</f>
        <v/>
      </c>
      <c r="J214" s="3" t="str">
        <f>IF(教務委員編集用!J294=0,"",教務委員編集用!J294)</f>
        <v/>
      </c>
      <c r="K214" s="3" t="str">
        <f>IF(教務委員編集用!K294=0,"",教務委員編集用!K294)</f>
        <v/>
      </c>
      <c r="L214" s="3" t="str">
        <f>IF(教務委員編集用!L294=0,"",教務委員編集用!L294)</f>
        <v/>
      </c>
      <c r="M214" s="3" t="str">
        <f>IF(教務委員編集用!M294=0,"",教務委員編集用!M294)</f>
        <v/>
      </c>
      <c r="N214" s="3" t="str">
        <f>IF(教務委員編集用!V294=0,"",教務委員編集用!V294)</f>
        <v/>
      </c>
      <c r="R214" s="3" t="str">
        <f>IF(教務委員編集用!W294=0,"",教務委員編集用!W294)</f>
        <v/>
      </c>
      <c r="S214" s="3" t="str">
        <f>IF(教務委員編集用!X294=0,"",教務委員編集用!X294)</f>
        <v/>
      </c>
    </row>
  </sheetData>
  <mergeCells count="59">
    <mergeCell ref="C5:C36"/>
    <mergeCell ref="B5:B36"/>
    <mergeCell ref="E29:E35"/>
    <mergeCell ref="D29:D35"/>
    <mergeCell ref="B188:C197"/>
    <mergeCell ref="D188:E192"/>
    <mergeCell ref="D193:E197"/>
    <mergeCell ref="E46:E71"/>
    <mergeCell ref="E5:E28"/>
    <mergeCell ref="D5:D28"/>
    <mergeCell ref="D72:D76"/>
    <mergeCell ref="E72:E76"/>
    <mergeCell ref="B37:B45"/>
    <mergeCell ref="C37:C45"/>
    <mergeCell ref="B46:B77"/>
    <mergeCell ref="C46:C77"/>
    <mergeCell ref="D46:D71"/>
    <mergeCell ref="B78:B132"/>
    <mergeCell ref="C78:C132"/>
    <mergeCell ref="D78:D95"/>
    <mergeCell ref="E78:E95"/>
    <mergeCell ref="D96:D101"/>
    <mergeCell ref="E96:E101"/>
    <mergeCell ref="D102:D126"/>
    <mergeCell ref="E102:E126"/>
    <mergeCell ref="D127:D131"/>
    <mergeCell ref="E127:E131"/>
    <mergeCell ref="B178:B186"/>
    <mergeCell ref="C178:C186"/>
    <mergeCell ref="D178:D181"/>
    <mergeCell ref="E178:E181"/>
    <mergeCell ref="D182:D185"/>
    <mergeCell ref="E182:E185"/>
    <mergeCell ref="D157:D165"/>
    <mergeCell ref="E157:E165"/>
    <mergeCell ref="D166:D176"/>
    <mergeCell ref="E166:E176"/>
    <mergeCell ref="B133:B156"/>
    <mergeCell ref="C133:C156"/>
    <mergeCell ref="D133:D144"/>
    <mergeCell ref="E133:E144"/>
    <mergeCell ref="D145:D155"/>
    <mergeCell ref="E145:E155"/>
    <mergeCell ref="Q2:T3"/>
    <mergeCell ref="B4:C4"/>
    <mergeCell ref="D4:E4"/>
    <mergeCell ref="F188:P192"/>
    <mergeCell ref="F193:P197"/>
    <mergeCell ref="B2:D2"/>
    <mergeCell ref="G2:H2"/>
    <mergeCell ref="I2:K2"/>
    <mergeCell ref="L2:M2"/>
    <mergeCell ref="N2:P2"/>
    <mergeCell ref="D37:D40"/>
    <mergeCell ref="E37:E40"/>
    <mergeCell ref="D41:D44"/>
    <mergeCell ref="E41:E44"/>
    <mergeCell ref="B157:B177"/>
    <mergeCell ref="C157:C177"/>
  </mergeCells>
  <phoneticPr fontId="1"/>
  <dataValidations count="2">
    <dataValidation type="list" allowBlank="1" showInputMessage="1" showErrorMessage="1" sqref="P75 P70 P33:P34 P64:P65 P93 P174:P175 P113:P123 P27 P172 P96:P97">
      <formula1>"5,4,3,2,1,0"</formula1>
    </dataValidation>
    <dataValidation type="list" allowBlank="1" showInputMessage="1" showErrorMessage="1" sqref="O33 O64:O65 O93 O174 O113:O123 O172 O96:O97">
      <formula1>"30分未満,30分～1時間,1～2時間,2～3時間,3時間以上"</formula1>
    </dataValidation>
  </dataValidations>
  <pageMargins left="0.7" right="0.7" top="0.75" bottom="0.75" header="0.3" footer="0.3"/>
  <pageSetup paperSize="9" scale="73" fitToHeight="0" orientation="portrait" verticalDpi="0" r:id="rId1"/>
  <headerFooter>
    <oddHeader>&amp;C&amp;18&amp;A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
  <sheetViews>
    <sheetView showGridLines="0" showRowColHeaders="0" workbookViewId="0">
      <selection activeCell="AC16" sqref="AC16"/>
    </sheetView>
  </sheetViews>
  <sheetFormatPr defaultRowHeight="13.5" x14ac:dyDescent="0.15"/>
  <cols>
    <col min="1" max="24" width="5.25" customWidth="1"/>
  </cols>
  <sheetData>
    <row r="1" spans="2:24" ht="17.25" x14ac:dyDescent="0.15">
      <c r="B1" s="592" t="s">
        <v>304</v>
      </c>
      <c r="C1" s="592"/>
      <c r="D1" s="592"/>
      <c r="E1" s="592"/>
      <c r="F1" s="592"/>
      <c r="G1" s="592"/>
      <c r="H1" s="592"/>
      <c r="I1" s="592"/>
      <c r="J1" s="592"/>
      <c r="K1" s="592"/>
      <c r="L1" s="592"/>
      <c r="M1" s="592"/>
      <c r="N1" s="592"/>
      <c r="O1" s="592"/>
      <c r="P1" s="592"/>
      <c r="Q1" s="592"/>
      <c r="R1" s="592"/>
      <c r="S1" s="592"/>
      <c r="T1" s="592"/>
      <c r="U1" s="592"/>
      <c r="V1" s="592"/>
      <c r="W1" s="592"/>
      <c r="X1" s="592"/>
    </row>
    <row r="2" spans="2:24" ht="14.25" thickBot="1" x14ac:dyDescent="0.2">
      <c r="B2" s="1"/>
      <c r="C2" s="1"/>
      <c r="D2" s="1"/>
      <c r="E2" s="1"/>
      <c r="F2" s="1"/>
      <c r="G2" s="1"/>
      <c r="H2" s="1"/>
      <c r="I2" s="1"/>
      <c r="J2" s="1"/>
      <c r="K2" s="1"/>
      <c r="L2" s="1"/>
      <c r="M2" s="1"/>
      <c r="N2" s="1"/>
      <c r="O2" s="1"/>
      <c r="P2" s="1"/>
      <c r="Q2" s="1"/>
      <c r="R2" s="1"/>
    </row>
    <row r="3" spans="2:24" ht="26.25" customHeight="1" thickBot="1" x14ac:dyDescent="0.2">
      <c r="B3" s="429" t="s">
        <v>305</v>
      </c>
      <c r="C3" s="430" t="s">
        <v>306</v>
      </c>
      <c r="D3" s="430" t="s">
        <v>307</v>
      </c>
      <c r="E3" s="430" t="s">
        <v>308</v>
      </c>
      <c r="F3" s="430" t="s">
        <v>309</v>
      </c>
      <c r="G3" s="430" t="s">
        <v>310</v>
      </c>
      <c r="H3" s="430" t="s">
        <v>311</v>
      </c>
      <c r="I3" s="430" t="s">
        <v>312</v>
      </c>
      <c r="J3" s="430" t="s">
        <v>313</v>
      </c>
      <c r="K3" s="430" t="s">
        <v>314</v>
      </c>
      <c r="L3" s="430" t="s">
        <v>315</v>
      </c>
      <c r="M3" s="430" t="s">
        <v>316</v>
      </c>
      <c r="N3" s="430" t="s">
        <v>317</v>
      </c>
      <c r="O3" s="430" t="s">
        <v>318</v>
      </c>
      <c r="P3" s="430" t="s">
        <v>319</v>
      </c>
      <c r="Q3" s="430" t="s">
        <v>320</v>
      </c>
      <c r="R3" s="430" t="s">
        <v>321</v>
      </c>
      <c r="S3" s="430" t="s">
        <v>322</v>
      </c>
      <c r="T3" s="430" t="s">
        <v>323</v>
      </c>
      <c r="U3" s="430" t="s">
        <v>324</v>
      </c>
      <c r="V3" s="430" t="s">
        <v>325</v>
      </c>
      <c r="W3" s="430" t="s">
        <v>326</v>
      </c>
      <c r="X3" s="431" t="s">
        <v>327</v>
      </c>
    </row>
    <row r="4" spans="2:24" ht="21" customHeight="1" thickTop="1" thickBot="1" x14ac:dyDescent="0.2">
      <c r="B4" s="432">
        <f>教務委員編集用!AE36</f>
        <v>0</v>
      </c>
      <c r="C4" s="433">
        <f>教務委員編集用!AE47</f>
        <v>0</v>
      </c>
      <c r="D4" s="433">
        <f>教務委員編集用!AE48</f>
        <v>0</v>
      </c>
      <c r="E4" s="433">
        <f>教務委員編集用!AE55</f>
        <v>0</v>
      </c>
      <c r="F4" s="433">
        <f>教務委員編集用!AE62</f>
        <v>0</v>
      </c>
      <c r="G4" s="433">
        <f>教務委員編集用!AE63</f>
        <v>0</v>
      </c>
      <c r="H4" s="433">
        <f>教務委員編集用!AE93</f>
        <v>0</v>
      </c>
      <c r="I4" s="433">
        <f>教務委員編集用!AE102</f>
        <v>0</v>
      </c>
      <c r="J4" s="433">
        <f>教務委員編集用!AE103</f>
        <v>0</v>
      </c>
      <c r="K4" s="433">
        <f>教務委員編集用!AE125</f>
        <v>0</v>
      </c>
      <c r="L4" s="433">
        <f>教務委員編集用!AE135</f>
        <v>0</v>
      </c>
      <c r="M4" s="433">
        <f>教務委員編集用!AE163</f>
        <v>0</v>
      </c>
      <c r="N4" s="433">
        <f>教務委員編集用!AE170</f>
        <v>0</v>
      </c>
      <c r="O4" s="433">
        <f>教務委員編集用!AE171</f>
        <v>0</v>
      </c>
      <c r="P4" s="433">
        <f>教務委員編集用!AE186</f>
        <v>0</v>
      </c>
      <c r="Q4" s="433">
        <f>教務委員編集用!AE200</f>
        <v>0</v>
      </c>
      <c r="R4" s="433">
        <f>教務委員編集用!AE201</f>
        <v>0</v>
      </c>
      <c r="S4" s="434">
        <f>教務委員編集用!AE214</f>
        <v>0</v>
      </c>
      <c r="T4" s="434">
        <f>教務委員編集用!AE229</f>
        <v>0</v>
      </c>
      <c r="U4" s="434">
        <f>教務委員編集用!AE230</f>
        <v>0</v>
      </c>
      <c r="V4" s="434">
        <f>教務委員編集用!AE237</f>
        <v>0</v>
      </c>
      <c r="W4" s="434">
        <f>教務委員編集用!AE245</f>
        <v>0</v>
      </c>
      <c r="X4" s="435">
        <f>教務委員編集用!AE246</f>
        <v>0</v>
      </c>
    </row>
    <row r="5" spans="2:24" ht="21" customHeight="1" x14ac:dyDescent="0.15">
      <c r="B5" s="436"/>
      <c r="C5" s="436"/>
      <c r="D5" s="436"/>
      <c r="E5" s="436"/>
      <c r="F5" s="436"/>
      <c r="G5" s="436"/>
      <c r="H5" s="436"/>
      <c r="I5" s="436"/>
      <c r="J5" s="436"/>
      <c r="K5" s="436"/>
      <c r="L5" s="436"/>
      <c r="M5" s="436"/>
      <c r="N5" s="436"/>
      <c r="O5" s="436"/>
      <c r="P5" s="436"/>
      <c r="Q5" s="436"/>
      <c r="R5" s="436"/>
      <c r="S5" s="437"/>
      <c r="T5" s="437"/>
      <c r="U5" s="437"/>
      <c r="V5" s="437"/>
      <c r="W5" s="437"/>
      <c r="X5" s="437"/>
    </row>
  </sheetData>
  <mergeCells count="1">
    <mergeCell ref="B1:X1"/>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61"/>
  <sheetViews>
    <sheetView view="pageBreakPreview" zoomScale="60" zoomScaleNormal="80" workbookViewId="0">
      <pane ySplit="8" topLeftCell="A215" activePane="bottomLeft" state="frozen"/>
      <selection pane="bottomLeft" activeCell="F187" sqref="F187:F194"/>
    </sheetView>
  </sheetViews>
  <sheetFormatPr defaultColWidth="9" defaultRowHeight="14.25" customHeight="1" x14ac:dyDescent="0.15"/>
  <cols>
    <col min="1" max="1" width="9" style="1"/>
    <col min="2" max="2" width="2.5" style="1" customWidth="1"/>
    <col min="3" max="3" width="15.125" style="1" customWidth="1"/>
    <col min="4" max="4" width="4.875" style="1" customWidth="1"/>
    <col min="5" max="5" width="14.5" style="1" customWidth="1"/>
    <col min="6" max="6" width="24.5" style="1" customWidth="1"/>
    <col min="7" max="7" width="5" style="2" customWidth="1"/>
    <col min="8" max="9" width="9.5" style="2" customWidth="1"/>
    <col min="10" max="10" width="5" style="2" customWidth="1"/>
    <col min="11" max="11" width="6.625" style="2" customWidth="1"/>
    <col min="12" max="12" width="9" style="2"/>
    <col min="13" max="13" width="12.125" style="2" customWidth="1"/>
    <col min="14" max="14" width="9.5" style="29" customWidth="1"/>
    <col min="15" max="17" width="9.5" style="1" customWidth="1"/>
    <col min="18" max="18" width="7.75" style="1" customWidth="1"/>
    <col min="19" max="19" width="11.25" style="153" customWidth="1"/>
    <col min="20" max="20" width="12.375" style="153" customWidth="1"/>
    <col min="21" max="21" width="9.5" style="1" customWidth="1"/>
    <col min="22" max="22" width="9" style="2"/>
    <col min="23" max="24" width="9" style="1"/>
    <col min="25" max="25" width="9.5" style="1" bestFit="1" customWidth="1"/>
    <col min="26" max="16384" width="9" style="1"/>
  </cols>
  <sheetData>
    <row r="2" spans="2:31" ht="29.25" customHeight="1" x14ac:dyDescent="0.15">
      <c r="B2" s="593" t="s">
        <v>245</v>
      </c>
      <c r="C2" s="594"/>
      <c r="D2" s="594"/>
      <c r="E2" s="594"/>
      <c r="F2" s="594"/>
      <c r="G2" s="594"/>
      <c r="H2" s="594"/>
      <c r="I2" s="594"/>
      <c r="J2" s="594"/>
      <c r="K2" s="594"/>
      <c r="L2" s="594"/>
      <c r="M2" s="594"/>
      <c r="N2" s="594"/>
      <c r="O2" s="594"/>
      <c r="P2" s="594"/>
    </row>
    <row r="3" spans="2:31" ht="29.25" customHeight="1" x14ac:dyDescent="0.15">
      <c r="B3" s="594"/>
      <c r="C3" s="594"/>
      <c r="D3" s="594"/>
      <c r="E3" s="594"/>
      <c r="F3" s="594"/>
      <c r="G3" s="594"/>
      <c r="H3" s="594"/>
      <c r="I3" s="594"/>
      <c r="J3" s="594"/>
      <c r="K3" s="594"/>
      <c r="L3" s="594"/>
      <c r="M3" s="594"/>
      <c r="N3" s="594"/>
      <c r="O3" s="594"/>
      <c r="P3" s="594"/>
    </row>
    <row r="4" spans="2:31" ht="29.25" customHeight="1" x14ac:dyDescent="0.15">
      <c r="B4" s="594"/>
      <c r="C4" s="594"/>
      <c r="D4" s="594"/>
      <c r="E4" s="594"/>
      <c r="F4" s="594"/>
      <c r="G4" s="594"/>
      <c r="H4" s="594"/>
      <c r="I4" s="594"/>
      <c r="J4" s="594"/>
      <c r="K4" s="594"/>
      <c r="L4" s="594"/>
      <c r="M4" s="594"/>
      <c r="N4" s="594"/>
      <c r="O4" s="594"/>
      <c r="P4" s="594"/>
    </row>
    <row r="5" spans="2:31" ht="29.25" customHeight="1" x14ac:dyDescent="0.15">
      <c r="B5" s="223"/>
      <c r="C5" s="223"/>
      <c r="D5" s="223"/>
      <c r="E5" s="223"/>
      <c r="F5" s="223"/>
      <c r="G5" s="223"/>
      <c r="H5" s="223"/>
      <c r="I5" s="223"/>
      <c r="J5" s="223"/>
      <c r="K5" s="223"/>
      <c r="L5" s="223"/>
      <c r="M5" s="223"/>
      <c r="N5" s="223"/>
      <c r="O5" s="223"/>
      <c r="P5" s="223"/>
    </row>
    <row r="6" spans="2:31" ht="29.25" customHeight="1" x14ac:dyDescent="0.15">
      <c r="B6" s="223"/>
      <c r="C6" s="223"/>
      <c r="D6" s="223"/>
      <c r="E6" s="223"/>
      <c r="F6" s="610" t="s">
        <v>256</v>
      </c>
      <c r="G6" s="610"/>
      <c r="H6" s="610"/>
      <c r="I6" s="610"/>
      <c r="J6" s="610"/>
      <c r="K6" s="610"/>
      <c r="L6" s="610"/>
      <c r="M6" s="610"/>
      <c r="N6" s="610"/>
      <c r="O6" s="609" t="s">
        <v>255</v>
      </c>
      <c r="P6" s="609"/>
      <c r="Q6" s="609"/>
      <c r="R6" s="609"/>
      <c r="S6" s="609"/>
      <c r="T6" s="609"/>
    </row>
    <row r="7" spans="2:31" ht="14.25" customHeight="1" x14ac:dyDescent="0.15">
      <c r="F7" s="247"/>
      <c r="G7" s="248"/>
      <c r="H7" s="248"/>
      <c r="I7" s="248"/>
      <c r="J7" s="248"/>
      <c r="K7" s="248"/>
      <c r="L7" s="248"/>
      <c r="M7" s="248"/>
      <c r="N7" s="249"/>
      <c r="O7" s="135"/>
      <c r="P7" s="135"/>
      <c r="Q7" s="135"/>
      <c r="R7" s="135"/>
      <c r="S7" s="224"/>
      <c r="T7" s="224"/>
    </row>
    <row r="8" spans="2:31" ht="66.75" customHeight="1" thickBot="1" x14ac:dyDescent="0.2">
      <c r="B8" s="627" t="s">
        <v>3</v>
      </c>
      <c r="C8" s="627"/>
      <c r="D8" s="196" t="s">
        <v>7</v>
      </c>
      <c r="E8" s="196"/>
      <c r="F8" s="250" t="s">
        <v>4</v>
      </c>
      <c r="G8" s="250" t="s">
        <v>8</v>
      </c>
      <c r="H8" s="250" t="s">
        <v>9</v>
      </c>
      <c r="I8" s="250" t="s">
        <v>12</v>
      </c>
      <c r="J8" s="250" t="s">
        <v>5</v>
      </c>
      <c r="K8" s="250" t="s">
        <v>13</v>
      </c>
      <c r="L8" s="250" t="s">
        <v>31</v>
      </c>
      <c r="M8" s="251" t="s">
        <v>238</v>
      </c>
      <c r="N8" s="252" t="s">
        <v>153</v>
      </c>
      <c r="O8" s="225" t="s">
        <v>234</v>
      </c>
      <c r="P8" s="225" t="s">
        <v>235</v>
      </c>
      <c r="Q8" s="225" t="s">
        <v>236</v>
      </c>
      <c r="R8" s="226" t="s">
        <v>237</v>
      </c>
      <c r="S8" s="227" t="s">
        <v>148</v>
      </c>
      <c r="T8" s="228" t="s">
        <v>118</v>
      </c>
      <c r="U8" s="198" t="s">
        <v>239</v>
      </c>
      <c r="V8" s="199" t="s">
        <v>30</v>
      </c>
      <c r="W8" s="200" t="s">
        <v>29</v>
      </c>
      <c r="X8" s="200" t="s">
        <v>32</v>
      </c>
      <c r="Y8" s="200" t="s">
        <v>33</v>
      </c>
      <c r="Z8" s="198" t="s">
        <v>240</v>
      </c>
      <c r="AA8" s="198" t="s">
        <v>241</v>
      </c>
      <c r="AB8" s="198" t="s">
        <v>242</v>
      </c>
      <c r="AC8" s="198" t="s">
        <v>243</v>
      </c>
      <c r="AD8" s="198" t="s">
        <v>244</v>
      </c>
      <c r="AE8" s="197" t="s">
        <v>119</v>
      </c>
    </row>
    <row r="9" spans="2:31" ht="14.25" customHeight="1" x14ac:dyDescent="0.15">
      <c r="B9" s="616" t="s">
        <v>0</v>
      </c>
      <c r="C9" s="619" t="s">
        <v>111</v>
      </c>
      <c r="D9" s="616">
        <v>1</v>
      </c>
      <c r="E9" s="622" t="s">
        <v>112</v>
      </c>
      <c r="F9" s="185" t="s">
        <v>14</v>
      </c>
      <c r="G9" s="186">
        <v>2</v>
      </c>
      <c r="H9" s="164" t="s">
        <v>10</v>
      </c>
      <c r="I9" s="164" t="s">
        <v>11</v>
      </c>
      <c r="J9" s="164">
        <v>1</v>
      </c>
      <c r="K9" s="164" t="s">
        <v>6</v>
      </c>
      <c r="L9" s="164">
        <f>IF(I9="学修",G9/2*22.5,IF(I9=0,"",G9*22.5))</f>
        <v>45</v>
      </c>
      <c r="M9" s="164">
        <v>100</v>
      </c>
      <c r="N9" s="165">
        <f t="shared" ref="N9:N27" si="0">IF(H9="必修",L9*M9/100,IF(T9=0,0,L9*M9/100))</f>
        <v>45</v>
      </c>
      <c r="O9" s="229">
        <f>'1年生'!Q5</f>
        <v>0</v>
      </c>
      <c r="P9" s="229">
        <f>'1年生'!R5</f>
        <v>0</v>
      </c>
      <c r="Q9" s="229">
        <f>'1年生'!S5</f>
        <v>0</v>
      </c>
      <c r="R9" s="229">
        <f>'1年生'!T5</f>
        <v>0</v>
      </c>
      <c r="S9" s="230">
        <f>'1年生'!O5</f>
        <v>0</v>
      </c>
      <c r="T9" s="230">
        <f>'1年生'!P5</f>
        <v>0</v>
      </c>
      <c r="U9" s="167" t="str">
        <f t="shared" ref="U9:U27" si="1">IF(S9="30分未満",1,IF(S9="30分～1時間",2,IF(S9="1～2時間",3,IF(S9="2～3時間",4,IF(S9="3時間以上",5,IF(S9=0,""))))))</f>
        <v/>
      </c>
      <c r="V9" s="168">
        <f t="shared" ref="V9:V27" si="2">L9*M9/100</f>
        <v>45</v>
      </c>
      <c r="W9" s="170">
        <f t="shared" ref="W9:W27" si="3">V9/$N$36*100</f>
        <v>13.333333333333334</v>
      </c>
      <c r="X9" s="170">
        <f t="shared" ref="X9:X27" si="4">V9</f>
        <v>45</v>
      </c>
      <c r="Y9" s="171">
        <f t="shared" ref="Y9:Y27" si="5">X9/$N$48*100</f>
        <v>8</v>
      </c>
      <c r="Z9" s="167">
        <f t="shared" ref="Z9:Z27" si="6">IF(J9=1,Y9*T9/5,"")</f>
        <v>0</v>
      </c>
      <c r="AA9" s="167" t="str">
        <f t="shared" ref="AA9:AA27" si="7">IF(J9=2,Y9*T9/5,"")</f>
        <v/>
      </c>
      <c r="AB9" s="167" t="str">
        <f t="shared" ref="AB9:AB27" si="8">IF(J9=3,Y9*T9/5,"")</f>
        <v/>
      </c>
      <c r="AC9" s="167" t="str">
        <f t="shared" ref="AC9:AC27" si="9">IF(J9=4,Y9*T9/5,"")</f>
        <v/>
      </c>
      <c r="AD9" s="167" t="str">
        <f t="shared" ref="AD9:AD27" si="10">IF(J9=5,Y9*T9/5,"")</f>
        <v/>
      </c>
      <c r="AE9" s="172"/>
    </row>
    <row r="10" spans="2:31" ht="14.25" customHeight="1" x14ac:dyDescent="0.15">
      <c r="B10" s="617"/>
      <c r="C10" s="620"/>
      <c r="D10" s="617"/>
      <c r="E10" s="623"/>
      <c r="F10" s="137" t="s">
        <v>15</v>
      </c>
      <c r="G10" s="138">
        <v>2</v>
      </c>
      <c r="H10" s="139" t="s">
        <v>10</v>
      </c>
      <c r="I10" s="139" t="s">
        <v>11</v>
      </c>
      <c r="J10" s="139">
        <v>1</v>
      </c>
      <c r="K10" s="139" t="s">
        <v>6</v>
      </c>
      <c r="L10" s="139">
        <f t="shared" ref="L10:L27" si="11">IF(I10="学修",G10/2*22.5,IF(I10=0,"",G10*22.5))</f>
        <v>45</v>
      </c>
      <c r="M10" s="139">
        <v>100</v>
      </c>
      <c r="N10" s="144">
        <f t="shared" si="0"/>
        <v>45</v>
      </c>
      <c r="O10" s="231">
        <f>'1年生'!Q6</f>
        <v>0</v>
      </c>
      <c r="P10" s="231">
        <f>'1年生'!R6</f>
        <v>0</v>
      </c>
      <c r="Q10" s="231">
        <f>'1年生'!S6</f>
        <v>0</v>
      </c>
      <c r="R10" s="231">
        <f>'1年生'!T6</f>
        <v>0</v>
      </c>
      <c r="S10" s="232">
        <f>'1年生'!O6</f>
        <v>0</v>
      </c>
      <c r="T10" s="232">
        <f>'1年生'!P6</f>
        <v>0</v>
      </c>
      <c r="U10" s="151" t="str">
        <f t="shared" si="1"/>
        <v/>
      </c>
      <c r="V10" s="145">
        <f t="shared" si="2"/>
        <v>45</v>
      </c>
      <c r="W10" s="146">
        <f t="shared" si="3"/>
        <v>13.333333333333334</v>
      </c>
      <c r="X10" s="146">
        <f t="shared" si="4"/>
        <v>45</v>
      </c>
      <c r="Y10" s="147">
        <f t="shared" si="5"/>
        <v>8</v>
      </c>
      <c r="Z10" s="151">
        <f t="shared" si="6"/>
        <v>0</v>
      </c>
      <c r="AA10" s="151" t="str">
        <f t="shared" si="7"/>
        <v/>
      </c>
      <c r="AB10" s="151" t="str">
        <f t="shared" si="8"/>
        <v/>
      </c>
      <c r="AC10" s="151" t="str">
        <f t="shared" si="9"/>
        <v/>
      </c>
      <c r="AD10" s="151" t="str">
        <f t="shared" si="10"/>
        <v/>
      </c>
      <c r="AE10" s="173"/>
    </row>
    <row r="11" spans="2:31" ht="14.25" customHeight="1" x14ac:dyDescent="0.15">
      <c r="B11" s="617"/>
      <c r="C11" s="620"/>
      <c r="D11" s="617"/>
      <c r="E11" s="623"/>
      <c r="F11" s="137" t="s">
        <v>16</v>
      </c>
      <c r="G11" s="138">
        <v>2</v>
      </c>
      <c r="H11" s="139" t="s">
        <v>10</v>
      </c>
      <c r="I11" s="139" t="s">
        <v>11</v>
      </c>
      <c r="J11" s="139">
        <v>2</v>
      </c>
      <c r="K11" s="139" t="s">
        <v>6</v>
      </c>
      <c r="L11" s="139">
        <f t="shared" si="11"/>
        <v>45</v>
      </c>
      <c r="M11" s="139">
        <v>100</v>
      </c>
      <c r="N11" s="144">
        <f t="shared" si="0"/>
        <v>45</v>
      </c>
      <c r="O11" s="231">
        <f>'2年生'!Q5</f>
        <v>0</v>
      </c>
      <c r="P11" s="231">
        <f>'2年生'!R5</f>
        <v>0</v>
      </c>
      <c r="Q11" s="231">
        <f>'2年生'!S5</f>
        <v>0</v>
      </c>
      <c r="R11" s="231">
        <f>'2年生'!T5</f>
        <v>0</v>
      </c>
      <c r="S11" s="232">
        <f>'2年生'!O5</f>
        <v>0</v>
      </c>
      <c r="T11" s="232">
        <f>'2年生'!$P$5</f>
        <v>0</v>
      </c>
      <c r="U11" s="151" t="str">
        <f t="shared" si="1"/>
        <v/>
      </c>
      <c r="V11" s="145">
        <f t="shared" si="2"/>
        <v>45</v>
      </c>
      <c r="W11" s="146">
        <f t="shared" si="3"/>
        <v>13.333333333333334</v>
      </c>
      <c r="X11" s="146">
        <f t="shared" si="4"/>
        <v>45</v>
      </c>
      <c r="Y11" s="147">
        <f t="shared" si="5"/>
        <v>8</v>
      </c>
      <c r="Z11" s="151" t="str">
        <f t="shared" si="6"/>
        <v/>
      </c>
      <c r="AA11" s="151">
        <f t="shared" si="7"/>
        <v>0</v>
      </c>
      <c r="AB11" s="151" t="str">
        <f t="shared" si="8"/>
        <v/>
      </c>
      <c r="AC11" s="151" t="str">
        <f t="shared" si="9"/>
        <v/>
      </c>
      <c r="AD11" s="151" t="str">
        <f t="shared" si="10"/>
        <v/>
      </c>
      <c r="AE11" s="173"/>
    </row>
    <row r="12" spans="2:31" ht="14.25" customHeight="1" x14ac:dyDescent="0.15">
      <c r="B12" s="617"/>
      <c r="C12" s="620"/>
      <c r="D12" s="617"/>
      <c r="E12" s="623"/>
      <c r="F12" s="137" t="s">
        <v>17</v>
      </c>
      <c r="G12" s="138">
        <v>2</v>
      </c>
      <c r="H12" s="139" t="s">
        <v>10</v>
      </c>
      <c r="I12" s="139" t="s">
        <v>11</v>
      </c>
      <c r="J12" s="139">
        <v>3</v>
      </c>
      <c r="K12" s="139" t="s">
        <v>6</v>
      </c>
      <c r="L12" s="139">
        <f t="shared" si="11"/>
        <v>45</v>
      </c>
      <c r="M12" s="139">
        <v>100</v>
      </c>
      <c r="N12" s="144">
        <f t="shared" si="0"/>
        <v>45</v>
      </c>
      <c r="O12" s="231">
        <f>'3年生'!Q5</f>
        <v>0</v>
      </c>
      <c r="P12" s="231">
        <f>'3年生'!R5</f>
        <v>0</v>
      </c>
      <c r="Q12" s="231">
        <f>'3年生'!S5</f>
        <v>0</v>
      </c>
      <c r="R12" s="231">
        <f>'3年生'!T5</f>
        <v>0</v>
      </c>
      <c r="S12" s="232">
        <f>'3年生'!O5</f>
        <v>0</v>
      </c>
      <c r="T12" s="232">
        <f>'3年生'!P5</f>
        <v>0</v>
      </c>
      <c r="U12" s="151" t="str">
        <f t="shared" si="1"/>
        <v/>
      </c>
      <c r="V12" s="145">
        <f t="shared" si="2"/>
        <v>45</v>
      </c>
      <c r="W12" s="146">
        <f t="shared" si="3"/>
        <v>13.333333333333334</v>
      </c>
      <c r="X12" s="146">
        <f t="shared" si="4"/>
        <v>45</v>
      </c>
      <c r="Y12" s="147">
        <f t="shared" si="5"/>
        <v>8</v>
      </c>
      <c r="Z12" s="151" t="str">
        <f t="shared" si="6"/>
        <v/>
      </c>
      <c r="AA12" s="151" t="str">
        <f t="shared" si="7"/>
        <v/>
      </c>
      <c r="AB12" s="151">
        <f t="shared" si="8"/>
        <v>0</v>
      </c>
      <c r="AC12" s="151" t="str">
        <f t="shared" si="9"/>
        <v/>
      </c>
      <c r="AD12" s="151" t="str">
        <f t="shared" si="10"/>
        <v/>
      </c>
      <c r="AE12" s="173"/>
    </row>
    <row r="13" spans="2:31" ht="14.25" customHeight="1" x14ac:dyDescent="0.15">
      <c r="B13" s="617"/>
      <c r="C13" s="620"/>
      <c r="D13" s="617"/>
      <c r="E13" s="623"/>
      <c r="F13" s="137" t="s">
        <v>18</v>
      </c>
      <c r="G13" s="138">
        <v>2</v>
      </c>
      <c r="H13" s="139" t="s">
        <v>10</v>
      </c>
      <c r="I13" s="139" t="s">
        <v>11</v>
      </c>
      <c r="J13" s="139">
        <v>1</v>
      </c>
      <c r="K13" s="139" t="s">
        <v>6</v>
      </c>
      <c r="L13" s="139">
        <f t="shared" si="11"/>
        <v>45</v>
      </c>
      <c r="M13" s="139">
        <v>100</v>
      </c>
      <c r="N13" s="144">
        <f t="shared" si="0"/>
        <v>45</v>
      </c>
      <c r="O13" s="231">
        <f>'1年生'!Q7</f>
        <v>0</v>
      </c>
      <c r="P13" s="231">
        <f>'1年生'!R7</f>
        <v>0</v>
      </c>
      <c r="Q13" s="231">
        <f>'1年生'!S7</f>
        <v>0</v>
      </c>
      <c r="R13" s="231">
        <f>'1年生'!T7</f>
        <v>0</v>
      </c>
      <c r="S13" s="232">
        <f>'1年生'!O7</f>
        <v>0</v>
      </c>
      <c r="T13" s="232">
        <f>'1年生'!P7</f>
        <v>0</v>
      </c>
      <c r="U13" s="151" t="str">
        <f t="shared" si="1"/>
        <v/>
      </c>
      <c r="V13" s="145">
        <f t="shared" si="2"/>
        <v>45</v>
      </c>
      <c r="W13" s="146">
        <f t="shared" si="3"/>
        <v>13.333333333333334</v>
      </c>
      <c r="X13" s="146">
        <f t="shared" si="4"/>
        <v>45</v>
      </c>
      <c r="Y13" s="147">
        <f t="shared" si="5"/>
        <v>8</v>
      </c>
      <c r="Z13" s="151">
        <f t="shared" si="6"/>
        <v>0</v>
      </c>
      <c r="AA13" s="151" t="str">
        <f t="shared" si="7"/>
        <v/>
      </c>
      <c r="AB13" s="151" t="str">
        <f t="shared" si="8"/>
        <v/>
      </c>
      <c r="AC13" s="151" t="str">
        <f t="shared" si="9"/>
        <v/>
      </c>
      <c r="AD13" s="151" t="str">
        <f t="shared" si="10"/>
        <v/>
      </c>
      <c r="AE13" s="173"/>
    </row>
    <row r="14" spans="2:31" ht="14.25" customHeight="1" x14ac:dyDescent="0.15">
      <c r="B14" s="617"/>
      <c r="C14" s="620"/>
      <c r="D14" s="617"/>
      <c r="E14" s="623"/>
      <c r="F14" s="137" t="s">
        <v>19</v>
      </c>
      <c r="G14" s="138">
        <v>2</v>
      </c>
      <c r="H14" s="139" t="s">
        <v>10</v>
      </c>
      <c r="I14" s="139" t="s">
        <v>11</v>
      </c>
      <c r="J14" s="139">
        <v>2</v>
      </c>
      <c r="K14" s="139" t="s">
        <v>6</v>
      </c>
      <c r="L14" s="139">
        <f t="shared" si="11"/>
        <v>45</v>
      </c>
      <c r="M14" s="139">
        <v>100</v>
      </c>
      <c r="N14" s="144">
        <f t="shared" si="0"/>
        <v>45</v>
      </c>
      <c r="O14" s="231">
        <f>'2年生'!Q6</f>
        <v>0</v>
      </c>
      <c r="P14" s="231">
        <f>'2年生'!R6</f>
        <v>0</v>
      </c>
      <c r="Q14" s="231">
        <f>'2年生'!S6</f>
        <v>0</v>
      </c>
      <c r="R14" s="231">
        <f>'2年生'!T6</f>
        <v>0</v>
      </c>
      <c r="S14" s="232">
        <f>'2年生'!O6</f>
        <v>0</v>
      </c>
      <c r="T14" s="232">
        <f>'2年生'!$P$6</f>
        <v>0</v>
      </c>
      <c r="U14" s="151" t="str">
        <f t="shared" si="1"/>
        <v/>
      </c>
      <c r="V14" s="145">
        <f t="shared" si="2"/>
        <v>45</v>
      </c>
      <c r="W14" s="146">
        <f t="shared" si="3"/>
        <v>13.333333333333334</v>
      </c>
      <c r="X14" s="146">
        <f t="shared" si="4"/>
        <v>45</v>
      </c>
      <c r="Y14" s="147">
        <f t="shared" si="5"/>
        <v>8</v>
      </c>
      <c r="Z14" s="151" t="str">
        <f t="shared" si="6"/>
        <v/>
      </c>
      <c r="AA14" s="151">
        <f t="shared" si="7"/>
        <v>0</v>
      </c>
      <c r="AB14" s="151" t="str">
        <f t="shared" si="8"/>
        <v/>
      </c>
      <c r="AC14" s="151" t="str">
        <f t="shared" si="9"/>
        <v/>
      </c>
      <c r="AD14" s="151" t="str">
        <f t="shared" si="10"/>
        <v/>
      </c>
      <c r="AE14" s="173"/>
    </row>
    <row r="15" spans="2:31" ht="14.25" customHeight="1" x14ac:dyDescent="0.15">
      <c r="B15" s="617"/>
      <c r="C15" s="620"/>
      <c r="D15" s="617"/>
      <c r="E15" s="623"/>
      <c r="F15" s="137" t="s">
        <v>20</v>
      </c>
      <c r="G15" s="138">
        <v>1</v>
      </c>
      <c r="H15" s="139" t="s">
        <v>10</v>
      </c>
      <c r="I15" s="139" t="s">
        <v>11</v>
      </c>
      <c r="J15" s="139">
        <v>3</v>
      </c>
      <c r="K15" s="139" t="s">
        <v>24</v>
      </c>
      <c r="L15" s="139">
        <f t="shared" si="11"/>
        <v>22.5</v>
      </c>
      <c r="M15" s="139">
        <v>100</v>
      </c>
      <c r="N15" s="144">
        <f t="shared" si="0"/>
        <v>22.5</v>
      </c>
      <c r="O15" s="231">
        <f>'3年生'!Q6</f>
        <v>0</v>
      </c>
      <c r="P15" s="231">
        <f>'3年生'!R6</f>
        <v>0</v>
      </c>
      <c r="Q15" s="231">
        <f>'3年生'!S6</f>
        <v>0</v>
      </c>
      <c r="R15" s="231">
        <f>'3年生'!T6</f>
        <v>0</v>
      </c>
      <c r="S15" s="232">
        <f>'3年生'!O6</f>
        <v>0</v>
      </c>
      <c r="T15" s="232">
        <f>'3年生'!P6</f>
        <v>0</v>
      </c>
      <c r="U15" s="151" t="str">
        <f t="shared" si="1"/>
        <v/>
      </c>
      <c r="V15" s="145">
        <f t="shared" si="2"/>
        <v>22.5</v>
      </c>
      <c r="W15" s="146">
        <f t="shared" si="3"/>
        <v>6.666666666666667</v>
      </c>
      <c r="X15" s="146">
        <f t="shared" si="4"/>
        <v>22.5</v>
      </c>
      <c r="Y15" s="147">
        <f t="shared" si="5"/>
        <v>4</v>
      </c>
      <c r="Z15" s="151" t="str">
        <f t="shared" si="6"/>
        <v/>
      </c>
      <c r="AA15" s="151" t="str">
        <f t="shared" si="7"/>
        <v/>
      </c>
      <c r="AB15" s="151">
        <f t="shared" si="8"/>
        <v>0</v>
      </c>
      <c r="AC15" s="151" t="str">
        <f t="shared" si="9"/>
        <v/>
      </c>
      <c r="AD15" s="151" t="str">
        <f t="shared" si="10"/>
        <v/>
      </c>
      <c r="AE15" s="173"/>
    </row>
    <row r="16" spans="2:31" ht="14.25" customHeight="1" x14ac:dyDescent="0.15">
      <c r="B16" s="617"/>
      <c r="C16" s="620"/>
      <c r="D16" s="617"/>
      <c r="E16" s="623"/>
      <c r="F16" s="137" t="s">
        <v>21</v>
      </c>
      <c r="G16" s="138">
        <v>1</v>
      </c>
      <c r="H16" s="139" t="s">
        <v>10</v>
      </c>
      <c r="I16" s="139" t="s">
        <v>11</v>
      </c>
      <c r="J16" s="139">
        <v>1</v>
      </c>
      <c r="K16" s="139" t="s">
        <v>24</v>
      </c>
      <c r="L16" s="139">
        <f t="shared" si="11"/>
        <v>22.5</v>
      </c>
      <c r="M16" s="139">
        <v>100</v>
      </c>
      <c r="N16" s="144">
        <f t="shared" si="0"/>
        <v>22.5</v>
      </c>
      <c r="O16" s="231">
        <f>'1年生'!Q8</f>
        <v>0</v>
      </c>
      <c r="P16" s="231">
        <f>'1年生'!R8</f>
        <v>0</v>
      </c>
      <c r="Q16" s="231">
        <f>'1年生'!S8</f>
        <v>0</v>
      </c>
      <c r="R16" s="231">
        <f>'1年生'!T8</f>
        <v>0</v>
      </c>
      <c r="S16" s="232">
        <f>'1年生'!O8</f>
        <v>0</v>
      </c>
      <c r="T16" s="232">
        <f>'1年生'!P8</f>
        <v>0</v>
      </c>
      <c r="U16" s="151" t="str">
        <f t="shared" si="1"/>
        <v/>
      </c>
      <c r="V16" s="145">
        <f t="shared" si="2"/>
        <v>22.5</v>
      </c>
      <c r="W16" s="146">
        <f t="shared" si="3"/>
        <v>6.666666666666667</v>
      </c>
      <c r="X16" s="146">
        <f t="shared" si="4"/>
        <v>22.5</v>
      </c>
      <c r="Y16" s="147">
        <f t="shared" si="5"/>
        <v>4</v>
      </c>
      <c r="Z16" s="151">
        <f t="shared" si="6"/>
        <v>0</v>
      </c>
      <c r="AA16" s="151" t="str">
        <f t="shared" si="7"/>
        <v/>
      </c>
      <c r="AB16" s="151" t="str">
        <f t="shared" si="8"/>
        <v/>
      </c>
      <c r="AC16" s="151" t="str">
        <f t="shared" si="9"/>
        <v/>
      </c>
      <c r="AD16" s="151" t="str">
        <f t="shared" si="10"/>
        <v/>
      </c>
      <c r="AE16" s="173"/>
    </row>
    <row r="17" spans="2:31" ht="14.25" customHeight="1" x14ac:dyDescent="0.15">
      <c r="B17" s="617"/>
      <c r="C17" s="620"/>
      <c r="D17" s="617"/>
      <c r="E17" s="623"/>
      <c r="F17" s="137" t="s">
        <v>22</v>
      </c>
      <c r="G17" s="138">
        <v>1</v>
      </c>
      <c r="H17" s="139" t="s">
        <v>10</v>
      </c>
      <c r="I17" s="139" t="s">
        <v>11</v>
      </c>
      <c r="J17" s="139">
        <v>4</v>
      </c>
      <c r="K17" s="139" t="s">
        <v>24</v>
      </c>
      <c r="L17" s="139">
        <f t="shared" si="11"/>
        <v>22.5</v>
      </c>
      <c r="M17" s="139">
        <v>100</v>
      </c>
      <c r="N17" s="144">
        <f t="shared" si="0"/>
        <v>22.5</v>
      </c>
      <c r="O17" s="231">
        <f>'4年生'!Q5</f>
        <v>0</v>
      </c>
      <c r="P17" s="231">
        <f>'4年生'!R5</f>
        <v>0</v>
      </c>
      <c r="Q17" s="231">
        <f>'4年生'!S5</f>
        <v>0</v>
      </c>
      <c r="R17" s="231">
        <f>'4年生'!T5</f>
        <v>0</v>
      </c>
      <c r="S17" s="232">
        <f>'4年生'!O5</f>
        <v>0</v>
      </c>
      <c r="T17" s="232">
        <f>'4年生'!P5</f>
        <v>0</v>
      </c>
      <c r="U17" s="151" t="str">
        <f t="shared" si="1"/>
        <v/>
      </c>
      <c r="V17" s="145">
        <f t="shared" si="2"/>
        <v>22.5</v>
      </c>
      <c r="W17" s="146">
        <f t="shared" si="3"/>
        <v>6.666666666666667</v>
      </c>
      <c r="X17" s="146">
        <f t="shared" si="4"/>
        <v>22.5</v>
      </c>
      <c r="Y17" s="147">
        <f t="shared" si="5"/>
        <v>4</v>
      </c>
      <c r="Z17" s="151" t="str">
        <f t="shared" si="6"/>
        <v/>
      </c>
      <c r="AA17" s="151" t="str">
        <f t="shared" si="7"/>
        <v/>
      </c>
      <c r="AB17" s="151" t="str">
        <f t="shared" si="8"/>
        <v/>
      </c>
      <c r="AC17" s="151">
        <f t="shared" si="9"/>
        <v>0</v>
      </c>
      <c r="AD17" s="151" t="str">
        <f t="shared" si="10"/>
        <v/>
      </c>
      <c r="AE17" s="173"/>
    </row>
    <row r="18" spans="2:31" ht="14.25" customHeight="1" x14ac:dyDescent="0.15">
      <c r="B18" s="617"/>
      <c r="C18" s="620"/>
      <c r="D18" s="617"/>
      <c r="E18" s="623"/>
      <c r="F18" s="137" t="s">
        <v>152</v>
      </c>
      <c r="G18" s="138">
        <v>1</v>
      </c>
      <c r="H18" s="139" t="s">
        <v>23</v>
      </c>
      <c r="I18" s="139" t="s">
        <v>11</v>
      </c>
      <c r="J18" s="139">
        <v>4</v>
      </c>
      <c r="K18" s="139" t="s">
        <v>24</v>
      </c>
      <c r="L18" s="139">
        <f t="shared" si="11"/>
        <v>22.5</v>
      </c>
      <c r="M18" s="139">
        <v>100</v>
      </c>
      <c r="N18" s="144">
        <f t="shared" si="0"/>
        <v>0</v>
      </c>
      <c r="O18" s="231">
        <f>'4年生'!Q6</f>
        <v>0</v>
      </c>
      <c r="P18" s="231">
        <f>'4年生'!R6</f>
        <v>0</v>
      </c>
      <c r="Q18" s="231">
        <f>'4年生'!S6</f>
        <v>0</v>
      </c>
      <c r="R18" s="231">
        <f>'4年生'!T6</f>
        <v>0</v>
      </c>
      <c r="S18" s="232">
        <f>'4年生'!O6</f>
        <v>0</v>
      </c>
      <c r="T18" s="232">
        <f>'4年生'!P6</f>
        <v>0</v>
      </c>
      <c r="U18" s="151" t="str">
        <f t="shared" si="1"/>
        <v/>
      </c>
      <c r="V18" s="145">
        <f t="shared" si="2"/>
        <v>22.5</v>
      </c>
      <c r="W18" s="146">
        <f t="shared" si="3"/>
        <v>6.666666666666667</v>
      </c>
      <c r="X18" s="146">
        <f t="shared" si="4"/>
        <v>22.5</v>
      </c>
      <c r="Y18" s="147">
        <f t="shared" si="5"/>
        <v>4</v>
      </c>
      <c r="Z18" s="151" t="str">
        <f t="shared" si="6"/>
        <v/>
      </c>
      <c r="AA18" s="151" t="str">
        <f t="shared" si="7"/>
        <v/>
      </c>
      <c r="AB18" s="151" t="str">
        <f t="shared" si="8"/>
        <v/>
      </c>
      <c r="AC18" s="151">
        <f t="shared" si="9"/>
        <v>0</v>
      </c>
      <c r="AD18" s="151" t="str">
        <f t="shared" si="10"/>
        <v/>
      </c>
      <c r="AE18" s="615"/>
    </row>
    <row r="19" spans="2:31" ht="14.25" customHeight="1" x14ac:dyDescent="0.15">
      <c r="B19" s="617"/>
      <c r="C19" s="620"/>
      <c r="D19" s="617"/>
      <c r="E19" s="623"/>
      <c r="F19" s="137" t="s">
        <v>329</v>
      </c>
      <c r="G19" s="138">
        <v>1</v>
      </c>
      <c r="H19" s="139" t="s">
        <v>23</v>
      </c>
      <c r="I19" s="139" t="s">
        <v>11</v>
      </c>
      <c r="J19" s="139">
        <v>4</v>
      </c>
      <c r="K19" s="139" t="s">
        <v>24</v>
      </c>
      <c r="L19" s="139">
        <f t="shared" si="11"/>
        <v>22.5</v>
      </c>
      <c r="M19" s="139">
        <v>100</v>
      </c>
      <c r="N19" s="144">
        <f t="shared" si="0"/>
        <v>0</v>
      </c>
      <c r="O19" s="231">
        <f>'4年生'!Q7</f>
        <v>0</v>
      </c>
      <c r="P19" s="231">
        <f>'4年生'!R7</f>
        <v>0</v>
      </c>
      <c r="Q19" s="231">
        <f>'4年生'!S7</f>
        <v>0</v>
      </c>
      <c r="R19" s="231">
        <f>'4年生'!T7</f>
        <v>0</v>
      </c>
      <c r="S19" s="232">
        <f>'4年生'!O7</f>
        <v>0</v>
      </c>
      <c r="T19" s="232">
        <f>'4年生'!P7</f>
        <v>0</v>
      </c>
      <c r="U19" s="151" t="str">
        <f t="shared" si="1"/>
        <v/>
      </c>
      <c r="V19" s="145">
        <f t="shared" si="2"/>
        <v>22.5</v>
      </c>
      <c r="W19" s="146">
        <f t="shared" si="3"/>
        <v>6.666666666666667</v>
      </c>
      <c r="X19" s="146">
        <f t="shared" si="4"/>
        <v>22.5</v>
      </c>
      <c r="Y19" s="147">
        <f t="shared" si="5"/>
        <v>4</v>
      </c>
      <c r="Z19" s="151" t="str">
        <f t="shared" si="6"/>
        <v/>
      </c>
      <c r="AA19" s="151" t="str">
        <f t="shared" si="7"/>
        <v/>
      </c>
      <c r="AB19" s="151" t="str">
        <f t="shared" si="8"/>
        <v/>
      </c>
      <c r="AC19" s="151">
        <f t="shared" si="9"/>
        <v>0</v>
      </c>
      <c r="AD19" s="151" t="str">
        <f t="shared" si="10"/>
        <v/>
      </c>
      <c r="AE19" s="615"/>
    </row>
    <row r="20" spans="2:31" ht="14.25" customHeight="1" x14ac:dyDescent="0.15">
      <c r="B20" s="617"/>
      <c r="C20" s="620"/>
      <c r="D20" s="617"/>
      <c r="E20" s="623"/>
      <c r="F20" s="137" t="s">
        <v>340</v>
      </c>
      <c r="G20" s="138">
        <v>1</v>
      </c>
      <c r="H20" s="139" t="s">
        <v>23</v>
      </c>
      <c r="I20" s="139" t="s">
        <v>11</v>
      </c>
      <c r="J20" s="139">
        <v>4</v>
      </c>
      <c r="K20" s="139" t="s">
        <v>24</v>
      </c>
      <c r="L20" s="139">
        <f t="shared" si="11"/>
        <v>22.5</v>
      </c>
      <c r="M20" s="139">
        <v>100</v>
      </c>
      <c r="N20" s="144">
        <f t="shared" si="0"/>
        <v>0</v>
      </c>
      <c r="O20" s="231">
        <f>'4年生'!Q8</f>
        <v>0</v>
      </c>
      <c r="P20" s="231">
        <f>'4年生'!R8</f>
        <v>0</v>
      </c>
      <c r="Q20" s="231">
        <f>'4年生'!S8</f>
        <v>0</v>
      </c>
      <c r="R20" s="231">
        <f>'4年生'!T8</f>
        <v>0</v>
      </c>
      <c r="S20" s="232">
        <f>'4年生'!O8</f>
        <v>0</v>
      </c>
      <c r="T20" s="232">
        <f>'4年生'!P8</f>
        <v>0</v>
      </c>
      <c r="U20" s="151" t="str">
        <f t="shared" si="1"/>
        <v/>
      </c>
      <c r="V20" s="145">
        <f t="shared" si="2"/>
        <v>22.5</v>
      </c>
      <c r="W20" s="146">
        <f t="shared" si="3"/>
        <v>6.666666666666667</v>
      </c>
      <c r="X20" s="146">
        <f t="shared" si="4"/>
        <v>22.5</v>
      </c>
      <c r="Y20" s="147">
        <f t="shared" si="5"/>
        <v>4</v>
      </c>
      <c r="Z20" s="151" t="str">
        <f t="shared" si="6"/>
        <v/>
      </c>
      <c r="AA20" s="151" t="str">
        <f t="shared" si="7"/>
        <v/>
      </c>
      <c r="AB20" s="151" t="str">
        <f t="shared" si="8"/>
        <v/>
      </c>
      <c r="AC20" s="151">
        <f t="shared" si="9"/>
        <v>0</v>
      </c>
      <c r="AD20" s="151" t="str">
        <f t="shared" si="10"/>
        <v/>
      </c>
      <c r="AE20" s="615"/>
    </row>
    <row r="21" spans="2:31" ht="14.25" customHeight="1" x14ac:dyDescent="0.15">
      <c r="B21" s="617"/>
      <c r="C21" s="620"/>
      <c r="D21" s="617"/>
      <c r="E21" s="623"/>
      <c r="F21" s="137" t="s">
        <v>341</v>
      </c>
      <c r="G21" s="138">
        <v>1</v>
      </c>
      <c r="H21" s="139" t="s">
        <v>23</v>
      </c>
      <c r="I21" s="139" t="s">
        <v>11</v>
      </c>
      <c r="J21" s="139">
        <v>4</v>
      </c>
      <c r="K21" s="139" t="s">
        <v>24</v>
      </c>
      <c r="L21" s="139">
        <f t="shared" si="11"/>
        <v>22.5</v>
      </c>
      <c r="M21" s="139">
        <v>100</v>
      </c>
      <c r="N21" s="144">
        <f t="shared" si="0"/>
        <v>0</v>
      </c>
      <c r="O21" s="231">
        <f>'4年生'!Q9</f>
        <v>0</v>
      </c>
      <c r="P21" s="231">
        <f>'4年生'!R9</f>
        <v>0</v>
      </c>
      <c r="Q21" s="231">
        <f>'4年生'!S9</f>
        <v>0</v>
      </c>
      <c r="R21" s="231">
        <f>'4年生'!T9</f>
        <v>0</v>
      </c>
      <c r="S21" s="232">
        <f>'4年生'!O9</f>
        <v>0</v>
      </c>
      <c r="T21" s="232">
        <f>'4年生'!P9</f>
        <v>0</v>
      </c>
      <c r="U21" s="151" t="str">
        <f t="shared" si="1"/>
        <v/>
      </c>
      <c r="V21" s="145">
        <f t="shared" si="2"/>
        <v>22.5</v>
      </c>
      <c r="W21" s="146">
        <f t="shared" si="3"/>
        <v>6.666666666666667</v>
      </c>
      <c r="X21" s="146">
        <f t="shared" si="4"/>
        <v>22.5</v>
      </c>
      <c r="Y21" s="147">
        <f t="shared" si="5"/>
        <v>4</v>
      </c>
      <c r="Z21" s="151" t="str">
        <f t="shared" si="6"/>
        <v/>
      </c>
      <c r="AA21" s="151" t="str">
        <f t="shared" si="7"/>
        <v/>
      </c>
      <c r="AB21" s="151" t="str">
        <f t="shared" si="8"/>
        <v/>
      </c>
      <c r="AC21" s="151">
        <f t="shared" si="9"/>
        <v>0</v>
      </c>
      <c r="AD21" s="151" t="str">
        <f t="shared" si="10"/>
        <v/>
      </c>
      <c r="AE21" s="615"/>
    </row>
    <row r="22" spans="2:31" ht="14.25" customHeight="1" x14ac:dyDescent="0.15">
      <c r="B22" s="617"/>
      <c r="C22" s="620"/>
      <c r="D22" s="617"/>
      <c r="E22" s="623"/>
      <c r="F22" s="137" t="s">
        <v>330</v>
      </c>
      <c r="G22" s="138">
        <v>1</v>
      </c>
      <c r="H22" s="139" t="s">
        <v>23</v>
      </c>
      <c r="I22" s="139" t="s">
        <v>11</v>
      </c>
      <c r="J22" s="139">
        <v>4</v>
      </c>
      <c r="K22" s="139" t="s">
        <v>24</v>
      </c>
      <c r="L22" s="139">
        <f t="shared" si="11"/>
        <v>22.5</v>
      </c>
      <c r="M22" s="139">
        <v>100</v>
      </c>
      <c r="N22" s="144">
        <f t="shared" si="0"/>
        <v>0</v>
      </c>
      <c r="O22" s="231">
        <f>'4年生'!Q10</f>
        <v>0</v>
      </c>
      <c r="P22" s="231">
        <f>'4年生'!R10</f>
        <v>0</v>
      </c>
      <c r="Q22" s="231">
        <f>'4年生'!S10</f>
        <v>0</v>
      </c>
      <c r="R22" s="231">
        <f>'4年生'!T10</f>
        <v>0</v>
      </c>
      <c r="S22" s="232">
        <f>'4年生'!O10</f>
        <v>0</v>
      </c>
      <c r="T22" s="232">
        <f>'4年生'!P10</f>
        <v>0</v>
      </c>
      <c r="U22" s="151" t="str">
        <f t="shared" si="1"/>
        <v/>
      </c>
      <c r="V22" s="145">
        <f t="shared" si="2"/>
        <v>22.5</v>
      </c>
      <c r="W22" s="146">
        <f t="shared" si="3"/>
        <v>6.666666666666667</v>
      </c>
      <c r="X22" s="146">
        <f t="shared" si="4"/>
        <v>22.5</v>
      </c>
      <c r="Y22" s="147">
        <f t="shared" si="5"/>
        <v>4</v>
      </c>
      <c r="Z22" s="151" t="str">
        <f t="shared" si="6"/>
        <v/>
      </c>
      <c r="AA22" s="151" t="str">
        <f t="shared" si="7"/>
        <v/>
      </c>
      <c r="AB22" s="151" t="str">
        <f t="shared" si="8"/>
        <v/>
      </c>
      <c r="AC22" s="151">
        <f t="shared" si="9"/>
        <v>0</v>
      </c>
      <c r="AD22" s="151" t="str">
        <f t="shared" si="10"/>
        <v/>
      </c>
      <c r="AE22" s="615"/>
    </row>
    <row r="23" spans="2:31" ht="14.25" customHeight="1" x14ac:dyDescent="0.15">
      <c r="B23" s="617"/>
      <c r="C23" s="620"/>
      <c r="D23" s="617"/>
      <c r="E23" s="623"/>
      <c r="F23" s="137" t="s">
        <v>342</v>
      </c>
      <c r="G23" s="138">
        <v>1</v>
      </c>
      <c r="H23" s="139" t="s">
        <v>23</v>
      </c>
      <c r="I23" s="139" t="s">
        <v>11</v>
      </c>
      <c r="J23" s="139">
        <v>4</v>
      </c>
      <c r="K23" s="139" t="s">
        <v>24</v>
      </c>
      <c r="L23" s="139">
        <f t="shared" si="11"/>
        <v>22.5</v>
      </c>
      <c r="M23" s="139">
        <v>100</v>
      </c>
      <c r="N23" s="144">
        <f t="shared" si="0"/>
        <v>0</v>
      </c>
      <c r="O23" s="231">
        <f>'4年生'!Q11</f>
        <v>0</v>
      </c>
      <c r="P23" s="231">
        <f>'4年生'!R11</f>
        <v>0</v>
      </c>
      <c r="Q23" s="231">
        <f>'4年生'!S11</f>
        <v>0</v>
      </c>
      <c r="R23" s="231">
        <f>'4年生'!T11</f>
        <v>0</v>
      </c>
      <c r="S23" s="232">
        <f>'4年生'!O11</f>
        <v>0</v>
      </c>
      <c r="T23" s="232">
        <f>'4年生'!P11</f>
        <v>0</v>
      </c>
      <c r="U23" s="151" t="str">
        <f t="shared" si="1"/>
        <v/>
      </c>
      <c r="V23" s="145">
        <f t="shared" si="2"/>
        <v>22.5</v>
      </c>
      <c r="W23" s="146">
        <f t="shared" si="3"/>
        <v>6.666666666666667</v>
      </c>
      <c r="X23" s="146">
        <f t="shared" si="4"/>
        <v>22.5</v>
      </c>
      <c r="Y23" s="147">
        <f t="shared" si="5"/>
        <v>4</v>
      </c>
      <c r="Z23" s="151" t="str">
        <f t="shared" si="6"/>
        <v/>
      </c>
      <c r="AA23" s="151" t="str">
        <f t="shared" si="7"/>
        <v/>
      </c>
      <c r="AB23" s="151" t="str">
        <f t="shared" si="8"/>
        <v/>
      </c>
      <c r="AC23" s="151">
        <f t="shared" si="9"/>
        <v>0</v>
      </c>
      <c r="AD23" s="151" t="str">
        <f t="shared" si="10"/>
        <v/>
      </c>
      <c r="AE23" s="615"/>
    </row>
    <row r="24" spans="2:31" ht="14.25" customHeight="1" x14ac:dyDescent="0.15">
      <c r="B24" s="617"/>
      <c r="C24" s="620"/>
      <c r="D24" s="617"/>
      <c r="E24" s="623"/>
      <c r="F24" s="137" t="s">
        <v>343</v>
      </c>
      <c r="G24" s="138">
        <v>1</v>
      </c>
      <c r="H24" s="139" t="s">
        <v>23</v>
      </c>
      <c r="I24" s="139" t="s">
        <v>11</v>
      </c>
      <c r="J24" s="139">
        <v>4</v>
      </c>
      <c r="K24" s="139" t="s">
        <v>24</v>
      </c>
      <c r="L24" s="139">
        <f t="shared" si="11"/>
        <v>22.5</v>
      </c>
      <c r="M24" s="139">
        <v>100</v>
      </c>
      <c r="N24" s="144">
        <f t="shared" si="0"/>
        <v>0</v>
      </c>
      <c r="O24" s="231">
        <f>'4年生'!Q12</f>
        <v>0</v>
      </c>
      <c r="P24" s="231">
        <f>'4年生'!R12</f>
        <v>0</v>
      </c>
      <c r="Q24" s="231">
        <f>'4年生'!S12</f>
        <v>0</v>
      </c>
      <c r="R24" s="231">
        <f>'4年生'!T12</f>
        <v>0</v>
      </c>
      <c r="S24" s="232">
        <f>'4年生'!O12</f>
        <v>0</v>
      </c>
      <c r="T24" s="232">
        <f>'4年生'!P12</f>
        <v>0</v>
      </c>
      <c r="U24" s="151" t="str">
        <f t="shared" si="1"/>
        <v/>
      </c>
      <c r="V24" s="145">
        <f t="shared" si="2"/>
        <v>22.5</v>
      </c>
      <c r="W24" s="146">
        <f t="shared" si="3"/>
        <v>6.666666666666667</v>
      </c>
      <c r="X24" s="146">
        <f t="shared" si="4"/>
        <v>22.5</v>
      </c>
      <c r="Y24" s="147">
        <f t="shared" si="5"/>
        <v>4</v>
      </c>
      <c r="Z24" s="151" t="str">
        <f t="shared" si="6"/>
        <v/>
      </c>
      <c r="AA24" s="151" t="str">
        <f t="shared" si="7"/>
        <v/>
      </c>
      <c r="AB24" s="151" t="str">
        <f t="shared" si="8"/>
        <v/>
      </c>
      <c r="AC24" s="151">
        <f t="shared" si="9"/>
        <v>0</v>
      </c>
      <c r="AD24" s="151" t="str">
        <f t="shared" si="10"/>
        <v/>
      </c>
      <c r="AE24" s="615"/>
    </row>
    <row r="25" spans="2:31" ht="14.25" customHeight="1" x14ac:dyDescent="0.15">
      <c r="B25" s="617"/>
      <c r="C25" s="620"/>
      <c r="D25" s="617"/>
      <c r="E25" s="623"/>
      <c r="F25" s="137" t="s">
        <v>344</v>
      </c>
      <c r="G25" s="138">
        <v>1</v>
      </c>
      <c r="H25" s="139" t="s">
        <v>23</v>
      </c>
      <c r="I25" s="139" t="s">
        <v>11</v>
      </c>
      <c r="J25" s="139">
        <v>4</v>
      </c>
      <c r="K25" s="139" t="s">
        <v>24</v>
      </c>
      <c r="L25" s="139">
        <f t="shared" si="11"/>
        <v>22.5</v>
      </c>
      <c r="M25" s="139">
        <v>100</v>
      </c>
      <c r="N25" s="144">
        <f t="shared" si="0"/>
        <v>0</v>
      </c>
      <c r="O25" s="231">
        <f>'4年生'!Q13</f>
        <v>0</v>
      </c>
      <c r="P25" s="231">
        <f>'4年生'!R13</f>
        <v>0</v>
      </c>
      <c r="Q25" s="231">
        <f>'4年生'!S13</f>
        <v>0</v>
      </c>
      <c r="R25" s="231">
        <f>'4年生'!T13</f>
        <v>0</v>
      </c>
      <c r="S25" s="232">
        <f>'4年生'!O13</f>
        <v>0</v>
      </c>
      <c r="T25" s="232">
        <f>'4年生'!P13</f>
        <v>0</v>
      </c>
      <c r="U25" s="151" t="str">
        <f t="shared" si="1"/>
        <v/>
      </c>
      <c r="V25" s="145">
        <f t="shared" si="2"/>
        <v>22.5</v>
      </c>
      <c r="W25" s="146">
        <f t="shared" si="3"/>
        <v>6.666666666666667</v>
      </c>
      <c r="X25" s="146">
        <f t="shared" si="4"/>
        <v>22.5</v>
      </c>
      <c r="Y25" s="147">
        <f t="shared" si="5"/>
        <v>4</v>
      </c>
      <c r="Z25" s="151" t="str">
        <f t="shared" si="6"/>
        <v/>
      </c>
      <c r="AA25" s="151" t="str">
        <f t="shared" si="7"/>
        <v/>
      </c>
      <c r="AB25" s="151" t="str">
        <f t="shared" si="8"/>
        <v/>
      </c>
      <c r="AC25" s="151">
        <f t="shared" si="9"/>
        <v>0</v>
      </c>
      <c r="AD25" s="151" t="str">
        <f t="shared" si="10"/>
        <v/>
      </c>
      <c r="AE25" s="615"/>
    </row>
    <row r="26" spans="2:31" ht="14.25" customHeight="1" x14ac:dyDescent="0.15">
      <c r="B26" s="617"/>
      <c r="C26" s="620"/>
      <c r="D26" s="617"/>
      <c r="E26" s="623"/>
      <c r="F26" s="137" t="s">
        <v>331</v>
      </c>
      <c r="G26" s="138">
        <v>1</v>
      </c>
      <c r="H26" s="139" t="s">
        <v>23</v>
      </c>
      <c r="I26" s="139" t="s">
        <v>11</v>
      </c>
      <c r="J26" s="139">
        <v>4</v>
      </c>
      <c r="K26" s="139" t="s">
        <v>24</v>
      </c>
      <c r="L26" s="139">
        <f t="shared" si="11"/>
        <v>22.5</v>
      </c>
      <c r="M26" s="139">
        <v>100</v>
      </c>
      <c r="N26" s="144">
        <f t="shared" si="0"/>
        <v>0</v>
      </c>
      <c r="O26" s="231">
        <f>'4年生'!Q14</f>
        <v>0</v>
      </c>
      <c r="P26" s="231">
        <f>'4年生'!R14</f>
        <v>0</v>
      </c>
      <c r="Q26" s="231">
        <f>'4年生'!S14</f>
        <v>0</v>
      </c>
      <c r="R26" s="231">
        <f>'4年生'!T14</f>
        <v>0</v>
      </c>
      <c r="S26" s="232">
        <f>'4年生'!O14</f>
        <v>0</v>
      </c>
      <c r="T26" s="232">
        <f>'4年生'!P14</f>
        <v>0</v>
      </c>
      <c r="U26" s="151" t="str">
        <f t="shared" si="1"/>
        <v/>
      </c>
      <c r="V26" s="145">
        <f t="shared" si="2"/>
        <v>22.5</v>
      </c>
      <c r="W26" s="146">
        <f t="shared" si="3"/>
        <v>6.666666666666667</v>
      </c>
      <c r="X26" s="146">
        <f t="shared" si="4"/>
        <v>22.5</v>
      </c>
      <c r="Y26" s="147">
        <f t="shared" si="5"/>
        <v>4</v>
      </c>
      <c r="Z26" s="151" t="str">
        <f t="shared" si="6"/>
        <v/>
      </c>
      <c r="AA26" s="151" t="str">
        <f t="shared" si="7"/>
        <v/>
      </c>
      <c r="AB26" s="151" t="str">
        <f t="shared" si="8"/>
        <v/>
      </c>
      <c r="AC26" s="151">
        <f t="shared" si="9"/>
        <v>0</v>
      </c>
      <c r="AD26" s="151" t="str">
        <f t="shared" si="10"/>
        <v/>
      </c>
      <c r="AE26" s="615"/>
    </row>
    <row r="27" spans="2:31" ht="14.25" customHeight="1" x14ac:dyDescent="0.15">
      <c r="B27" s="617"/>
      <c r="C27" s="620"/>
      <c r="D27" s="617"/>
      <c r="E27" s="623"/>
      <c r="F27" s="137" t="s">
        <v>345</v>
      </c>
      <c r="G27" s="138">
        <v>1</v>
      </c>
      <c r="H27" s="139" t="s">
        <v>23</v>
      </c>
      <c r="I27" s="139" t="s">
        <v>11</v>
      </c>
      <c r="J27" s="139">
        <v>4</v>
      </c>
      <c r="K27" s="139" t="s">
        <v>24</v>
      </c>
      <c r="L27" s="139">
        <f t="shared" si="11"/>
        <v>22.5</v>
      </c>
      <c r="M27" s="139">
        <v>100</v>
      </c>
      <c r="N27" s="144">
        <f t="shared" si="0"/>
        <v>0</v>
      </c>
      <c r="O27" s="231">
        <f>'4年生'!Q15</f>
        <v>0</v>
      </c>
      <c r="P27" s="231">
        <f>'4年生'!R15</f>
        <v>0</v>
      </c>
      <c r="Q27" s="231">
        <f>'4年生'!S15</f>
        <v>0</v>
      </c>
      <c r="R27" s="231">
        <f>'4年生'!T15</f>
        <v>0</v>
      </c>
      <c r="S27" s="232">
        <f>'4年生'!O15</f>
        <v>0</v>
      </c>
      <c r="T27" s="232">
        <f>'4年生'!P15</f>
        <v>0</v>
      </c>
      <c r="U27" s="151" t="str">
        <f t="shared" si="1"/>
        <v/>
      </c>
      <c r="V27" s="145">
        <f t="shared" si="2"/>
        <v>22.5</v>
      </c>
      <c r="W27" s="146">
        <f t="shared" si="3"/>
        <v>6.666666666666667</v>
      </c>
      <c r="X27" s="146">
        <f t="shared" si="4"/>
        <v>22.5</v>
      </c>
      <c r="Y27" s="147">
        <f t="shared" si="5"/>
        <v>4</v>
      </c>
      <c r="Z27" s="151" t="str">
        <f t="shared" si="6"/>
        <v/>
      </c>
      <c r="AA27" s="151" t="str">
        <f t="shared" si="7"/>
        <v/>
      </c>
      <c r="AB27" s="151" t="str">
        <f t="shared" si="8"/>
        <v/>
      </c>
      <c r="AC27" s="151">
        <f t="shared" si="9"/>
        <v>0</v>
      </c>
      <c r="AD27" s="151" t="str">
        <f t="shared" si="10"/>
        <v/>
      </c>
      <c r="AE27" s="615"/>
    </row>
    <row r="28" spans="2:31" ht="14.25" customHeight="1" x14ac:dyDescent="0.15">
      <c r="B28" s="617"/>
      <c r="C28" s="620"/>
      <c r="D28" s="617"/>
      <c r="E28" s="623"/>
      <c r="F28" s="137" t="s">
        <v>346</v>
      </c>
      <c r="G28" s="138">
        <v>1</v>
      </c>
      <c r="H28" s="139" t="s">
        <v>23</v>
      </c>
      <c r="I28" s="139" t="s">
        <v>11</v>
      </c>
      <c r="J28" s="139">
        <v>4</v>
      </c>
      <c r="K28" s="139" t="s">
        <v>24</v>
      </c>
      <c r="L28" s="139">
        <f>IF(I28="学修",G28/2*22.5,IF(I28=0,"",G28*22.5))</f>
        <v>22.5</v>
      </c>
      <c r="M28" s="139">
        <v>100</v>
      </c>
      <c r="N28" s="144">
        <f>IF(H28="必修",L28*M28/100,IF(T28=0,0,L28*M28/100))</f>
        <v>0</v>
      </c>
      <c r="O28" s="231">
        <f>'4年生'!Q16</f>
        <v>0</v>
      </c>
      <c r="P28" s="231">
        <f>'4年生'!R16</f>
        <v>0</v>
      </c>
      <c r="Q28" s="231">
        <f>'4年生'!S16</f>
        <v>0</v>
      </c>
      <c r="R28" s="231">
        <f>'4年生'!T16</f>
        <v>0</v>
      </c>
      <c r="S28" s="232">
        <f>'4年生'!O16</f>
        <v>0</v>
      </c>
      <c r="T28" s="232">
        <f>'4年生'!P16</f>
        <v>0</v>
      </c>
      <c r="U28" s="151" t="str">
        <f>IF(S28="30分未満",1,IF(S28="30分～1時間",2,IF(S28="1～2時間",3,IF(S28="2～3時間",4,IF(S28="3時間以上",5,IF(S28=0,""))))))</f>
        <v/>
      </c>
      <c r="V28" s="145">
        <f>L28*M28/100</f>
        <v>22.5</v>
      </c>
      <c r="W28" s="146">
        <f>V28/$N$36*100</f>
        <v>6.666666666666667</v>
      </c>
      <c r="X28" s="146">
        <f>V28</f>
        <v>22.5</v>
      </c>
      <c r="Y28" s="147">
        <f>X28/$N$48*100</f>
        <v>4</v>
      </c>
      <c r="Z28" s="151" t="str">
        <f>IF(J28=1,Y28*T28/5,"")</f>
        <v/>
      </c>
      <c r="AA28" s="151" t="str">
        <f>IF(J28=2,Y28*T28/5,"")</f>
        <v/>
      </c>
      <c r="AB28" s="151" t="str">
        <f>IF(J28=3,Y28*T28/5,"")</f>
        <v/>
      </c>
      <c r="AC28" s="151">
        <f>IF(J28=4,Y28*T28/5,"")</f>
        <v>0</v>
      </c>
      <c r="AD28" s="151" t="str">
        <f>IF(J28=5,Y28*T28/5,"")</f>
        <v/>
      </c>
      <c r="AE28" s="486"/>
    </row>
    <row r="29" spans="2:31" ht="14.25" customHeight="1" x14ac:dyDescent="0.15">
      <c r="B29" s="617"/>
      <c r="C29" s="620"/>
      <c r="D29" s="617"/>
      <c r="E29" s="623"/>
      <c r="F29" s="137" t="s">
        <v>347</v>
      </c>
      <c r="G29" s="138">
        <v>1</v>
      </c>
      <c r="H29" s="139" t="s">
        <v>23</v>
      </c>
      <c r="I29" s="139" t="s">
        <v>11</v>
      </c>
      <c r="J29" s="139">
        <v>4</v>
      </c>
      <c r="K29" s="139" t="s">
        <v>24</v>
      </c>
      <c r="L29" s="139">
        <f>IF(I29="学修",G29/2*22.5,IF(I29=0,"",G29*22.5))</f>
        <v>22.5</v>
      </c>
      <c r="M29" s="139">
        <v>100</v>
      </c>
      <c r="N29" s="144">
        <f>IF(H29="必修",L29*M29/100,IF(T29=0,0,L29*M29/100))</f>
        <v>0</v>
      </c>
      <c r="O29" s="231">
        <f>'4年生'!Q17</f>
        <v>0</v>
      </c>
      <c r="P29" s="231">
        <f>'4年生'!R17</f>
        <v>0</v>
      </c>
      <c r="Q29" s="231">
        <f>'4年生'!S17</f>
        <v>0</v>
      </c>
      <c r="R29" s="231">
        <f>'4年生'!T17</f>
        <v>0</v>
      </c>
      <c r="S29" s="232">
        <f>'4年生'!O17</f>
        <v>0</v>
      </c>
      <c r="T29" s="232">
        <f>'4年生'!P17</f>
        <v>0</v>
      </c>
      <c r="U29" s="151" t="str">
        <f>IF(S29="30分未満",1,IF(S29="30分～1時間",2,IF(S29="1～2時間",3,IF(S29="2～3時間",4,IF(S29="3時間以上",5,IF(S29=0,""))))))</f>
        <v/>
      </c>
      <c r="V29" s="145">
        <f>L29*M29/100</f>
        <v>22.5</v>
      </c>
      <c r="W29" s="146">
        <f>V29/$N$36*100</f>
        <v>6.666666666666667</v>
      </c>
      <c r="X29" s="146">
        <f>V29</f>
        <v>22.5</v>
      </c>
      <c r="Y29" s="147">
        <f>X29/$N$48*100</f>
        <v>4</v>
      </c>
      <c r="Z29" s="151" t="str">
        <f>IF(J29=1,Y29*T29/5,"")</f>
        <v/>
      </c>
      <c r="AA29" s="151" t="str">
        <f>IF(J29=2,Y29*T29/5,"")</f>
        <v/>
      </c>
      <c r="AB29" s="151" t="str">
        <f>IF(J29=3,Y29*T29/5,"")</f>
        <v/>
      </c>
      <c r="AC29" s="151">
        <f>IF(J29=4,Y29*T29/5,"")</f>
        <v>0</v>
      </c>
      <c r="AD29" s="151" t="str">
        <f>IF(J29=5,Y29*T29/5,"")</f>
        <v/>
      </c>
      <c r="AE29" s="486"/>
    </row>
    <row r="30" spans="2:31" ht="14.25" customHeight="1" x14ac:dyDescent="0.15">
      <c r="B30" s="617"/>
      <c r="C30" s="620"/>
      <c r="D30" s="617"/>
      <c r="E30" s="623"/>
      <c r="F30" s="137" t="s">
        <v>348</v>
      </c>
      <c r="G30" s="138">
        <v>1</v>
      </c>
      <c r="H30" s="139" t="s">
        <v>23</v>
      </c>
      <c r="I30" s="139" t="s">
        <v>11</v>
      </c>
      <c r="J30" s="139">
        <v>4</v>
      </c>
      <c r="K30" s="139" t="s">
        <v>24</v>
      </c>
      <c r="L30" s="139">
        <f>IF(I30="学修",G30/2*22.5,IF(I30=0,"",G30*22.5))</f>
        <v>22.5</v>
      </c>
      <c r="M30" s="139">
        <v>100</v>
      </c>
      <c r="N30" s="144">
        <f>IF(H30="必修",L30*M30/100,IF(T30=0,0,L30*M30/100))</f>
        <v>0</v>
      </c>
      <c r="O30" s="231">
        <f>'4年生'!Q18</f>
        <v>0</v>
      </c>
      <c r="P30" s="231">
        <f>'4年生'!R18</f>
        <v>0</v>
      </c>
      <c r="Q30" s="231">
        <f>'4年生'!S18</f>
        <v>0</v>
      </c>
      <c r="R30" s="231">
        <f>'4年生'!T18</f>
        <v>0</v>
      </c>
      <c r="S30" s="232">
        <f>'4年生'!O18</f>
        <v>0</v>
      </c>
      <c r="T30" s="232">
        <f>'4年生'!P18</f>
        <v>0</v>
      </c>
      <c r="U30" s="151" t="str">
        <f>IF(S30="30分未満",1,IF(S30="30分～1時間",2,IF(S30="1～2時間",3,IF(S30="2～3時間",4,IF(S30="3時間以上",5,IF(S30=0,""))))))</f>
        <v/>
      </c>
      <c r="V30" s="145">
        <f>L30*M30/100</f>
        <v>22.5</v>
      </c>
      <c r="W30" s="146">
        <f>V30/$N$36*100</f>
        <v>6.666666666666667</v>
      </c>
      <c r="X30" s="146">
        <f>V30</f>
        <v>22.5</v>
      </c>
      <c r="Y30" s="147">
        <f>X30/$N$48*100</f>
        <v>4</v>
      </c>
      <c r="Z30" s="151" t="str">
        <f>IF(J30=1,Y30*T30/5,"")</f>
        <v/>
      </c>
      <c r="AA30" s="151" t="str">
        <f>IF(J30=2,Y30*T30/5,"")</f>
        <v/>
      </c>
      <c r="AB30" s="151" t="str">
        <f>IF(J30=3,Y30*T30/5,"")</f>
        <v/>
      </c>
      <c r="AC30" s="151">
        <f>IF(J30=4,Y30*T30/5,"")</f>
        <v>0</v>
      </c>
      <c r="AD30" s="151" t="str">
        <f>IF(J30=5,Y30*T30/5,"")</f>
        <v/>
      </c>
      <c r="AE30" s="486"/>
    </row>
    <row r="31" spans="2:31" ht="14.25" customHeight="1" x14ac:dyDescent="0.15">
      <c r="B31" s="617"/>
      <c r="C31" s="620"/>
      <c r="D31" s="174"/>
      <c r="E31" s="141"/>
      <c r="F31" s="157" t="s">
        <v>154</v>
      </c>
      <c r="G31" s="158"/>
      <c r="H31" s="158"/>
      <c r="I31" s="158"/>
      <c r="J31" s="158">
        <v>1</v>
      </c>
      <c r="K31" s="158"/>
      <c r="L31" s="158" t="str">
        <f t="shared" ref="L31:L65" si="12">IF(I31="学修",G31/2*22.5,IF(I31=0,"",G31*22.5))</f>
        <v/>
      </c>
      <c r="M31" s="158"/>
      <c r="N31" s="159"/>
      <c r="O31" s="235"/>
      <c r="P31" s="235"/>
      <c r="Q31" s="235"/>
      <c r="R31" s="236"/>
      <c r="S31" s="237"/>
      <c r="T31" s="237">
        <f>AE31</f>
        <v>0</v>
      </c>
      <c r="U31" s="161"/>
      <c r="V31" s="162"/>
      <c r="W31" s="163"/>
      <c r="X31" s="163"/>
      <c r="Y31" s="163"/>
      <c r="Z31" s="161">
        <f>SUM(Z9:Z30)</f>
        <v>0</v>
      </c>
      <c r="AA31" s="161"/>
      <c r="AB31" s="161"/>
      <c r="AC31" s="161"/>
      <c r="AD31" s="161"/>
      <c r="AE31" s="202">
        <f>SUM(Z31:AD31)/100</f>
        <v>0</v>
      </c>
    </row>
    <row r="32" spans="2:31" ht="14.25" customHeight="1" x14ac:dyDescent="0.15">
      <c r="B32" s="617"/>
      <c r="C32" s="620"/>
      <c r="D32" s="174"/>
      <c r="E32" s="141"/>
      <c r="F32" s="136" t="s">
        <v>155</v>
      </c>
      <c r="G32" s="139"/>
      <c r="H32" s="139"/>
      <c r="I32" s="139"/>
      <c r="J32" s="139">
        <v>2</v>
      </c>
      <c r="K32" s="139"/>
      <c r="L32" s="139" t="str">
        <f t="shared" si="12"/>
        <v/>
      </c>
      <c r="M32" s="139"/>
      <c r="N32" s="144"/>
      <c r="O32" s="238"/>
      <c r="P32" s="238"/>
      <c r="Q32" s="238"/>
      <c r="R32" s="231"/>
      <c r="S32" s="232"/>
      <c r="T32" s="232">
        <f>AE32</f>
        <v>0</v>
      </c>
      <c r="U32" s="151"/>
      <c r="V32" s="145"/>
      <c r="W32" s="146"/>
      <c r="X32" s="146"/>
      <c r="Y32" s="146"/>
      <c r="Z32" s="151"/>
      <c r="AA32" s="151">
        <f>SUM(AA9:AA30)</f>
        <v>0</v>
      </c>
      <c r="AB32" s="151"/>
      <c r="AC32" s="151"/>
      <c r="AD32" s="151"/>
      <c r="AE32" s="175">
        <f>SUM(Z32:AD32)/100</f>
        <v>0</v>
      </c>
    </row>
    <row r="33" spans="2:31" ht="14.25" customHeight="1" x14ac:dyDescent="0.15">
      <c r="B33" s="617"/>
      <c r="C33" s="620"/>
      <c r="D33" s="174"/>
      <c r="E33" s="141"/>
      <c r="F33" s="136" t="s">
        <v>156</v>
      </c>
      <c r="G33" s="139"/>
      <c r="H33" s="139"/>
      <c r="I33" s="139"/>
      <c r="J33" s="139">
        <v>3</v>
      </c>
      <c r="K33" s="139"/>
      <c r="L33" s="139" t="str">
        <f t="shared" si="12"/>
        <v/>
      </c>
      <c r="M33" s="139"/>
      <c r="N33" s="144"/>
      <c r="O33" s="238"/>
      <c r="P33" s="238"/>
      <c r="Q33" s="238"/>
      <c r="R33" s="231"/>
      <c r="S33" s="232"/>
      <c r="T33" s="232">
        <f>AE33</f>
        <v>0</v>
      </c>
      <c r="U33" s="151"/>
      <c r="V33" s="145"/>
      <c r="W33" s="146"/>
      <c r="X33" s="146"/>
      <c r="Y33" s="146"/>
      <c r="Z33" s="151"/>
      <c r="AA33" s="151"/>
      <c r="AB33" s="151">
        <f>SUM(AB9:AB30)</f>
        <v>0</v>
      </c>
      <c r="AC33" s="151"/>
      <c r="AD33" s="151"/>
      <c r="AE33" s="175">
        <f>SUM(Z33:AD33)/100</f>
        <v>0</v>
      </c>
    </row>
    <row r="34" spans="2:31" ht="14.25" customHeight="1" x14ac:dyDescent="0.15">
      <c r="B34" s="617"/>
      <c r="C34" s="620"/>
      <c r="D34" s="174"/>
      <c r="E34" s="141"/>
      <c r="F34" s="136" t="s">
        <v>157</v>
      </c>
      <c r="G34" s="139"/>
      <c r="H34" s="139"/>
      <c r="I34" s="139"/>
      <c r="J34" s="139">
        <v>4</v>
      </c>
      <c r="K34" s="139"/>
      <c r="L34" s="139" t="str">
        <f t="shared" si="12"/>
        <v/>
      </c>
      <c r="M34" s="139"/>
      <c r="N34" s="144"/>
      <c r="O34" s="238"/>
      <c r="P34" s="238"/>
      <c r="Q34" s="238"/>
      <c r="R34" s="231"/>
      <c r="S34" s="232"/>
      <c r="T34" s="232">
        <f>AE34</f>
        <v>0</v>
      </c>
      <c r="U34" s="151"/>
      <c r="V34" s="145"/>
      <c r="W34" s="146"/>
      <c r="X34" s="146"/>
      <c r="Y34" s="146"/>
      <c r="Z34" s="151"/>
      <c r="AA34" s="151"/>
      <c r="AB34" s="151"/>
      <c r="AC34" s="151">
        <f>SUM(AC9:AC30)</f>
        <v>0</v>
      </c>
      <c r="AD34" s="151"/>
      <c r="AE34" s="175">
        <f>SUM(Z34:AD34)/100</f>
        <v>0</v>
      </c>
    </row>
    <row r="35" spans="2:31" ht="14.25" customHeight="1" x14ac:dyDescent="0.15">
      <c r="B35" s="617"/>
      <c r="C35" s="620"/>
      <c r="D35" s="174"/>
      <c r="E35" s="141"/>
      <c r="F35" s="136" t="s">
        <v>158</v>
      </c>
      <c r="G35" s="139"/>
      <c r="H35" s="139"/>
      <c r="I35" s="139"/>
      <c r="J35" s="139">
        <v>5</v>
      </c>
      <c r="K35" s="139"/>
      <c r="L35" s="139" t="str">
        <f t="shared" si="12"/>
        <v/>
      </c>
      <c r="M35" s="139"/>
      <c r="N35" s="144"/>
      <c r="O35" s="238"/>
      <c r="P35" s="238"/>
      <c r="Q35" s="238"/>
      <c r="R35" s="231"/>
      <c r="S35" s="232"/>
      <c r="T35" s="232">
        <f>AE35</f>
        <v>0</v>
      </c>
      <c r="U35" s="151"/>
      <c r="V35" s="145"/>
      <c r="W35" s="146"/>
      <c r="X35" s="146"/>
      <c r="Y35" s="146"/>
      <c r="Z35" s="151"/>
      <c r="AA35" s="151"/>
      <c r="AB35" s="151"/>
      <c r="AC35" s="151"/>
      <c r="AD35" s="151">
        <f>SUM(AD9:AD30)</f>
        <v>0</v>
      </c>
      <c r="AE35" s="175">
        <f>SUM(Z35:AD35)/100</f>
        <v>0</v>
      </c>
    </row>
    <row r="36" spans="2:31" ht="14.25" customHeight="1" thickBot="1" x14ac:dyDescent="0.2">
      <c r="B36" s="617"/>
      <c r="C36" s="620"/>
      <c r="D36" s="176"/>
      <c r="E36" s="177"/>
      <c r="F36" s="178" t="s">
        <v>35</v>
      </c>
      <c r="G36" s="179"/>
      <c r="H36" s="179"/>
      <c r="I36" s="179"/>
      <c r="J36" s="179">
        <v>5</v>
      </c>
      <c r="K36" s="179"/>
      <c r="L36" s="179" t="str">
        <f t="shared" si="12"/>
        <v/>
      </c>
      <c r="M36" s="179"/>
      <c r="N36" s="180">
        <f>SUM(N9:N30)</f>
        <v>337.5</v>
      </c>
      <c r="O36" s="239"/>
      <c r="P36" s="239"/>
      <c r="Q36" s="239"/>
      <c r="R36" s="240"/>
      <c r="S36" s="241"/>
      <c r="T36" s="241"/>
      <c r="U36" s="181"/>
      <c r="V36" s="182">
        <f>SUM(V9:V30)</f>
        <v>630</v>
      </c>
      <c r="W36" s="183"/>
      <c r="X36" s="183"/>
      <c r="Y36" s="183"/>
      <c r="Z36" s="181"/>
      <c r="AA36" s="181"/>
      <c r="AB36" s="181"/>
      <c r="AC36" s="181"/>
      <c r="AD36" s="181"/>
      <c r="AE36" s="193">
        <f>SUM(AE31:AE35)</f>
        <v>0</v>
      </c>
    </row>
    <row r="37" spans="2:31" ht="14.25" customHeight="1" x14ac:dyDescent="0.15">
      <c r="B37" s="617"/>
      <c r="C37" s="620"/>
      <c r="D37" s="616">
        <v>2</v>
      </c>
      <c r="E37" s="622" t="s">
        <v>37</v>
      </c>
      <c r="F37" s="164" t="s">
        <v>25</v>
      </c>
      <c r="G37" s="164">
        <v>2</v>
      </c>
      <c r="H37" s="164" t="s">
        <v>10</v>
      </c>
      <c r="I37" s="164" t="s">
        <v>11</v>
      </c>
      <c r="J37" s="164">
        <v>1</v>
      </c>
      <c r="K37" s="164" t="s">
        <v>6</v>
      </c>
      <c r="L37" s="164">
        <f t="shared" si="12"/>
        <v>45</v>
      </c>
      <c r="M37" s="164">
        <v>100</v>
      </c>
      <c r="N37" s="165">
        <f>IF(H37="必修",L37*M37/100,IF(T37=0,0,L37*M37/100))</f>
        <v>45</v>
      </c>
      <c r="O37" s="229">
        <f>'1年生'!Q13</f>
        <v>0</v>
      </c>
      <c r="P37" s="229">
        <f>'1年生'!R13</f>
        <v>0</v>
      </c>
      <c r="Q37" s="229">
        <f>'1年生'!S13</f>
        <v>0</v>
      </c>
      <c r="R37" s="229">
        <f>'1年生'!T13</f>
        <v>0</v>
      </c>
      <c r="S37" s="230">
        <f>'1年生'!O13</f>
        <v>0</v>
      </c>
      <c r="T37" s="230">
        <f>'1年生'!P13</f>
        <v>0</v>
      </c>
      <c r="U37" s="167" t="str">
        <f>IF(S37="30分未満",1,IF(S37="30分～1時間",2,IF(S37="1～2時間",3,IF(S37="2～3時間",4,IF(S37="3時間以上",5,IF(S37=0,""))))))</f>
        <v/>
      </c>
      <c r="V37" s="168">
        <f>L37*M37/100</f>
        <v>45</v>
      </c>
      <c r="W37" s="170">
        <f>V37/$N$47*100</f>
        <v>20</v>
      </c>
      <c r="X37" s="170">
        <f>V37</f>
        <v>45</v>
      </c>
      <c r="Y37" s="171">
        <f>X37/$N$48*100</f>
        <v>8</v>
      </c>
      <c r="Z37" s="167">
        <f>IF(J37=1,Y37*T37/5,"")</f>
        <v>0</v>
      </c>
      <c r="AA37" s="167" t="str">
        <f>IF(J37=2,Y37*T37/5,"")</f>
        <v/>
      </c>
      <c r="AB37" s="167" t="str">
        <f>IF(J37=3,Y37*T37/5,"")</f>
        <v/>
      </c>
      <c r="AC37" s="167" t="str">
        <f>IF(J37=4,Y37*T37/5,"")</f>
        <v/>
      </c>
      <c r="AD37" s="167" t="str">
        <f>IF(J37=5,Y37*T37/5,"")</f>
        <v/>
      </c>
      <c r="AE37" s="172"/>
    </row>
    <row r="38" spans="2:31" ht="14.25" customHeight="1" x14ac:dyDescent="0.15">
      <c r="B38" s="617"/>
      <c r="C38" s="620"/>
      <c r="D38" s="617"/>
      <c r="E38" s="623"/>
      <c r="F38" s="139" t="s">
        <v>26</v>
      </c>
      <c r="G38" s="139">
        <v>4</v>
      </c>
      <c r="H38" s="139" t="s">
        <v>10</v>
      </c>
      <c r="I38" s="139" t="s">
        <v>11</v>
      </c>
      <c r="J38" s="139">
        <v>2</v>
      </c>
      <c r="K38" s="139" t="s">
        <v>6</v>
      </c>
      <c r="L38" s="139">
        <f t="shared" si="12"/>
        <v>90</v>
      </c>
      <c r="M38" s="139">
        <v>100</v>
      </c>
      <c r="N38" s="144">
        <f>IF(H38="必修",L38*M38/100,IF(T38=0,0,L38*M38/100))</f>
        <v>90</v>
      </c>
      <c r="O38" s="231">
        <f>'2年生'!Q13</f>
        <v>0</v>
      </c>
      <c r="P38" s="231">
        <f>'2年生'!R13</f>
        <v>0</v>
      </c>
      <c r="Q38" s="231">
        <f>'2年生'!S13</f>
        <v>0</v>
      </c>
      <c r="R38" s="231">
        <f>'2年生'!T13</f>
        <v>0</v>
      </c>
      <c r="S38" s="232">
        <f>'2年生'!O13</f>
        <v>0</v>
      </c>
      <c r="T38" s="232">
        <f>'2年生'!P13</f>
        <v>0</v>
      </c>
      <c r="U38" s="151" t="str">
        <f>IF(S38="30分未満",1,IF(S38="30分～1時間",2,IF(S38="1～2時間",3,IF(S38="2～3時間",4,IF(S38="3時間以上",5,IF(S38=0,""))))))</f>
        <v/>
      </c>
      <c r="V38" s="145">
        <f>L38*M38/100</f>
        <v>90</v>
      </c>
      <c r="W38" s="146">
        <f>V38/$N$47*100</f>
        <v>40</v>
      </c>
      <c r="X38" s="146">
        <f>V38</f>
        <v>90</v>
      </c>
      <c r="Y38" s="147">
        <f>X38/$N$48*100</f>
        <v>16</v>
      </c>
      <c r="Z38" s="151" t="str">
        <f>IF(J38=1,Y38*T38/5,"")</f>
        <v/>
      </c>
      <c r="AA38" s="151">
        <f>IF(J38=2,Y38*T38/5,"")</f>
        <v>0</v>
      </c>
      <c r="AB38" s="151" t="str">
        <f>IF(J38=3,Y38*T38/5,"")</f>
        <v/>
      </c>
      <c r="AC38" s="151" t="str">
        <f>IF(J38=4,Y38*T38/5,"")</f>
        <v/>
      </c>
      <c r="AD38" s="151" t="str">
        <f>IF(J38=5,Y38*T38/5,"")</f>
        <v/>
      </c>
      <c r="AE38" s="173"/>
    </row>
    <row r="39" spans="2:31" ht="14.25" customHeight="1" x14ac:dyDescent="0.15">
      <c r="B39" s="617"/>
      <c r="C39" s="620"/>
      <c r="D39" s="617"/>
      <c r="E39" s="623"/>
      <c r="F39" s="139" t="s">
        <v>27</v>
      </c>
      <c r="G39" s="139">
        <v>2</v>
      </c>
      <c r="H39" s="139" t="s">
        <v>10</v>
      </c>
      <c r="I39" s="139" t="s">
        <v>11</v>
      </c>
      <c r="J39" s="139">
        <v>3</v>
      </c>
      <c r="K39" s="139" t="s">
        <v>6</v>
      </c>
      <c r="L39" s="139">
        <f t="shared" si="12"/>
        <v>45</v>
      </c>
      <c r="M39" s="139">
        <v>100</v>
      </c>
      <c r="N39" s="144">
        <f>IF(H39="必修",L39*M39/100,IF(T39=0,0,L39*M39/100))</f>
        <v>45</v>
      </c>
      <c r="O39" s="231">
        <f>'3年生'!Q13</f>
        <v>0</v>
      </c>
      <c r="P39" s="231">
        <f>'3年生'!R13</f>
        <v>0</v>
      </c>
      <c r="Q39" s="231">
        <f>'3年生'!S13</f>
        <v>0</v>
      </c>
      <c r="R39" s="231">
        <f>'3年生'!T13</f>
        <v>0</v>
      </c>
      <c r="S39" s="232">
        <f>'3年生'!O13</f>
        <v>0</v>
      </c>
      <c r="T39" s="232">
        <f>'3年生'!P13</f>
        <v>0</v>
      </c>
      <c r="U39" s="151" t="str">
        <f>IF(S39="30分未満",1,IF(S39="30分～1時間",2,IF(S39="1～2時間",3,IF(S39="2～3時間",4,IF(S39="3時間以上",5,IF(S39=0,""))))))</f>
        <v/>
      </c>
      <c r="V39" s="145">
        <f>L39*M39/100</f>
        <v>45</v>
      </c>
      <c r="W39" s="146">
        <f>V39/$N$47*100</f>
        <v>20</v>
      </c>
      <c r="X39" s="146">
        <f>V39</f>
        <v>45</v>
      </c>
      <c r="Y39" s="147">
        <f>X39/$N$48*100</f>
        <v>8</v>
      </c>
      <c r="Z39" s="151" t="str">
        <f>IF(J39=1,Y39*T39/5,"")</f>
        <v/>
      </c>
      <c r="AA39" s="151" t="str">
        <f>IF(J39=2,Y39*T39/5,"")</f>
        <v/>
      </c>
      <c r="AB39" s="151">
        <f>IF(J39=3,Y39*T39/5,"")</f>
        <v>0</v>
      </c>
      <c r="AC39" s="151" t="str">
        <f>IF(J39=4,Y39*T39/5,"")</f>
        <v/>
      </c>
      <c r="AD39" s="151" t="str">
        <f>IF(J39=5,Y39*T39/5,"")</f>
        <v/>
      </c>
      <c r="AE39" s="173"/>
    </row>
    <row r="40" spans="2:31" ht="14.25" customHeight="1" x14ac:dyDescent="0.15">
      <c r="B40" s="617"/>
      <c r="C40" s="620"/>
      <c r="D40" s="617"/>
      <c r="E40" s="623"/>
      <c r="F40" s="139" t="s">
        <v>332</v>
      </c>
      <c r="G40" s="139">
        <v>1</v>
      </c>
      <c r="H40" s="139" t="s">
        <v>10</v>
      </c>
      <c r="I40" s="139" t="s">
        <v>11</v>
      </c>
      <c r="J40" s="139">
        <v>4</v>
      </c>
      <c r="K40" s="139" t="s">
        <v>24</v>
      </c>
      <c r="L40" s="139">
        <f t="shared" si="12"/>
        <v>22.5</v>
      </c>
      <c r="M40" s="139">
        <v>100</v>
      </c>
      <c r="N40" s="144">
        <f>IF(H40="必修",L40*M40/100,IF(T40=0,0,L40*M40/100))</f>
        <v>22.5</v>
      </c>
      <c r="O40" s="231">
        <f>'4年生'!Q21</f>
        <v>0</v>
      </c>
      <c r="P40" s="231">
        <f>'4年生'!R21</f>
        <v>0</v>
      </c>
      <c r="Q40" s="231">
        <f>'4年生'!S21</f>
        <v>0</v>
      </c>
      <c r="R40" s="231">
        <f>'4年生'!T21</f>
        <v>0</v>
      </c>
      <c r="S40" s="232">
        <f>'4年生'!O21</f>
        <v>0</v>
      </c>
      <c r="T40" s="232">
        <f>'4年生'!P21</f>
        <v>0</v>
      </c>
      <c r="U40" s="151" t="str">
        <f>IF(S40="30分未満",1,IF(S40="30分～1時間",2,IF(S40="1～2時間",3,IF(S40="2～3時間",4,IF(S40="3時間以上",5,IF(S40=0,""))))))</f>
        <v/>
      </c>
      <c r="V40" s="145">
        <f>L40*M40/100</f>
        <v>22.5</v>
      </c>
      <c r="W40" s="146">
        <f>V40/$N$47*100</f>
        <v>10</v>
      </c>
      <c r="X40" s="146">
        <f>V40</f>
        <v>22.5</v>
      </c>
      <c r="Y40" s="147">
        <f>X40/$N$48*100</f>
        <v>4</v>
      </c>
      <c r="Z40" s="151" t="str">
        <f>IF(J40=1,Y40*T40/5,"")</f>
        <v/>
      </c>
      <c r="AA40" s="151" t="str">
        <f>IF(J40=2,Y40*T40/5,"")</f>
        <v/>
      </c>
      <c r="AB40" s="151" t="str">
        <f>IF(J40=3,Y40*T40/5,"")</f>
        <v/>
      </c>
      <c r="AC40" s="151">
        <f>IF(J40=4,Y40*T40/5,"")</f>
        <v>0</v>
      </c>
      <c r="AD40" s="151" t="str">
        <f>IF(J40=5,Y40*T40/5,"")</f>
        <v/>
      </c>
      <c r="AE40" s="173"/>
    </row>
    <row r="41" spans="2:31" ht="14.25" customHeight="1" x14ac:dyDescent="0.15">
      <c r="B41" s="617"/>
      <c r="C41" s="620"/>
      <c r="D41" s="617"/>
      <c r="E41" s="623"/>
      <c r="F41" s="139" t="s">
        <v>28</v>
      </c>
      <c r="G41" s="139">
        <v>1</v>
      </c>
      <c r="H41" s="139" t="s">
        <v>10</v>
      </c>
      <c r="I41" s="139" t="s">
        <v>11</v>
      </c>
      <c r="J41" s="139">
        <v>5</v>
      </c>
      <c r="K41" s="139" t="s">
        <v>24</v>
      </c>
      <c r="L41" s="139">
        <f t="shared" si="12"/>
        <v>22.5</v>
      </c>
      <c r="M41" s="139">
        <v>100</v>
      </c>
      <c r="N41" s="144">
        <f>IF(H41="必修",L41*M41/100,IF(T41=0,0,L41*M41/100))</f>
        <v>22.5</v>
      </c>
      <c r="O41" s="231">
        <f>'5年生'!Q33</f>
        <v>0</v>
      </c>
      <c r="P41" s="231">
        <f>'5年生'!R33</f>
        <v>0</v>
      </c>
      <c r="Q41" s="231">
        <f>'5年生'!S33</f>
        <v>0</v>
      </c>
      <c r="R41" s="231">
        <f>'5年生'!T33</f>
        <v>0</v>
      </c>
      <c r="S41" s="232">
        <f>'5年生'!O33</f>
        <v>0</v>
      </c>
      <c r="T41" s="232">
        <f>'5年生'!P33</f>
        <v>0</v>
      </c>
      <c r="U41" s="151" t="str">
        <f>IF(S41="30分未満",1,IF(S41="30分～1時間",2,IF(S41="1～2時間",3,IF(S41="2～3時間",4,IF(S41="3時間以上",5,IF(S41=0,""))))))</f>
        <v/>
      </c>
      <c r="V41" s="145">
        <f>L41*M41/100</f>
        <v>22.5</v>
      </c>
      <c r="W41" s="146">
        <f>V41/$N$47*100</f>
        <v>10</v>
      </c>
      <c r="X41" s="146">
        <f>V41</f>
        <v>22.5</v>
      </c>
      <c r="Y41" s="147">
        <f>X41/$N$48*100</f>
        <v>4</v>
      </c>
      <c r="Z41" s="151" t="str">
        <f>IF(J41=1,Y41*T41/5,"")</f>
        <v/>
      </c>
      <c r="AA41" s="151" t="str">
        <f>IF(J41=2,Y41*T41/5,"")</f>
        <v/>
      </c>
      <c r="AB41" s="151" t="str">
        <f>IF(J41=3,Y41*T41/5,"")</f>
        <v/>
      </c>
      <c r="AC41" s="151" t="str">
        <f>IF(J41=4,Y41*T41/5,"")</f>
        <v/>
      </c>
      <c r="AD41" s="151">
        <f>IF(J41=5,Y41*T41/5,"")</f>
        <v>0</v>
      </c>
      <c r="AE41" s="173"/>
    </row>
    <row r="42" spans="2:31" ht="14.25" customHeight="1" x14ac:dyDescent="0.15">
      <c r="B42" s="617"/>
      <c r="C42" s="620"/>
      <c r="D42" s="174"/>
      <c r="E42" s="141"/>
      <c r="F42" s="157" t="s">
        <v>159</v>
      </c>
      <c r="G42" s="158"/>
      <c r="H42" s="158"/>
      <c r="I42" s="158"/>
      <c r="J42" s="158">
        <v>1</v>
      </c>
      <c r="K42" s="158"/>
      <c r="L42" s="158" t="str">
        <f t="shared" si="12"/>
        <v/>
      </c>
      <c r="M42" s="158"/>
      <c r="N42" s="159"/>
      <c r="O42" s="235"/>
      <c r="P42" s="235"/>
      <c r="Q42" s="235"/>
      <c r="R42" s="236"/>
      <c r="S42" s="237"/>
      <c r="T42" s="237">
        <f>AE42</f>
        <v>0</v>
      </c>
      <c r="U42" s="161"/>
      <c r="V42" s="162"/>
      <c r="W42" s="163"/>
      <c r="X42" s="163"/>
      <c r="Y42" s="163"/>
      <c r="Z42" s="161">
        <f>SUM(Z37:Z41)</f>
        <v>0</v>
      </c>
      <c r="AA42" s="161"/>
      <c r="AB42" s="161"/>
      <c r="AC42" s="161"/>
      <c r="AD42" s="161"/>
      <c r="AE42" s="202">
        <f>SUM(Z42:AD42)/100</f>
        <v>0</v>
      </c>
    </row>
    <row r="43" spans="2:31" ht="14.25" customHeight="1" x14ac:dyDescent="0.15">
      <c r="B43" s="617"/>
      <c r="C43" s="620"/>
      <c r="D43" s="174"/>
      <c r="E43" s="141"/>
      <c r="F43" s="136" t="s">
        <v>160</v>
      </c>
      <c r="G43" s="139"/>
      <c r="H43" s="139"/>
      <c r="I43" s="139"/>
      <c r="J43" s="139">
        <v>2</v>
      </c>
      <c r="K43" s="139"/>
      <c r="L43" s="139" t="str">
        <f t="shared" si="12"/>
        <v/>
      </c>
      <c r="M43" s="139"/>
      <c r="N43" s="144"/>
      <c r="O43" s="238"/>
      <c r="P43" s="238"/>
      <c r="Q43" s="238"/>
      <c r="R43" s="231"/>
      <c r="S43" s="232"/>
      <c r="T43" s="232">
        <f>AE43</f>
        <v>0</v>
      </c>
      <c r="U43" s="151"/>
      <c r="V43" s="145"/>
      <c r="W43" s="146"/>
      <c r="X43" s="146"/>
      <c r="Y43" s="146"/>
      <c r="Z43" s="151"/>
      <c r="AA43" s="151">
        <f>SUM(AA37:AA41)</f>
        <v>0</v>
      </c>
      <c r="AB43" s="151"/>
      <c r="AC43" s="151"/>
      <c r="AD43" s="151"/>
      <c r="AE43" s="175">
        <f>SUM(Z43:AD43)/100</f>
        <v>0</v>
      </c>
    </row>
    <row r="44" spans="2:31" ht="14.25" customHeight="1" x14ac:dyDescent="0.15">
      <c r="B44" s="617"/>
      <c r="C44" s="620"/>
      <c r="D44" s="174"/>
      <c r="E44" s="141"/>
      <c r="F44" s="136" t="s">
        <v>161</v>
      </c>
      <c r="G44" s="139"/>
      <c r="H44" s="139"/>
      <c r="I44" s="139"/>
      <c r="J44" s="139">
        <v>3</v>
      </c>
      <c r="K44" s="139"/>
      <c r="L44" s="139" t="str">
        <f t="shared" si="12"/>
        <v/>
      </c>
      <c r="M44" s="139"/>
      <c r="N44" s="144"/>
      <c r="O44" s="238"/>
      <c r="P44" s="238"/>
      <c r="Q44" s="238"/>
      <c r="R44" s="231"/>
      <c r="S44" s="232"/>
      <c r="T44" s="232">
        <f>AE44</f>
        <v>0</v>
      </c>
      <c r="U44" s="151"/>
      <c r="V44" s="145"/>
      <c r="W44" s="146"/>
      <c r="X44" s="146"/>
      <c r="Y44" s="146"/>
      <c r="Z44" s="151"/>
      <c r="AA44" s="151"/>
      <c r="AB44" s="151">
        <f>SUM(AB37:AB41)</f>
        <v>0</v>
      </c>
      <c r="AC44" s="151"/>
      <c r="AD44" s="151"/>
      <c r="AE44" s="175">
        <f>SUM(Z44:AD44)/100</f>
        <v>0</v>
      </c>
    </row>
    <row r="45" spans="2:31" ht="14.25" customHeight="1" x14ac:dyDescent="0.15">
      <c r="B45" s="617"/>
      <c r="C45" s="620"/>
      <c r="D45" s="174"/>
      <c r="E45" s="141"/>
      <c r="F45" s="136" t="s">
        <v>162</v>
      </c>
      <c r="G45" s="139"/>
      <c r="H45" s="139"/>
      <c r="I45" s="139"/>
      <c r="J45" s="139">
        <v>4</v>
      </c>
      <c r="K45" s="139"/>
      <c r="L45" s="139" t="str">
        <f t="shared" si="12"/>
        <v/>
      </c>
      <c r="M45" s="139"/>
      <c r="N45" s="144"/>
      <c r="O45" s="238"/>
      <c r="P45" s="238"/>
      <c r="Q45" s="238"/>
      <c r="R45" s="231"/>
      <c r="S45" s="232"/>
      <c r="T45" s="232">
        <f>AE45</f>
        <v>0</v>
      </c>
      <c r="U45" s="151"/>
      <c r="V45" s="145"/>
      <c r="W45" s="146"/>
      <c r="X45" s="146"/>
      <c r="Y45" s="146"/>
      <c r="Z45" s="151"/>
      <c r="AA45" s="151"/>
      <c r="AB45" s="151"/>
      <c r="AC45" s="151">
        <f>SUM(AC37:AC41)</f>
        <v>0</v>
      </c>
      <c r="AD45" s="151"/>
      <c r="AE45" s="175">
        <f>SUM(Z45:AD45)/100</f>
        <v>0</v>
      </c>
    </row>
    <row r="46" spans="2:31" ht="14.25" customHeight="1" x14ac:dyDescent="0.15">
      <c r="B46" s="617"/>
      <c r="C46" s="620"/>
      <c r="D46" s="174"/>
      <c r="E46" s="141"/>
      <c r="F46" s="136" t="s">
        <v>163</v>
      </c>
      <c r="G46" s="139"/>
      <c r="H46" s="139"/>
      <c r="I46" s="139"/>
      <c r="J46" s="139">
        <v>5</v>
      </c>
      <c r="K46" s="139"/>
      <c r="L46" s="139" t="str">
        <f t="shared" si="12"/>
        <v/>
      </c>
      <c r="M46" s="139"/>
      <c r="N46" s="144"/>
      <c r="O46" s="238"/>
      <c r="P46" s="238"/>
      <c r="Q46" s="238"/>
      <c r="R46" s="231"/>
      <c r="S46" s="232"/>
      <c r="T46" s="232">
        <f>AE46</f>
        <v>0</v>
      </c>
      <c r="U46" s="151"/>
      <c r="V46" s="145"/>
      <c r="W46" s="146"/>
      <c r="X46" s="146"/>
      <c r="Y46" s="146"/>
      <c r="Z46" s="151"/>
      <c r="AA46" s="151"/>
      <c r="AB46" s="151"/>
      <c r="AC46" s="151"/>
      <c r="AD46" s="151">
        <f>SUM(AD37:AD41)</f>
        <v>0</v>
      </c>
      <c r="AE46" s="175">
        <f>SUM(Z46:AD46)/100</f>
        <v>0</v>
      </c>
    </row>
    <row r="47" spans="2:31" ht="14.25" customHeight="1" x14ac:dyDescent="0.15">
      <c r="B47" s="617"/>
      <c r="C47" s="620"/>
      <c r="D47" s="174"/>
      <c r="E47" s="141"/>
      <c r="F47" s="136" t="s">
        <v>34</v>
      </c>
      <c r="G47" s="139"/>
      <c r="H47" s="139"/>
      <c r="I47" s="139"/>
      <c r="J47" s="139">
        <v>5</v>
      </c>
      <c r="K47" s="139"/>
      <c r="L47" s="139" t="str">
        <f t="shared" si="12"/>
        <v/>
      </c>
      <c r="M47" s="139"/>
      <c r="N47" s="144">
        <f>SUM(N37:N41)</f>
        <v>225</v>
      </c>
      <c r="O47" s="238"/>
      <c r="P47" s="238"/>
      <c r="Q47" s="238"/>
      <c r="R47" s="231"/>
      <c r="S47" s="232"/>
      <c r="T47" s="232"/>
      <c r="U47" s="151"/>
      <c r="V47" s="145">
        <f>SUM(V37:V41)</f>
        <v>225</v>
      </c>
      <c r="W47" s="146"/>
      <c r="X47" s="146"/>
      <c r="Y47" s="146"/>
      <c r="Z47" s="151"/>
      <c r="AA47" s="151"/>
      <c r="AB47" s="151"/>
      <c r="AC47" s="151"/>
      <c r="AD47" s="151"/>
      <c r="AE47" s="175">
        <f>SUM(AE42:AE46)</f>
        <v>0</v>
      </c>
    </row>
    <row r="48" spans="2:31" ht="14.25" customHeight="1" thickBot="1" x14ac:dyDescent="0.2">
      <c r="B48" s="618"/>
      <c r="C48" s="621"/>
      <c r="D48" s="176"/>
      <c r="E48" s="177"/>
      <c r="F48" s="178" t="s">
        <v>36</v>
      </c>
      <c r="G48" s="179"/>
      <c r="H48" s="179"/>
      <c r="I48" s="179"/>
      <c r="J48" s="179">
        <v>5</v>
      </c>
      <c r="K48" s="179"/>
      <c r="L48" s="179" t="str">
        <f t="shared" si="12"/>
        <v/>
      </c>
      <c r="M48" s="179"/>
      <c r="N48" s="180">
        <f>N36+N47</f>
        <v>562.5</v>
      </c>
      <c r="O48" s="239"/>
      <c r="P48" s="239"/>
      <c r="Q48" s="239"/>
      <c r="R48" s="240"/>
      <c r="S48" s="241"/>
      <c r="T48" s="241"/>
      <c r="U48" s="181"/>
      <c r="V48" s="182">
        <f>$V$36+$V$47</f>
        <v>855</v>
      </c>
      <c r="W48" s="183"/>
      <c r="X48" s="183"/>
      <c r="Y48" s="183"/>
      <c r="Z48" s="181">
        <f>SUM(Z31:Z35)+SUM(Z42:Z46)</f>
        <v>0</v>
      </c>
      <c r="AA48" s="181">
        <f>SUM(AA31:AA35)+SUM(AA42:AA46)</f>
        <v>0</v>
      </c>
      <c r="AB48" s="181">
        <f>SUM(AB31:AB35)+SUM(AB42:AB46)</f>
        <v>0</v>
      </c>
      <c r="AC48" s="181">
        <f>SUM(AC31:AC35)+SUM(AC42:AC46)</f>
        <v>0</v>
      </c>
      <c r="AD48" s="181">
        <f>SUM(AD31:AD35)+SUM(AD42:AD46)</f>
        <v>0</v>
      </c>
      <c r="AE48" s="195">
        <f>AE36+AE47</f>
        <v>0</v>
      </c>
    </row>
    <row r="49" spans="2:31" ht="14.25" customHeight="1" thickBot="1" x14ac:dyDescent="0.2">
      <c r="B49" s="616" t="s">
        <v>38</v>
      </c>
      <c r="C49" s="619" t="s">
        <v>114</v>
      </c>
      <c r="D49" s="191">
        <v>1</v>
      </c>
      <c r="E49" s="192" t="s">
        <v>39</v>
      </c>
      <c r="F49" s="301" t="s">
        <v>40</v>
      </c>
      <c r="G49" s="302">
        <v>2</v>
      </c>
      <c r="H49" s="259" t="s">
        <v>10</v>
      </c>
      <c r="I49" s="259" t="s">
        <v>150</v>
      </c>
      <c r="J49" s="259">
        <v>4</v>
      </c>
      <c r="K49" s="259" t="s">
        <v>24</v>
      </c>
      <c r="L49" s="259">
        <f t="shared" si="12"/>
        <v>22.5</v>
      </c>
      <c r="M49" s="259">
        <v>50</v>
      </c>
      <c r="N49" s="260">
        <f>IF(H49="必修",L49*M49/100,IF(T49=0,0,L49*M49/100))</f>
        <v>11.25</v>
      </c>
      <c r="O49" s="261">
        <f>'4年生'!Q26</f>
        <v>0</v>
      </c>
      <c r="P49" s="261">
        <f>'4年生'!R26</f>
        <v>0</v>
      </c>
      <c r="Q49" s="261">
        <f>'4年生'!S26</f>
        <v>0</v>
      </c>
      <c r="R49" s="261">
        <f>'4年生'!T26</f>
        <v>0</v>
      </c>
      <c r="S49" s="262">
        <f>'4年生'!O26</f>
        <v>0</v>
      </c>
      <c r="T49" s="262">
        <f>'4年生'!P26</f>
        <v>0</v>
      </c>
      <c r="U49" s="263" t="str">
        <f>IF(S49="30分未満",1,IF(S49="30分～1時間",2,IF(S49="1～2時間",3,IF(S49="2～3時間",4,IF(S49="3時間以上",5,IF(S49=0,""))))))</f>
        <v/>
      </c>
      <c r="V49" s="303">
        <f>L49*M49/100</f>
        <v>11.25</v>
      </c>
      <c r="W49" s="265">
        <f>V49/$N$55*100</f>
        <v>100</v>
      </c>
      <c r="X49" s="265">
        <f>V49</f>
        <v>11.25</v>
      </c>
      <c r="Y49" s="266">
        <f>X49/$N$63*100</f>
        <v>50</v>
      </c>
      <c r="Z49" s="263" t="str">
        <f>IF(J49=1,Y49*T49/5,"")</f>
        <v/>
      </c>
      <c r="AA49" s="263" t="str">
        <f>IF(J49=2,Y49*T49/5,"")</f>
        <v/>
      </c>
      <c r="AB49" s="263" t="str">
        <f>IF(J49=3,Y49*T49/5,"")</f>
        <v/>
      </c>
      <c r="AC49" s="263">
        <f>IF(J49=4,Y49*T49/5,"")</f>
        <v>0</v>
      </c>
      <c r="AD49" s="263" t="str">
        <f>IF(J49=5,Y49*T49/5,"")</f>
        <v/>
      </c>
      <c r="AE49" s="267"/>
    </row>
    <row r="50" spans="2:31" ht="14.25" customHeight="1" thickTop="1" x14ac:dyDescent="0.15">
      <c r="B50" s="617"/>
      <c r="C50" s="620"/>
      <c r="D50" s="174"/>
      <c r="E50" s="141"/>
      <c r="F50" s="157" t="s">
        <v>164</v>
      </c>
      <c r="G50" s="158"/>
      <c r="H50" s="158"/>
      <c r="I50" s="158"/>
      <c r="J50" s="158">
        <v>1</v>
      </c>
      <c r="K50" s="158"/>
      <c r="L50" s="158" t="str">
        <f t="shared" si="12"/>
        <v/>
      </c>
      <c r="M50" s="158"/>
      <c r="N50" s="159"/>
      <c r="O50" s="235"/>
      <c r="P50" s="235"/>
      <c r="Q50" s="235"/>
      <c r="R50" s="236"/>
      <c r="S50" s="237"/>
      <c r="T50" s="237">
        <f>AE50</f>
        <v>0</v>
      </c>
      <c r="U50" s="161"/>
      <c r="V50" s="162"/>
      <c r="W50" s="163"/>
      <c r="X50" s="163"/>
      <c r="Y50" s="163"/>
      <c r="Z50" s="161">
        <f>SUM(Z49:Z49)</f>
        <v>0</v>
      </c>
      <c r="AA50" s="161"/>
      <c r="AB50" s="161"/>
      <c r="AC50" s="161"/>
      <c r="AD50" s="161"/>
      <c r="AE50" s="202">
        <f>SUM(Z50:AD50)/100</f>
        <v>0</v>
      </c>
    </row>
    <row r="51" spans="2:31" ht="14.25" customHeight="1" x14ac:dyDescent="0.15">
      <c r="B51" s="617"/>
      <c r="C51" s="620"/>
      <c r="D51" s="174"/>
      <c r="E51" s="141"/>
      <c r="F51" s="136" t="s">
        <v>165</v>
      </c>
      <c r="G51" s="139"/>
      <c r="H51" s="139"/>
      <c r="I51" s="139"/>
      <c r="J51" s="139">
        <v>2</v>
      </c>
      <c r="K51" s="139"/>
      <c r="L51" s="139" t="str">
        <f t="shared" si="12"/>
        <v/>
      </c>
      <c r="M51" s="139"/>
      <c r="N51" s="144"/>
      <c r="O51" s="238"/>
      <c r="P51" s="238"/>
      <c r="Q51" s="238"/>
      <c r="R51" s="231"/>
      <c r="S51" s="232"/>
      <c r="T51" s="232">
        <f>AE51</f>
        <v>0</v>
      </c>
      <c r="U51" s="151"/>
      <c r="V51" s="145"/>
      <c r="W51" s="146"/>
      <c r="X51" s="146"/>
      <c r="Y51" s="146"/>
      <c r="Z51" s="151"/>
      <c r="AA51" s="151">
        <f>SUM(AA49:AA49)</f>
        <v>0</v>
      </c>
      <c r="AB51" s="151"/>
      <c r="AC51" s="151"/>
      <c r="AD51" s="151"/>
      <c r="AE51" s="175">
        <f>SUM(Z51:AD51)/100</f>
        <v>0</v>
      </c>
    </row>
    <row r="52" spans="2:31" ht="14.25" customHeight="1" x14ac:dyDescent="0.15">
      <c r="B52" s="617"/>
      <c r="C52" s="620"/>
      <c r="D52" s="174"/>
      <c r="E52" s="141"/>
      <c r="F52" s="136" t="s">
        <v>166</v>
      </c>
      <c r="G52" s="139"/>
      <c r="H52" s="139"/>
      <c r="I52" s="139"/>
      <c r="J52" s="139">
        <v>3</v>
      </c>
      <c r="K52" s="139"/>
      <c r="L52" s="139" t="str">
        <f t="shared" si="12"/>
        <v/>
      </c>
      <c r="M52" s="139"/>
      <c r="N52" s="144"/>
      <c r="O52" s="238"/>
      <c r="P52" s="238"/>
      <c r="Q52" s="238"/>
      <c r="R52" s="231"/>
      <c r="S52" s="232"/>
      <c r="T52" s="232">
        <f>AE52</f>
        <v>0</v>
      </c>
      <c r="U52" s="151"/>
      <c r="V52" s="145"/>
      <c r="W52" s="146"/>
      <c r="X52" s="146"/>
      <c r="Y52" s="146"/>
      <c r="Z52" s="151"/>
      <c r="AA52" s="151"/>
      <c r="AB52" s="151">
        <f>SUM(AB49:AB49)</f>
        <v>0</v>
      </c>
      <c r="AC52" s="151"/>
      <c r="AD52" s="151"/>
      <c r="AE52" s="175">
        <f>SUM(Z52:AD52)/100</f>
        <v>0</v>
      </c>
    </row>
    <row r="53" spans="2:31" ht="14.25" customHeight="1" x14ac:dyDescent="0.15">
      <c r="B53" s="617"/>
      <c r="C53" s="620"/>
      <c r="D53" s="174"/>
      <c r="E53" s="141"/>
      <c r="F53" s="136" t="s">
        <v>167</v>
      </c>
      <c r="G53" s="139"/>
      <c r="H53" s="139"/>
      <c r="I53" s="139"/>
      <c r="J53" s="139">
        <v>4</v>
      </c>
      <c r="K53" s="139"/>
      <c r="L53" s="139" t="str">
        <f t="shared" si="12"/>
        <v/>
      </c>
      <c r="M53" s="139"/>
      <c r="N53" s="144"/>
      <c r="O53" s="238"/>
      <c r="P53" s="238"/>
      <c r="Q53" s="238"/>
      <c r="R53" s="231"/>
      <c r="S53" s="232"/>
      <c r="T53" s="232">
        <f>AE53</f>
        <v>0</v>
      </c>
      <c r="U53" s="151"/>
      <c r="V53" s="145"/>
      <c r="W53" s="146"/>
      <c r="X53" s="146"/>
      <c r="Y53" s="146"/>
      <c r="Z53" s="151"/>
      <c r="AA53" s="151"/>
      <c r="AB53" s="151"/>
      <c r="AC53" s="151">
        <f>SUM(AC49:AC49)</f>
        <v>0</v>
      </c>
      <c r="AD53" s="151"/>
      <c r="AE53" s="175">
        <f>SUM(Z53:AD53)/100</f>
        <v>0</v>
      </c>
    </row>
    <row r="54" spans="2:31" ht="14.25" customHeight="1" x14ac:dyDescent="0.15">
      <c r="B54" s="617"/>
      <c r="C54" s="620"/>
      <c r="D54" s="174"/>
      <c r="E54" s="141"/>
      <c r="F54" s="136" t="s">
        <v>168</v>
      </c>
      <c r="G54" s="139"/>
      <c r="H54" s="139"/>
      <c r="I54" s="139"/>
      <c r="J54" s="139">
        <v>5</v>
      </c>
      <c r="K54" s="139"/>
      <c r="L54" s="139" t="str">
        <f t="shared" si="12"/>
        <v/>
      </c>
      <c r="M54" s="139"/>
      <c r="N54" s="144"/>
      <c r="O54" s="238"/>
      <c r="P54" s="238"/>
      <c r="Q54" s="238"/>
      <c r="R54" s="231"/>
      <c r="S54" s="232"/>
      <c r="T54" s="232">
        <f>AE54</f>
        <v>0</v>
      </c>
      <c r="U54" s="151"/>
      <c r="V54" s="145"/>
      <c r="W54" s="146"/>
      <c r="X54" s="146"/>
      <c r="Y54" s="146"/>
      <c r="Z54" s="151"/>
      <c r="AA54" s="151"/>
      <c r="AB54" s="151"/>
      <c r="AC54" s="151"/>
      <c r="AD54" s="151">
        <f>SUM(AD49:AD49)</f>
        <v>0</v>
      </c>
      <c r="AE54" s="175">
        <f>SUM(Z54:AD54)</f>
        <v>0</v>
      </c>
    </row>
    <row r="55" spans="2:31" ht="14.25" customHeight="1" thickBot="1" x14ac:dyDescent="0.2">
      <c r="B55" s="617"/>
      <c r="C55" s="620"/>
      <c r="D55" s="176"/>
      <c r="E55" s="177"/>
      <c r="F55" s="178" t="s">
        <v>42</v>
      </c>
      <c r="G55" s="179"/>
      <c r="H55" s="179"/>
      <c r="I55" s="179"/>
      <c r="J55" s="179">
        <v>5</v>
      </c>
      <c r="K55" s="179"/>
      <c r="L55" s="179" t="str">
        <f t="shared" si="12"/>
        <v/>
      </c>
      <c r="M55" s="179"/>
      <c r="N55" s="180">
        <f>SUM(N49)</f>
        <v>11.25</v>
      </c>
      <c r="O55" s="239"/>
      <c r="P55" s="239"/>
      <c r="Q55" s="239"/>
      <c r="R55" s="240"/>
      <c r="S55" s="241"/>
      <c r="T55" s="241"/>
      <c r="U55" s="181"/>
      <c r="V55" s="182">
        <f>SUM(V49:V49)</f>
        <v>11.25</v>
      </c>
      <c r="W55" s="183"/>
      <c r="X55" s="183"/>
      <c r="Y55" s="183"/>
      <c r="Z55" s="181"/>
      <c r="AA55" s="181"/>
      <c r="AB55" s="181"/>
      <c r="AC55" s="181"/>
      <c r="AD55" s="181"/>
      <c r="AE55" s="193">
        <f>SUM(AE50:AE54)</f>
        <v>0</v>
      </c>
    </row>
    <row r="56" spans="2:31" ht="14.25" customHeight="1" x14ac:dyDescent="0.15">
      <c r="B56" s="617"/>
      <c r="C56" s="620"/>
      <c r="D56" s="191">
        <v>2</v>
      </c>
      <c r="E56" s="192" t="s">
        <v>41</v>
      </c>
      <c r="F56" s="185" t="s">
        <v>40</v>
      </c>
      <c r="G56" s="164">
        <v>2</v>
      </c>
      <c r="H56" s="164" t="s">
        <v>10</v>
      </c>
      <c r="I56" s="164" t="s">
        <v>150</v>
      </c>
      <c r="J56" s="164">
        <v>4</v>
      </c>
      <c r="K56" s="164" t="s">
        <v>24</v>
      </c>
      <c r="L56" s="164">
        <f t="shared" si="12"/>
        <v>22.5</v>
      </c>
      <c r="M56" s="164">
        <v>50</v>
      </c>
      <c r="N56" s="165">
        <f>IF(H56="必修",L56*M56/100,IF(T56=0,0,L56*M56/100))</f>
        <v>11.25</v>
      </c>
      <c r="O56" s="242"/>
      <c r="P56" s="242"/>
      <c r="Q56" s="242"/>
      <c r="R56" s="229"/>
      <c r="S56" s="230"/>
      <c r="T56" s="230">
        <f>T49</f>
        <v>0</v>
      </c>
      <c r="U56" s="194"/>
      <c r="V56" s="168">
        <f>L56*M56/100</f>
        <v>11.25</v>
      </c>
      <c r="W56" s="170">
        <f>V56/$N$62*100</f>
        <v>100</v>
      </c>
      <c r="X56" s="170">
        <f>V56</f>
        <v>11.25</v>
      </c>
      <c r="Y56" s="171">
        <f>X56/$N$63*100</f>
        <v>50</v>
      </c>
      <c r="Z56" s="167" t="str">
        <f>IF(J56=1,Y56*T56/5,"")</f>
        <v/>
      </c>
      <c r="AA56" s="167" t="str">
        <f>IF(J56=2,Y56*T56/5,"")</f>
        <v/>
      </c>
      <c r="AB56" s="167" t="str">
        <f>IF(J56=3,Y56*T56/5,"")</f>
        <v/>
      </c>
      <c r="AC56" s="167">
        <f>IF(J56=4,Y56*T56/5,"")</f>
        <v>0</v>
      </c>
      <c r="AD56" s="167" t="str">
        <f>IF(J56=5,Y56*T56/5,"")</f>
        <v/>
      </c>
      <c r="AE56" s="172"/>
    </row>
    <row r="57" spans="2:31" ht="14.25" customHeight="1" x14ac:dyDescent="0.15">
      <c r="B57" s="617"/>
      <c r="C57" s="620"/>
      <c r="D57" s="174"/>
      <c r="E57" s="141"/>
      <c r="F57" s="136" t="s">
        <v>169</v>
      </c>
      <c r="G57" s="139"/>
      <c r="H57" s="139"/>
      <c r="I57" s="139"/>
      <c r="J57" s="139">
        <v>1</v>
      </c>
      <c r="K57" s="139"/>
      <c r="L57" s="139" t="str">
        <f t="shared" si="12"/>
        <v/>
      </c>
      <c r="M57" s="139"/>
      <c r="N57" s="144"/>
      <c r="O57" s="238"/>
      <c r="P57" s="238"/>
      <c r="Q57" s="238"/>
      <c r="R57" s="231"/>
      <c r="S57" s="232"/>
      <c r="T57" s="232">
        <f>AE57</f>
        <v>0</v>
      </c>
      <c r="U57" s="151"/>
      <c r="V57" s="145"/>
      <c r="W57" s="146"/>
      <c r="X57" s="146"/>
      <c r="Y57" s="146"/>
      <c r="Z57" s="151">
        <f>SUM(Z56:Z56)</f>
        <v>0</v>
      </c>
      <c r="AA57" s="151"/>
      <c r="AB57" s="151"/>
      <c r="AC57" s="151"/>
      <c r="AD57" s="151"/>
      <c r="AE57" s="175">
        <f>SUM(Z57:AD57)/100</f>
        <v>0</v>
      </c>
    </row>
    <row r="58" spans="2:31" ht="14.25" customHeight="1" x14ac:dyDescent="0.15">
      <c r="B58" s="617"/>
      <c r="C58" s="620"/>
      <c r="D58" s="174"/>
      <c r="E58" s="141"/>
      <c r="F58" s="136" t="s">
        <v>170</v>
      </c>
      <c r="G58" s="139"/>
      <c r="H58" s="139"/>
      <c r="I58" s="139"/>
      <c r="J58" s="139">
        <v>2</v>
      </c>
      <c r="K58" s="139"/>
      <c r="L58" s="139" t="str">
        <f t="shared" si="12"/>
        <v/>
      </c>
      <c r="M58" s="139"/>
      <c r="N58" s="144"/>
      <c r="O58" s="238"/>
      <c r="P58" s="238"/>
      <c r="Q58" s="238"/>
      <c r="R58" s="231"/>
      <c r="S58" s="232"/>
      <c r="T58" s="232">
        <f>AE58</f>
        <v>0</v>
      </c>
      <c r="U58" s="151"/>
      <c r="V58" s="145"/>
      <c r="W58" s="146"/>
      <c r="X58" s="146"/>
      <c r="Y58" s="146"/>
      <c r="Z58" s="151"/>
      <c r="AA58" s="151">
        <f>SUM(AA56:AA56)</f>
        <v>0</v>
      </c>
      <c r="AB58" s="151"/>
      <c r="AC58" s="151"/>
      <c r="AD58" s="151"/>
      <c r="AE58" s="175">
        <f>SUM(Z58:AD58)/100</f>
        <v>0</v>
      </c>
    </row>
    <row r="59" spans="2:31" ht="14.25" customHeight="1" x14ac:dyDescent="0.15">
      <c r="B59" s="617"/>
      <c r="C59" s="620"/>
      <c r="D59" s="174"/>
      <c r="E59" s="141"/>
      <c r="F59" s="136" t="s">
        <v>171</v>
      </c>
      <c r="G59" s="139"/>
      <c r="H59" s="139"/>
      <c r="I59" s="139"/>
      <c r="J59" s="139">
        <v>3</v>
      </c>
      <c r="K59" s="139"/>
      <c r="L59" s="139" t="str">
        <f t="shared" si="12"/>
        <v/>
      </c>
      <c r="M59" s="139"/>
      <c r="N59" s="144"/>
      <c r="O59" s="238"/>
      <c r="P59" s="238"/>
      <c r="Q59" s="238"/>
      <c r="R59" s="231"/>
      <c r="S59" s="232"/>
      <c r="T59" s="232">
        <f>AE59</f>
        <v>0</v>
      </c>
      <c r="U59" s="151"/>
      <c r="V59" s="145"/>
      <c r="W59" s="146"/>
      <c r="X59" s="146"/>
      <c r="Y59" s="146"/>
      <c r="Z59" s="151"/>
      <c r="AA59" s="151"/>
      <c r="AB59" s="151">
        <f>SUM(AB56:AB56)</f>
        <v>0</v>
      </c>
      <c r="AC59" s="151"/>
      <c r="AD59" s="151"/>
      <c r="AE59" s="175">
        <f>SUM(Z59:AD59)/100</f>
        <v>0</v>
      </c>
    </row>
    <row r="60" spans="2:31" ht="14.25" customHeight="1" x14ac:dyDescent="0.15">
      <c r="B60" s="617"/>
      <c r="C60" s="620"/>
      <c r="D60" s="174"/>
      <c r="E60" s="141"/>
      <c r="F60" s="136" t="s">
        <v>172</v>
      </c>
      <c r="G60" s="139"/>
      <c r="H60" s="139"/>
      <c r="I60" s="139"/>
      <c r="J60" s="139">
        <v>4</v>
      </c>
      <c r="K60" s="139"/>
      <c r="L60" s="139" t="str">
        <f t="shared" si="12"/>
        <v/>
      </c>
      <c r="M60" s="139"/>
      <c r="N60" s="144"/>
      <c r="O60" s="238"/>
      <c r="P60" s="238"/>
      <c r="Q60" s="238"/>
      <c r="R60" s="231"/>
      <c r="S60" s="232"/>
      <c r="T60" s="232">
        <f>AE60</f>
        <v>0</v>
      </c>
      <c r="U60" s="151"/>
      <c r="V60" s="145"/>
      <c r="W60" s="146"/>
      <c r="X60" s="146"/>
      <c r="Y60" s="146"/>
      <c r="Z60" s="151"/>
      <c r="AA60" s="151"/>
      <c r="AB60" s="151"/>
      <c r="AC60" s="151">
        <f>SUM(AC56:AC56)</f>
        <v>0</v>
      </c>
      <c r="AD60" s="151"/>
      <c r="AE60" s="175">
        <f>SUM(Z60:AD60)/100</f>
        <v>0</v>
      </c>
    </row>
    <row r="61" spans="2:31" ht="14.25" customHeight="1" x14ac:dyDescent="0.15">
      <c r="B61" s="617"/>
      <c r="C61" s="620"/>
      <c r="D61" s="174"/>
      <c r="E61" s="141"/>
      <c r="F61" s="136" t="s">
        <v>173</v>
      </c>
      <c r="G61" s="139"/>
      <c r="H61" s="139"/>
      <c r="I61" s="139"/>
      <c r="J61" s="139">
        <v>5</v>
      </c>
      <c r="K61" s="139"/>
      <c r="L61" s="139" t="str">
        <f t="shared" si="12"/>
        <v/>
      </c>
      <c r="M61" s="139"/>
      <c r="N61" s="144"/>
      <c r="O61" s="238"/>
      <c r="P61" s="238"/>
      <c r="Q61" s="238"/>
      <c r="R61" s="231"/>
      <c r="S61" s="232"/>
      <c r="T61" s="232">
        <f>AE61</f>
        <v>0</v>
      </c>
      <c r="U61" s="151"/>
      <c r="V61" s="145"/>
      <c r="W61" s="146"/>
      <c r="X61" s="146"/>
      <c r="Y61" s="146"/>
      <c r="Z61" s="151"/>
      <c r="AA61" s="151"/>
      <c r="AB61" s="151"/>
      <c r="AC61" s="151"/>
      <c r="AD61" s="151">
        <f>SUM(AD56:AD56)</f>
        <v>0</v>
      </c>
      <c r="AE61" s="175">
        <f>SUM(Z61:AD61)/100</f>
        <v>0</v>
      </c>
    </row>
    <row r="62" spans="2:31" ht="14.25" customHeight="1" x14ac:dyDescent="0.15">
      <c r="B62" s="617"/>
      <c r="C62" s="620"/>
      <c r="D62" s="174"/>
      <c r="E62" s="141"/>
      <c r="F62" s="136" t="s">
        <v>43</v>
      </c>
      <c r="G62" s="139"/>
      <c r="H62" s="139"/>
      <c r="I62" s="139"/>
      <c r="J62" s="139">
        <v>5</v>
      </c>
      <c r="K62" s="139"/>
      <c r="L62" s="139" t="str">
        <f t="shared" si="12"/>
        <v/>
      </c>
      <c r="M62" s="139"/>
      <c r="N62" s="144">
        <f>SUM(N56)</f>
        <v>11.25</v>
      </c>
      <c r="O62" s="238"/>
      <c r="P62" s="238"/>
      <c r="Q62" s="238"/>
      <c r="R62" s="231"/>
      <c r="S62" s="232"/>
      <c r="T62" s="232"/>
      <c r="U62" s="151"/>
      <c r="V62" s="145">
        <f>SUM(V56)</f>
        <v>11.25</v>
      </c>
      <c r="W62" s="146"/>
      <c r="X62" s="146"/>
      <c r="Y62" s="146"/>
      <c r="Z62" s="151"/>
      <c r="AA62" s="151"/>
      <c r="AB62" s="151"/>
      <c r="AC62" s="151"/>
      <c r="AD62" s="151"/>
      <c r="AE62" s="189">
        <f>SUM(AE57:AE61)</f>
        <v>0</v>
      </c>
    </row>
    <row r="63" spans="2:31" ht="14.25" customHeight="1" thickBot="1" x14ac:dyDescent="0.2">
      <c r="B63" s="618"/>
      <c r="C63" s="621"/>
      <c r="D63" s="176"/>
      <c r="E63" s="177"/>
      <c r="F63" s="178" t="s">
        <v>44</v>
      </c>
      <c r="G63" s="179"/>
      <c r="H63" s="179"/>
      <c r="I63" s="179"/>
      <c r="J63" s="179">
        <v>5</v>
      </c>
      <c r="K63" s="179"/>
      <c r="L63" s="179" t="str">
        <f t="shared" si="12"/>
        <v/>
      </c>
      <c r="M63" s="179"/>
      <c r="N63" s="180">
        <f>N55+N62</f>
        <v>22.5</v>
      </c>
      <c r="O63" s="239"/>
      <c r="P63" s="239"/>
      <c r="Q63" s="239"/>
      <c r="R63" s="240"/>
      <c r="S63" s="241"/>
      <c r="T63" s="241"/>
      <c r="U63" s="181"/>
      <c r="V63" s="182">
        <f>$V$55+$V$62</f>
        <v>22.5</v>
      </c>
      <c r="W63" s="183"/>
      <c r="X63" s="183"/>
      <c r="Y63" s="183"/>
      <c r="Z63" s="181">
        <f>SUM(Z50:Z54)+SUM(Z57:Z61)</f>
        <v>0</v>
      </c>
      <c r="AA63" s="181">
        <f>SUM(AA50:AA54)+SUM(AA57:AA61)</f>
        <v>0</v>
      </c>
      <c r="AB63" s="181">
        <f>SUM(AB50:AB54)+SUM(AB57:AB61)</f>
        <v>0</v>
      </c>
      <c r="AC63" s="181">
        <f>SUM(AC50:AC54)+SUM(AC57:AC61)</f>
        <v>0</v>
      </c>
      <c r="AD63" s="181">
        <f>SUM(AD50:AD54)+SUM(AD57:AD61)</f>
        <v>0</v>
      </c>
      <c r="AE63" s="184">
        <f>AE55+AE62</f>
        <v>0</v>
      </c>
    </row>
    <row r="64" spans="2:31" ht="14.25" customHeight="1" x14ac:dyDescent="0.15">
      <c r="B64" s="616" t="s">
        <v>1</v>
      </c>
      <c r="C64" s="619" t="s">
        <v>45</v>
      </c>
      <c r="D64" s="616">
        <v>1</v>
      </c>
      <c r="E64" s="622" t="s">
        <v>46</v>
      </c>
      <c r="F64" s="185" t="s">
        <v>48</v>
      </c>
      <c r="G64" s="186">
        <v>2</v>
      </c>
      <c r="H64" s="164" t="s">
        <v>10</v>
      </c>
      <c r="I64" s="164" t="s">
        <v>11</v>
      </c>
      <c r="J64" s="164">
        <v>1</v>
      </c>
      <c r="K64" s="164" t="s">
        <v>6</v>
      </c>
      <c r="L64" s="164">
        <f t="shared" si="12"/>
        <v>45</v>
      </c>
      <c r="M64" s="164">
        <v>100</v>
      </c>
      <c r="N64" s="165">
        <f t="shared" ref="N64:N87" si="13">IF(H64="必修",L64*M64/100,IF(T64=0,0,L64*M64/100))</f>
        <v>45</v>
      </c>
      <c r="O64" s="229">
        <f>'1年生'!Q27</f>
        <v>0</v>
      </c>
      <c r="P64" s="229">
        <f>'1年生'!R27</f>
        <v>0</v>
      </c>
      <c r="Q64" s="229">
        <f>'1年生'!S27</f>
        <v>0</v>
      </c>
      <c r="R64" s="229">
        <f>'1年生'!T27</f>
        <v>0</v>
      </c>
      <c r="S64" s="230">
        <f>'1年生'!O27</f>
        <v>0</v>
      </c>
      <c r="T64" s="230">
        <f>'1年生'!P27</f>
        <v>0</v>
      </c>
      <c r="U64" s="167" t="str">
        <f t="shared" ref="U64:U87" si="14">IF(S64="30分未満",1,IF(S64="30分～1時間",2,IF(S64="1～2時間",3,IF(S64="2～3時間",4,IF(S64="3時間以上",5,IF(S64=0,""))))))</f>
        <v/>
      </c>
      <c r="V64" s="168">
        <f t="shared" ref="V64:V87" si="15">L64*M64/100</f>
        <v>45</v>
      </c>
      <c r="W64" s="170">
        <f t="shared" ref="W64:W87" si="16">V64/$N$93*100</f>
        <v>5.6593095642331637</v>
      </c>
      <c r="X64" s="170">
        <f t="shared" ref="X64:X87" si="17">V64</f>
        <v>45</v>
      </c>
      <c r="Y64" s="171">
        <f t="shared" ref="Y64:Y87" si="18">X64/$N$103*100</f>
        <v>5.173305742369374</v>
      </c>
      <c r="Z64" s="167">
        <f t="shared" ref="Z64:Z87" si="19">IF(J64=1,Y64*T64/5,"")</f>
        <v>0</v>
      </c>
      <c r="AA64" s="167" t="str">
        <f t="shared" ref="AA64:AA87" si="20">IF(J64=2,Y64*T64/5,"")</f>
        <v/>
      </c>
      <c r="AB64" s="167" t="str">
        <f t="shared" ref="AB64:AB87" si="21">IF(J64=3,Y64*T64/5,"")</f>
        <v/>
      </c>
      <c r="AC64" s="167" t="str">
        <f t="shared" ref="AC64:AC87" si="22">IF(J64=4,Y64*T64/5,"")</f>
        <v/>
      </c>
      <c r="AD64" s="167" t="str">
        <f t="shared" ref="AD64:AD87" si="23">IF(J64=5,Y64*T64/5,"")</f>
        <v/>
      </c>
      <c r="AE64" s="172"/>
    </row>
    <row r="65" spans="2:31" ht="14.25" customHeight="1" x14ac:dyDescent="0.15">
      <c r="B65" s="617"/>
      <c r="C65" s="620"/>
      <c r="D65" s="617"/>
      <c r="E65" s="623"/>
      <c r="F65" s="137" t="s">
        <v>49</v>
      </c>
      <c r="G65" s="138">
        <v>4</v>
      </c>
      <c r="H65" s="139" t="s">
        <v>10</v>
      </c>
      <c r="I65" s="139" t="s">
        <v>11</v>
      </c>
      <c r="J65" s="139">
        <v>1</v>
      </c>
      <c r="K65" s="139" t="s">
        <v>6</v>
      </c>
      <c r="L65" s="139">
        <f t="shared" si="12"/>
        <v>90</v>
      </c>
      <c r="M65" s="139">
        <v>100</v>
      </c>
      <c r="N65" s="144">
        <f t="shared" si="13"/>
        <v>90</v>
      </c>
      <c r="O65" s="231">
        <f>'1年生'!Q28</f>
        <v>0</v>
      </c>
      <c r="P65" s="231">
        <f>'1年生'!R28</f>
        <v>0</v>
      </c>
      <c r="Q65" s="231">
        <f>'1年生'!S28</f>
        <v>0</v>
      </c>
      <c r="R65" s="231">
        <f>'1年生'!T28</f>
        <v>0</v>
      </c>
      <c r="S65" s="232">
        <f>'1年生'!O28</f>
        <v>0</v>
      </c>
      <c r="T65" s="232">
        <f>'1年生'!P28</f>
        <v>0</v>
      </c>
      <c r="U65" s="151" t="str">
        <f t="shared" si="14"/>
        <v/>
      </c>
      <c r="V65" s="145">
        <f t="shared" si="15"/>
        <v>90</v>
      </c>
      <c r="W65" s="146">
        <f t="shared" si="16"/>
        <v>11.318619128466327</v>
      </c>
      <c r="X65" s="146">
        <f t="shared" si="17"/>
        <v>90</v>
      </c>
      <c r="Y65" s="147">
        <f t="shared" si="18"/>
        <v>10.346611484738748</v>
      </c>
      <c r="Z65" s="151">
        <f t="shared" si="19"/>
        <v>0</v>
      </c>
      <c r="AA65" s="151" t="str">
        <f t="shared" si="20"/>
        <v/>
      </c>
      <c r="AB65" s="151" t="str">
        <f t="shared" si="21"/>
        <v/>
      </c>
      <c r="AC65" s="151" t="str">
        <f t="shared" si="22"/>
        <v/>
      </c>
      <c r="AD65" s="151" t="str">
        <f t="shared" si="23"/>
        <v/>
      </c>
      <c r="AE65" s="173"/>
    </row>
    <row r="66" spans="2:31" ht="14.25" customHeight="1" x14ac:dyDescent="0.15">
      <c r="B66" s="617"/>
      <c r="C66" s="620"/>
      <c r="D66" s="617"/>
      <c r="E66" s="623"/>
      <c r="F66" s="137" t="s">
        <v>349</v>
      </c>
      <c r="G66" s="138">
        <v>2</v>
      </c>
      <c r="H66" s="139" t="s">
        <v>10</v>
      </c>
      <c r="I66" s="139" t="s">
        <v>11</v>
      </c>
      <c r="J66" s="139">
        <v>1</v>
      </c>
      <c r="K66" s="139" t="s">
        <v>6</v>
      </c>
      <c r="L66" s="139">
        <f>IF(I66="学修",G66/2*22.5,IF(I66=0,"",G66*22.5))</f>
        <v>45</v>
      </c>
      <c r="M66" s="139">
        <v>100</v>
      </c>
      <c r="N66" s="144">
        <f>IF(H66="必修",L66*M66/100,IF(T66=0,0,L66*M66/100))</f>
        <v>45</v>
      </c>
      <c r="O66" s="231">
        <f>'1年生'!Q29</f>
        <v>0</v>
      </c>
      <c r="P66" s="231">
        <f>'1年生'!R29</f>
        <v>0</v>
      </c>
      <c r="Q66" s="231">
        <f>'1年生'!S29</f>
        <v>0</v>
      </c>
      <c r="R66" s="231">
        <f>'1年生'!T29</f>
        <v>0</v>
      </c>
      <c r="S66" s="232">
        <f>'1年生'!O29</f>
        <v>0</v>
      </c>
      <c r="T66" s="232">
        <f>'1年生'!P29</f>
        <v>0</v>
      </c>
      <c r="U66" s="151" t="str">
        <f>IF(S66="30分未満",1,IF(S66="30分～1時間",2,IF(S66="1～2時間",3,IF(S66="2～3時間",4,IF(S66="3時間以上",5,IF(S66=0,""))))))</f>
        <v/>
      </c>
      <c r="V66" s="145">
        <f>L66*M66/100</f>
        <v>45</v>
      </c>
      <c r="W66" s="146">
        <f t="shared" si="16"/>
        <v>5.6593095642331637</v>
      </c>
      <c r="X66" s="146">
        <f>V66</f>
        <v>45</v>
      </c>
      <c r="Y66" s="147">
        <f t="shared" si="18"/>
        <v>5.173305742369374</v>
      </c>
      <c r="Z66" s="151">
        <f>IF(J66=1,Y66*T66/5,"")</f>
        <v>0</v>
      </c>
      <c r="AA66" s="151" t="str">
        <f>IF(J66=2,Y66*T66/5,"")</f>
        <v/>
      </c>
      <c r="AB66" s="151" t="str">
        <f>IF(J66=3,Y66*T66/5,"")</f>
        <v/>
      </c>
      <c r="AC66" s="151" t="str">
        <f>IF(J66=4,Y66*T66/5,"")</f>
        <v/>
      </c>
      <c r="AD66" s="151" t="str">
        <f>IF(J66=5,Y66*T66/5,"")</f>
        <v/>
      </c>
      <c r="AE66" s="173"/>
    </row>
    <row r="67" spans="2:31" ht="14.25" customHeight="1" x14ac:dyDescent="0.15">
      <c r="B67" s="617"/>
      <c r="C67" s="620"/>
      <c r="D67" s="617"/>
      <c r="E67" s="623"/>
      <c r="F67" s="137" t="s">
        <v>50</v>
      </c>
      <c r="G67" s="138">
        <v>4</v>
      </c>
      <c r="H67" s="139" t="s">
        <v>10</v>
      </c>
      <c r="I67" s="139" t="s">
        <v>11</v>
      </c>
      <c r="J67" s="139">
        <v>2</v>
      </c>
      <c r="K67" s="139" t="s">
        <v>6</v>
      </c>
      <c r="L67" s="139">
        <f t="shared" ref="L67:L119" si="24">IF(I67="学修",G67/2*22.5,IF(I67=0,"",G67*22.5))</f>
        <v>90</v>
      </c>
      <c r="M67" s="139">
        <v>100</v>
      </c>
      <c r="N67" s="144">
        <f t="shared" si="13"/>
        <v>90</v>
      </c>
      <c r="O67" s="231">
        <f>'2年生'!Q26</f>
        <v>0</v>
      </c>
      <c r="P67" s="231">
        <f>'2年生'!R26</f>
        <v>0</v>
      </c>
      <c r="Q67" s="231">
        <f>'2年生'!S26</f>
        <v>0</v>
      </c>
      <c r="R67" s="231">
        <f>'2年生'!T26</f>
        <v>0</v>
      </c>
      <c r="S67" s="232">
        <f>'2年生'!O26</f>
        <v>0</v>
      </c>
      <c r="T67" s="232">
        <f>'2年生'!$P$26</f>
        <v>0</v>
      </c>
      <c r="U67" s="151" t="str">
        <f t="shared" si="14"/>
        <v/>
      </c>
      <c r="V67" s="145">
        <f t="shared" si="15"/>
        <v>90</v>
      </c>
      <c r="W67" s="146">
        <f t="shared" si="16"/>
        <v>11.318619128466327</v>
      </c>
      <c r="X67" s="146">
        <f t="shared" si="17"/>
        <v>90</v>
      </c>
      <c r="Y67" s="147">
        <f t="shared" si="18"/>
        <v>10.346611484738748</v>
      </c>
      <c r="Z67" s="151" t="str">
        <f t="shared" si="19"/>
        <v/>
      </c>
      <c r="AA67" s="151">
        <f t="shared" si="20"/>
        <v>0</v>
      </c>
      <c r="AB67" s="151" t="str">
        <f t="shared" si="21"/>
        <v/>
      </c>
      <c r="AC67" s="151" t="str">
        <f t="shared" si="22"/>
        <v/>
      </c>
      <c r="AD67" s="151" t="str">
        <f t="shared" si="23"/>
        <v/>
      </c>
      <c r="AE67" s="173"/>
    </row>
    <row r="68" spans="2:31" ht="14.25" customHeight="1" x14ac:dyDescent="0.15">
      <c r="B68" s="617"/>
      <c r="C68" s="620"/>
      <c r="D68" s="617"/>
      <c r="E68" s="623"/>
      <c r="F68" s="137" t="s">
        <v>51</v>
      </c>
      <c r="G68" s="138">
        <v>2</v>
      </c>
      <c r="H68" s="139" t="s">
        <v>10</v>
      </c>
      <c r="I68" s="139" t="s">
        <v>11</v>
      </c>
      <c r="J68" s="139">
        <v>2</v>
      </c>
      <c r="K68" s="139" t="s">
        <v>6</v>
      </c>
      <c r="L68" s="139">
        <f t="shared" si="24"/>
        <v>45</v>
      </c>
      <c r="M68" s="139">
        <v>100</v>
      </c>
      <c r="N68" s="144">
        <f t="shared" si="13"/>
        <v>45</v>
      </c>
      <c r="O68" s="231">
        <f>'2年生'!Q27</f>
        <v>0</v>
      </c>
      <c r="P68" s="231">
        <f>'2年生'!R27</f>
        <v>0</v>
      </c>
      <c r="Q68" s="231">
        <f>'2年生'!S27</f>
        <v>0</v>
      </c>
      <c r="R68" s="231">
        <f>'2年生'!T27</f>
        <v>0</v>
      </c>
      <c r="S68" s="232">
        <f>'2年生'!O27</f>
        <v>0</v>
      </c>
      <c r="T68" s="232">
        <f>'2年生'!$P$27</f>
        <v>0</v>
      </c>
      <c r="U68" s="151" t="str">
        <f t="shared" si="14"/>
        <v/>
      </c>
      <c r="V68" s="145">
        <f t="shared" si="15"/>
        <v>45</v>
      </c>
      <c r="W68" s="146">
        <f t="shared" si="16"/>
        <v>5.6593095642331637</v>
      </c>
      <c r="X68" s="146">
        <f t="shared" si="17"/>
        <v>45</v>
      </c>
      <c r="Y68" s="147">
        <f t="shared" si="18"/>
        <v>5.173305742369374</v>
      </c>
      <c r="Z68" s="151" t="str">
        <f t="shared" si="19"/>
        <v/>
      </c>
      <c r="AA68" s="151">
        <f t="shared" si="20"/>
        <v>0</v>
      </c>
      <c r="AB68" s="151" t="str">
        <f t="shared" si="21"/>
        <v/>
      </c>
      <c r="AC68" s="151" t="str">
        <f t="shared" si="22"/>
        <v/>
      </c>
      <c r="AD68" s="151" t="str">
        <f t="shared" si="23"/>
        <v/>
      </c>
      <c r="AE68" s="173"/>
    </row>
    <row r="69" spans="2:31" ht="14.25" customHeight="1" x14ac:dyDescent="0.15">
      <c r="B69" s="617"/>
      <c r="C69" s="620"/>
      <c r="D69" s="617"/>
      <c r="E69" s="623"/>
      <c r="F69" s="137" t="s">
        <v>52</v>
      </c>
      <c r="G69" s="138">
        <v>2</v>
      </c>
      <c r="H69" s="139" t="s">
        <v>10</v>
      </c>
      <c r="I69" s="139" t="s">
        <v>11</v>
      </c>
      <c r="J69" s="139">
        <v>1</v>
      </c>
      <c r="K69" s="139" t="s">
        <v>6</v>
      </c>
      <c r="L69" s="139">
        <f t="shared" si="24"/>
        <v>45</v>
      </c>
      <c r="M69" s="139">
        <v>100</v>
      </c>
      <c r="N69" s="144">
        <f t="shared" si="13"/>
        <v>45</v>
      </c>
      <c r="O69" s="231">
        <f>'1年生'!Q30</f>
        <v>0</v>
      </c>
      <c r="P69" s="231">
        <f>'1年生'!R30</f>
        <v>0</v>
      </c>
      <c r="Q69" s="231">
        <f>'1年生'!S30</f>
        <v>0</v>
      </c>
      <c r="R69" s="231">
        <f>'1年生'!T30</f>
        <v>0</v>
      </c>
      <c r="S69" s="232">
        <f>'1年生'!O30</f>
        <v>0</v>
      </c>
      <c r="T69" s="232">
        <f>'1年生'!P30</f>
        <v>0</v>
      </c>
      <c r="U69" s="151" t="str">
        <f t="shared" si="14"/>
        <v/>
      </c>
      <c r="V69" s="145">
        <f t="shared" si="15"/>
        <v>45</v>
      </c>
      <c r="W69" s="146">
        <f t="shared" si="16"/>
        <v>5.6593095642331637</v>
      </c>
      <c r="X69" s="146">
        <f t="shared" si="17"/>
        <v>45</v>
      </c>
      <c r="Y69" s="147">
        <f t="shared" si="18"/>
        <v>5.173305742369374</v>
      </c>
      <c r="Z69" s="151">
        <f t="shared" si="19"/>
        <v>0</v>
      </c>
      <c r="AA69" s="151" t="str">
        <f t="shared" si="20"/>
        <v/>
      </c>
      <c r="AB69" s="151" t="str">
        <f t="shared" si="21"/>
        <v/>
      </c>
      <c r="AC69" s="151" t="str">
        <f t="shared" si="22"/>
        <v/>
      </c>
      <c r="AD69" s="151" t="str">
        <f t="shared" si="23"/>
        <v/>
      </c>
      <c r="AE69" s="173"/>
    </row>
    <row r="70" spans="2:31" ht="14.25" customHeight="1" x14ac:dyDescent="0.15">
      <c r="B70" s="617"/>
      <c r="C70" s="620"/>
      <c r="D70" s="617"/>
      <c r="E70" s="623"/>
      <c r="F70" s="137" t="s">
        <v>53</v>
      </c>
      <c r="G70" s="138">
        <v>2</v>
      </c>
      <c r="H70" s="139" t="s">
        <v>10</v>
      </c>
      <c r="I70" s="139" t="s">
        <v>11</v>
      </c>
      <c r="J70" s="139">
        <v>2</v>
      </c>
      <c r="K70" s="139" t="s">
        <v>6</v>
      </c>
      <c r="L70" s="139">
        <f t="shared" si="24"/>
        <v>45</v>
      </c>
      <c r="M70" s="139">
        <v>100</v>
      </c>
      <c r="N70" s="144">
        <f t="shared" si="13"/>
        <v>45</v>
      </c>
      <c r="O70" s="231">
        <f>'2年生'!Q28</f>
        <v>0</v>
      </c>
      <c r="P70" s="231">
        <f>'2年生'!R28</f>
        <v>0</v>
      </c>
      <c r="Q70" s="231">
        <f>'2年生'!S28</f>
        <v>0</v>
      </c>
      <c r="R70" s="231">
        <f>'2年生'!T28</f>
        <v>0</v>
      </c>
      <c r="S70" s="232">
        <f>'2年生'!O28</f>
        <v>0</v>
      </c>
      <c r="T70" s="232">
        <f>'2年生'!$P$28</f>
        <v>0</v>
      </c>
      <c r="U70" s="151" t="str">
        <f t="shared" si="14"/>
        <v/>
      </c>
      <c r="V70" s="145">
        <f t="shared" si="15"/>
        <v>45</v>
      </c>
      <c r="W70" s="146">
        <f t="shared" si="16"/>
        <v>5.6593095642331637</v>
      </c>
      <c r="X70" s="146">
        <f t="shared" si="17"/>
        <v>45</v>
      </c>
      <c r="Y70" s="147">
        <f t="shared" si="18"/>
        <v>5.173305742369374</v>
      </c>
      <c r="Z70" s="151" t="str">
        <f t="shared" si="19"/>
        <v/>
      </c>
      <c r="AA70" s="151">
        <f t="shared" si="20"/>
        <v>0</v>
      </c>
      <c r="AB70" s="151" t="str">
        <f t="shared" si="21"/>
        <v/>
      </c>
      <c r="AC70" s="151" t="str">
        <f t="shared" si="22"/>
        <v/>
      </c>
      <c r="AD70" s="151" t="str">
        <f t="shared" si="23"/>
        <v/>
      </c>
      <c r="AE70" s="173"/>
    </row>
    <row r="71" spans="2:31" ht="14.25" customHeight="1" x14ac:dyDescent="0.15">
      <c r="B71" s="617"/>
      <c r="C71" s="620"/>
      <c r="D71" s="617"/>
      <c r="E71" s="623"/>
      <c r="F71" s="137" t="s">
        <v>54</v>
      </c>
      <c r="G71" s="138">
        <v>2</v>
      </c>
      <c r="H71" s="139" t="s">
        <v>10</v>
      </c>
      <c r="I71" s="139" t="s">
        <v>11</v>
      </c>
      <c r="J71" s="139">
        <v>1</v>
      </c>
      <c r="K71" s="139" t="s">
        <v>6</v>
      </c>
      <c r="L71" s="139">
        <f t="shared" si="24"/>
        <v>45</v>
      </c>
      <c r="M71" s="139">
        <v>100</v>
      </c>
      <c r="N71" s="144">
        <f t="shared" si="13"/>
        <v>45</v>
      </c>
      <c r="O71" s="231">
        <f>'1年生'!Q31</f>
        <v>0</v>
      </c>
      <c r="P71" s="231">
        <f>'1年生'!R31</f>
        <v>0</v>
      </c>
      <c r="Q71" s="231">
        <f>'1年生'!S31</f>
        <v>0</v>
      </c>
      <c r="R71" s="231">
        <f>'1年生'!T31</f>
        <v>0</v>
      </c>
      <c r="S71" s="232">
        <f>'1年生'!O31</f>
        <v>0</v>
      </c>
      <c r="T71" s="232">
        <f>'1年生'!P31</f>
        <v>0</v>
      </c>
      <c r="U71" s="151" t="str">
        <f t="shared" si="14"/>
        <v/>
      </c>
      <c r="V71" s="145">
        <f t="shared" si="15"/>
        <v>45</v>
      </c>
      <c r="W71" s="146">
        <f t="shared" si="16"/>
        <v>5.6593095642331637</v>
      </c>
      <c r="X71" s="146">
        <f t="shared" si="17"/>
        <v>45</v>
      </c>
      <c r="Y71" s="147">
        <f t="shared" si="18"/>
        <v>5.173305742369374</v>
      </c>
      <c r="Z71" s="151">
        <f t="shared" si="19"/>
        <v>0</v>
      </c>
      <c r="AA71" s="151" t="str">
        <f t="shared" si="20"/>
        <v/>
      </c>
      <c r="AB71" s="151" t="str">
        <f t="shared" si="21"/>
        <v/>
      </c>
      <c r="AC71" s="151" t="str">
        <f t="shared" si="22"/>
        <v/>
      </c>
      <c r="AD71" s="151" t="str">
        <f t="shared" si="23"/>
        <v/>
      </c>
      <c r="AE71" s="173"/>
    </row>
    <row r="72" spans="2:31" ht="14.25" customHeight="1" x14ac:dyDescent="0.15">
      <c r="B72" s="617"/>
      <c r="C72" s="620"/>
      <c r="D72" s="617"/>
      <c r="E72" s="623"/>
      <c r="F72" s="137" t="s">
        <v>55</v>
      </c>
      <c r="G72" s="138">
        <v>2</v>
      </c>
      <c r="H72" s="139" t="s">
        <v>10</v>
      </c>
      <c r="I72" s="139" t="s">
        <v>11</v>
      </c>
      <c r="J72" s="139">
        <v>2</v>
      </c>
      <c r="K72" s="139" t="s">
        <v>6</v>
      </c>
      <c r="L72" s="139">
        <f t="shared" si="24"/>
        <v>45</v>
      </c>
      <c r="M72" s="139">
        <v>100</v>
      </c>
      <c r="N72" s="144">
        <f t="shared" si="13"/>
        <v>45</v>
      </c>
      <c r="O72" s="231">
        <f>'2年生'!Q29</f>
        <v>0</v>
      </c>
      <c r="P72" s="231">
        <f>'2年生'!R29</f>
        <v>0</v>
      </c>
      <c r="Q72" s="231">
        <f>'2年生'!S29</f>
        <v>0</v>
      </c>
      <c r="R72" s="231">
        <f>'2年生'!T29</f>
        <v>0</v>
      </c>
      <c r="S72" s="232">
        <f>'2年生'!O29</f>
        <v>0</v>
      </c>
      <c r="T72" s="232">
        <f>'2年生'!$P$29</f>
        <v>0</v>
      </c>
      <c r="U72" s="151" t="str">
        <f t="shared" si="14"/>
        <v/>
      </c>
      <c r="V72" s="145">
        <f t="shared" si="15"/>
        <v>45</v>
      </c>
      <c r="W72" s="146">
        <f t="shared" si="16"/>
        <v>5.6593095642331637</v>
      </c>
      <c r="X72" s="146">
        <f t="shared" si="17"/>
        <v>45</v>
      </c>
      <c r="Y72" s="147">
        <f t="shared" si="18"/>
        <v>5.173305742369374</v>
      </c>
      <c r="Z72" s="151" t="str">
        <f t="shared" si="19"/>
        <v/>
      </c>
      <c r="AA72" s="151">
        <f t="shared" si="20"/>
        <v>0</v>
      </c>
      <c r="AB72" s="151" t="str">
        <f t="shared" si="21"/>
        <v/>
      </c>
      <c r="AC72" s="151" t="str">
        <f t="shared" si="22"/>
        <v/>
      </c>
      <c r="AD72" s="151" t="str">
        <f t="shared" si="23"/>
        <v/>
      </c>
      <c r="AE72" s="173"/>
    </row>
    <row r="73" spans="2:31" ht="14.25" customHeight="1" x14ac:dyDescent="0.15">
      <c r="B73" s="617"/>
      <c r="C73" s="620"/>
      <c r="D73" s="617"/>
      <c r="E73" s="623"/>
      <c r="F73" s="137" t="s">
        <v>56</v>
      </c>
      <c r="G73" s="138">
        <v>1</v>
      </c>
      <c r="H73" s="139" t="s">
        <v>10</v>
      </c>
      <c r="I73" s="139" t="s">
        <v>11</v>
      </c>
      <c r="J73" s="139">
        <v>2</v>
      </c>
      <c r="K73" s="139" t="s">
        <v>24</v>
      </c>
      <c r="L73" s="139">
        <f t="shared" si="24"/>
        <v>22.5</v>
      </c>
      <c r="M73" s="139">
        <v>100</v>
      </c>
      <c r="N73" s="144">
        <f t="shared" si="13"/>
        <v>22.5</v>
      </c>
      <c r="O73" s="231">
        <f>'2年生'!Q30</f>
        <v>0</v>
      </c>
      <c r="P73" s="231">
        <f>'2年生'!R30</f>
        <v>0</v>
      </c>
      <c r="Q73" s="231">
        <f>'2年生'!S30</f>
        <v>0</v>
      </c>
      <c r="R73" s="231">
        <f>'2年生'!T30</f>
        <v>0</v>
      </c>
      <c r="S73" s="232">
        <f>'2年生'!O30</f>
        <v>0</v>
      </c>
      <c r="T73" s="232">
        <f>'2年生'!$P$30</f>
        <v>0</v>
      </c>
      <c r="U73" s="151" t="str">
        <f t="shared" si="14"/>
        <v/>
      </c>
      <c r="V73" s="145">
        <f t="shared" si="15"/>
        <v>22.5</v>
      </c>
      <c r="W73" s="146">
        <f t="shared" si="16"/>
        <v>2.8296547821165818</v>
      </c>
      <c r="X73" s="146">
        <f t="shared" si="17"/>
        <v>22.5</v>
      </c>
      <c r="Y73" s="147">
        <f t="shared" si="18"/>
        <v>2.586652871184687</v>
      </c>
      <c r="Z73" s="151" t="str">
        <f t="shared" si="19"/>
        <v/>
      </c>
      <c r="AA73" s="151">
        <f t="shared" si="20"/>
        <v>0</v>
      </c>
      <c r="AB73" s="151" t="str">
        <f t="shared" si="21"/>
        <v/>
      </c>
      <c r="AC73" s="151" t="str">
        <f t="shared" si="22"/>
        <v/>
      </c>
      <c r="AD73" s="151" t="str">
        <f t="shared" si="23"/>
        <v/>
      </c>
      <c r="AE73" s="173"/>
    </row>
    <row r="74" spans="2:31" ht="14.25" customHeight="1" x14ac:dyDescent="0.15">
      <c r="B74" s="617"/>
      <c r="C74" s="620"/>
      <c r="D74" s="617"/>
      <c r="E74" s="623"/>
      <c r="F74" s="137" t="s">
        <v>57</v>
      </c>
      <c r="G74" s="138">
        <v>2</v>
      </c>
      <c r="H74" s="139" t="s">
        <v>10</v>
      </c>
      <c r="I74" s="139" t="s">
        <v>11</v>
      </c>
      <c r="J74" s="139">
        <v>3</v>
      </c>
      <c r="K74" s="139" t="s">
        <v>6</v>
      </c>
      <c r="L74" s="139">
        <f t="shared" si="24"/>
        <v>45</v>
      </c>
      <c r="M74" s="139">
        <v>100</v>
      </c>
      <c r="N74" s="144">
        <f t="shared" si="13"/>
        <v>45</v>
      </c>
      <c r="O74" s="231">
        <f>'3年生'!Q26</f>
        <v>0</v>
      </c>
      <c r="P74" s="231">
        <f>'3年生'!R26</f>
        <v>0</v>
      </c>
      <c r="Q74" s="231">
        <f>'3年生'!S26</f>
        <v>0</v>
      </c>
      <c r="R74" s="231">
        <f>'3年生'!T26</f>
        <v>0</v>
      </c>
      <c r="S74" s="232">
        <f>'3年生'!O26</f>
        <v>0</v>
      </c>
      <c r="T74" s="232">
        <f>'3年生'!P26</f>
        <v>0</v>
      </c>
      <c r="U74" s="151" t="str">
        <f t="shared" si="14"/>
        <v/>
      </c>
      <c r="V74" s="145">
        <f t="shared" si="15"/>
        <v>45</v>
      </c>
      <c r="W74" s="146">
        <f t="shared" si="16"/>
        <v>5.6593095642331637</v>
      </c>
      <c r="X74" s="146">
        <f t="shared" si="17"/>
        <v>45</v>
      </c>
      <c r="Y74" s="147">
        <f t="shared" si="18"/>
        <v>5.173305742369374</v>
      </c>
      <c r="Z74" s="151" t="str">
        <f t="shared" si="19"/>
        <v/>
      </c>
      <c r="AA74" s="151" t="str">
        <f t="shared" si="20"/>
        <v/>
      </c>
      <c r="AB74" s="151">
        <f t="shared" si="21"/>
        <v>0</v>
      </c>
      <c r="AC74" s="151" t="str">
        <f t="shared" si="22"/>
        <v/>
      </c>
      <c r="AD74" s="151" t="str">
        <f t="shared" si="23"/>
        <v/>
      </c>
      <c r="AE74" s="187"/>
    </row>
    <row r="75" spans="2:31" ht="14.25" customHeight="1" x14ac:dyDescent="0.15">
      <c r="B75" s="617"/>
      <c r="C75" s="620"/>
      <c r="D75" s="617"/>
      <c r="E75" s="623"/>
      <c r="F75" s="137" t="s">
        <v>58</v>
      </c>
      <c r="G75" s="138">
        <v>2</v>
      </c>
      <c r="H75" s="139" t="s">
        <v>10</v>
      </c>
      <c r="I75" s="139" t="s">
        <v>11</v>
      </c>
      <c r="J75" s="139">
        <v>3</v>
      </c>
      <c r="K75" s="139" t="s">
        <v>6</v>
      </c>
      <c r="L75" s="139">
        <f t="shared" si="24"/>
        <v>45</v>
      </c>
      <c r="M75" s="139">
        <v>100</v>
      </c>
      <c r="N75" s="144">
        <f t="shared" si="13"/>
        <v>45</v>
      </c>
      <c r="O75" s="231">
        <f>'3年生'!Q27</f>
        <v>0</v>
      </c>
      <c r="P75" s="231">
        <f>'3年生'!R27</f>
        <v>0</v>
      </c>
      <c r="Q75" s="231">
        <f>'3年生'!S27</f>
        <v>0</v>
      </c>
      <c r="R75" s="231">
        <f>'3年生'!T27</f>
        <v>0</v>
      </c>
      <c r="S75" s="232">
        <f>'3年生'!O27</f>
        <v>0</v>
      </c>
      <c r="T75" s="232">
        <f>'3年生'!P27</f>
        <v>0</v>
      </c>
      <c r="U75" s="151" t="str">
        <f t="shared" si="14"/>
        <v/>
      </c>
      <c r="V75" s="145">
        <f t="shared" si="15"/>
        <v>45</v>
      </c>
      <c r="W75" s="146">
        <f t="shared" si="16"/>
        <v>5.6593095642331637</v>
      </c>
      <c r="X75" s="146">
        <f t="shared" si="17"/>
        <v>45</v>
      </c>
      <c r="Y75" s="147">
        <f t="shared" si="18"/>
        <v>5.173305742369374</v>
      </c>
      <c r="Z75" s="151" t="str">
        <f t="shared" si="19"/>
        <v/>
      </c>
      <c r="AA75" s="151" t="str">
        <f t="shared" si="20"/>
        <v/>
      </c>
      <c r="AB75" s="151">
        <f t="shared" si="21"/>
        <v>0</v>
      </c>
      <c r="AC75" s="151" t="str">
        <f t="shared" si="22"/>
        <v/>
      </c>
      <c r="AD75" s="151" t="str">
        <f t="shared" si="23"/>
        <v/>
      </c>
      <c r="AE75" s="187"/>
    </row>
    <row r="76" spans="2:31" ht="14.25" customHeight="1" x14ac:dyDescent="0.15">
      <c r="B76" s="617"/>
      <c r="C76" s="620"/>
      <c r="D76" s="617"/>
      <c r="E76" s="623"/>
      <c r="F76" s="137" t="s">
        <v>59</v>
      </c>
      <c r="G76" s="138">
        <v>1</v>
      </c>
      <c r="H76" s="139" t="s">
        <v>10</v>
      </c>
      <c r="I76" s="139" t="s">
        <v>11</v>
      </c>
      <c r="J76" s="139">
        <v>3</v>
      </c>
      <c r="K76" s="139" t="s">
        <v>24</v>
      </c>
      <c r="L76" s="139">
        <f t="shared" si="24"/>
        <v>22.5</v>
      </c>
      <c r="M76" s="139">
        <v>100</v>
      </c>
      <c r="N76" s="144">
        <f t="shared" si="13"/>
        <v>22.5</v>
      </c>
      <c r="O76" s="231">
        <f>'3年生'!Q28</f>
        <v>0</v>
      </c>
      <c r="P76" s="231">
        <f>'3年生'!R28</f>
        <v>0</v>
      </c>
      <c r="Q76" s="231">
        <f>'3年生'!S28</f>
        <v>0</v>
      </c>
      <c r="R76" s="231">
        <f>'3年生'!T28</f>
        <v>0</v>
      </c>
      <c r="S76" s="232">
        <f>'3年生'!O28</f>
        <v>0</v>
      </c>
      <c r="T76" s="232">
        <f>'3年生'!P28</f>
        <v>0</v>
      </c>
      <c r="U76" s="151" t="str">
        <f t="shared" si="14"/>
        <v/>
      </c>
      <c r="V76" s="145">
        <f t="shared" si="15"/>
        <v>22.5</v>
      </c>
      <c r="W76" s="146">
        <f t="shared" si="16"/>
        <v>2.8296547821165818</v>
      </c>
      <c r="X76" s="146">
        <f t="shared" si="17"/>
        <v>22.5</v>
      </c>
      <c r="Y76" s="147">
        <f t="shared" si="18"/>
        <v>2.586652871184687</v>
      </c>
      <c r="Z76" s="151" t="str">
        <f t="shared" si="19"/>
        <v/>
      </c>
      <c r="AA76" s="151" t="str">
        <f t="shared" si="20"/>
        <v/>
      </c>
      <c r="AB76" s="151">
        <f t="shared" si="21"/>
        <v>0</v>
      </c>
      <c r="AC76" s="151" t="str">
        <f t="shared" si="22"/>
        <v/>
      </c>
      <c r="AD76" s="151" t="str">
        <f t="shared" si="23"/>
        <v/>
      </c>
      <c r="AE76" s="187"/>
    </row>
    <row r="77" spans="2:31" ht="14.25" customHeight="1" x14ac:dyDescent="0.15">
      <c r="B77" s="617"/>
      <c r="C77" s="620"/>
      <c r="D77" s="617"/>
      <c r="E77" s="623"/>
      <c r="F77" s="137" t="s">
        <v>60</v>
      </c>
      <c r="G77" s="138">
        <v>1</v>
      </c>
      <c r="H77" s="139" t="s">
        <v>10</v>
      </c>
      <c r="I77" s="139" t="s">
        <v>11</v>
      </c>
      <c r="J77" s="139">
        <v>3</v>
      </c>
      <c r="K77" s="139" t="s">
        <v>24</v>
      </c>
      <c r="L77" s="139">
        <f t="shared" si="24"/>
        <v>22.5</v>
      </c>
      <c r="M77" s="139">
        <v>100</v>
      </c>
      <c r="N77" s="144">
        <f t="shared" si="13"/>
        <v>22.5</v>
      </c>
      <c r="O77" s="231">
        <f>'3年生'!Q29</f>
        <v>0</v>
      </c>
      <c r="P77" s="231">
        <f>'3年生'!R29</f>
        <v>0</v>
      </c>
      <c r="Q77" s="231">
        <f>'3年生'!S29</f>
        <v>0</v>
      </c>
      <c r="R77" s="231">
        <f>'3年生'!T29</f>
        <v>0</v>
      </c>
      <c r="S77" s="232">
        <f>'3年生'!O29</f>
        <v>0</v>
      </c>
      <c r="T77" s="232">
        <f>'3年生'!P29</f>
        <v>0</v>
      </c>
      <c r="U77" s="151" t="str">
        <f t="shared" si="14"/>
        <v/>
      </c>
      <c r="V77" s="145">
        <f t="shared" si="15"/>
        <v>22.5</v>
      </c>
      <c r="W77" s="146">
        <f t="shared" si="16"/>
        <v>2.8296547821165818</v>
      </c>
      <c r="X77" s="146">
        <f t="shared" si="17"/>
        <v>22.5</v>
      </c>
      <c r="Y77" s="147">
        <f t="shared" si="18"/>
        <v>2.586652871184687</v>
      </c>
      <c r="Z77" s="151" t="str">
        <f t="shared" si="19"/>
        <v/>
      </c>
      <c r="AA77" s="151" t="str">
        <f t="shared" si="20"/>
        <v/>
      </c>
      <c r="AB77" s="151">
        <f t="shared" si="21"/>
        <v>0</v>
      </c>
      <c r="AC77" s="151" t="str">
        <f t="shared" si="22"/>
        <v/>
      </c>
      <c r="AD77" s="151" t="str">
        <f t="shared" si="23"/>
        <v/>
      </c>
      <c r="AE77" s="187"/>
    </row>
    <row r="78" spans="2:31" ht="14.25" customHeight="1" x14ac:dyDescent="0.15">
      <c r="B78" s="617"/>
      <c r="C78" s="620"/>
      <c r="D78" s="617"/>
      <c r="E78" s="623"/>
      <c r="F78" s="137" t="s">
        <v>61</v>
      </c>
      <c r="G78" s="138">
        <v>2</v>
      </c>
      <c r="H78" s="139" t="s">
        <v>10</v>
      </c>
      <c r="I78" s="139" t="s">
        <v>11</v>
      </c>
      <c r="J78" s="139">
        <v>3</v>
      </c>
      <c r="K78" s="139" t="s">
        <v>6</v>
      </c>
      <c r="L78" s="139">
        <f t="shared" si="24"/>
        <v>45</v>
      </c>
      <c r="M78" s="139">
        <v>100</v>
      </c>
      <c r="N78" s="144">
        <f t="shared" si="13"/>
        <v>45</v>
      </c>
      <c r="O78" s="231">
        <f>'3年生'!Q30</f>
        <v>0</v>
      </c>
      <c r="P78" s="231">
        <f>'3年生'!R30</f>
        <v>0</v>
      </c>
      <c r="Q78" s="231">
        <f>'3年生'!S30</f>
        <v>0</v>
      </c>
      <c r="R78" s="231">
        <f>'3年生'!T30</f>
        <v>0</v>
      </c>
      <c r="S78" s="232">
        <f>'3年生'!O30</f>
        <v>0</v>
      </c>
      <c r="T78" s="232">
        <f>'3年生'!P30</f>
        <v>0</v>
      </c>
      <c r="U78" s="151" t="str">
        <f t="shared" si="14"/>
        <v/>
      </c>
      <c r="V78" s="145">
        <f t="shared" si="15"/>
        <v>45</v>
      </c>
      <c r="W78" s="146">
        <f t="shared" si="16"/>
        <v>5.6593095642331637</v>
      </c>
      <c r="X78" s="146">
        <f t="shared" si="17"/>
        <v>45</v>
      </c>
      <c r="Y78" s="147">
        <f t="shared" si="18"/>
        <v>5.173305742369374</v>
      </c>
      <c r="Z78" s="151" t="str">
        <f t="shared" si="19"/>
        <v/>
      </c>
      <c r="AA78" s="151" t="str">
        <f t="shared" si="20"/>
        <v/>
      </c>
      <c r="AB78" s="151">
        <f t="shared" si="21"/>
        <v>0</v>
      </c>
      <c r="AC78" s="151" t="str">
        <f t="shared" si="22"/>
        <v/>
      </c>
      <c r="AD78" s="151" t="str">
        <f t="shared" si="23"/>
        <v/>
      </c>
      <c r="AE78" s="187"/>
    </row>
    <row r="79" spans="2:31" ht="14.25" customHeight="1" x14ac:dyDescent="0.15">
      <c r="B79" s="617"/>
      <c r="C79" s="620"/>
      <c r="D79" s="617"/>
      <c r="E79" s="623"/>
      <c r="F79" s="137" t="s">
        <v>62</v>
      </c>
      <c r="G79" s="138">
        <v>2</v>
      </c>
      <c r="H79" s="139" t="s">
        <v>10</v>
      </c>
      <c r="I79" s="139" t="s">
        <v>150</v>
      </c>
      <c r="J79" s="139">
        <v>4</v>
      </c>
      <c r="K79" s="139" t="s">
        <v>24</v>
      </c>
      <c r="L79" s="139">
        <f t="shared" si="24"/>
        <v>22.5</v>
      </c>
      <c r="M79" s="139">
        <v>100</v>
      </c>
      <c r="N79" s="144">
        <f t="shared" si="13"/>
        <v>22.5</v>
      </c>
      <c r="O79" s="231">
        <f>'4年生'!Q34</f>
        <v>0</v>
      </c>
      <c r="P79" s="231">
        <f>'4年生'!R34</f>
        <v>0</v>
      </c>
      <c r="Q79" s="231">
        <f>'4年生'!S34</f>
        <v>0</v>
      </c>
      <c r="R79" s="231">
        <f>'4年生'!T34</f>
        <v>0</v>
      </c>
      <c r="S79" s="232">
        <f>'4年生'!O34</f>
        <v>0</v>
      </c>
      <c r="T79" s="232">
        <f>'4年生'!P34</f>
        <v>0</v>
      </c>
      <c r="U79" s="151" t="str">
        <f t="shared" si="14"/>
        <v/>
      </c>
      <c r="V79" s="145">
        <f t="shared" si="15"/>
        <v>22.5</v>
      </c>
      <c r="W79" s="146">
        <f t="shared" si="16"/>
        <v>2.8296547821165818</v>
      </c>
      <c r="X79" s="146">
        <f t="shared" si="17"/>
        <v>22.5</v>
      </c>
      <c r="Y79" s="147">
        <f t="shared" si="18"/>
        <v>2.586652871184687</v>
      </c>
      <c r="Z79" s="151" t="str">
        <f t="shared" si="19"/>
        <v/>
      </c>
      <c r="AA79" s="151" t="str">
        <f t="shared" si="20"/>
        <v/>
      </c>
      <c r="AB79" s="151" t="str">
        <f t="shared" si="21"/>
        <v/>
      </c>
      <c r="AC79" s="151">
        <f t="shared" si="22"/>
        <v>0</v>
      </c>
      <c r="AD79" s="151" t="str">
        <f t="shared" si="23"/>
        <v/>
      </c>
      <c r="AE79" s="187"/>
    </row>
    <row r="80" spans="2:31" ht="14.25" customHeight="1" x14ac:dyDescent="0.15">
      <c r="B80" s="617"/>
      <c r="C80" s="620"/>
      <c r="D80" s="617"/>
      <c r="E80" s="623"/>
      <c r="F80" s="137" t="s">
        <v>63</v>
      </c>
      <c r="G80" s="138">
        <v>2</v>
      </c>
      <c r="H80" s="139" t="s">
        <v>10</v>
      </c>
      <c r="I80" s="139" t="s">
        <v>150</v>
      </c>
      <c r="J80" s="139">
        <v>4</v>
      </c>
      <c r="K80" s="139" t="s">
        <v>24</v>
      </c>
      <c r="L80" s="139">
        <f t="shared" si="24"/>
        <v>22.5</v>
      </c>
      <c r="M80" s="139">
        <v>100</v>
      </c>
      <c r="N80" s="144">
        <f t="shared" si="13"/>
        <v>22.5</v>
      </c>
      <c r="O80" s="231">
        <f>'4年生'!Q35</f>
        <v>0</v>
      </c>
      <c r="P80" s="231">
        <f>'4年生'!R35</f>
        <v>0</v>
      </c>
      <c r="Q80" s="231">
        <f>'4年生'!S35</f>
        <v>0</v>
      </c>
      <c r="R80" s="231">
        <f>'4年生'!T35</f>
        <v>0</v>
      </c>
      <c r="S80" s="232">
        <f>'4年生'!O35</f>
        <v>0</v>
      </c>
      <c r="T80" s="232">
        <f>'4年生'!P35</f>
        <v>0</v>
      </c>
      <c r="U80" s="151" t="str">
        <f t="shared" si="14"/>
        <v/>
      </c>
      <c r="V80" s="145">
        <f t="shared" si="15"/>
        <v>22.5</v>
      </c>
      <c r="W80" s="146">
        <f t="shared" si="16"/>
        <v>2.8296547821165818</v>
      </c>
      <c r="X80" s="146">
        <f t="shared" si="17"/>
        <v>22.5</v>
      </c>
      <c r="Y80" s="147">
        <f t="shared" si="18"/>
        <v>2.586652871184687</v>
      </c>
      <c r="Z80" s="151" t="str">
        <f t="shared" si="19"/>
        <v/>
      </c>
      <c r="AA80" s="151" t="str">
        <f t="shared" si="20"/>
        <v/>
      </c>
      <c r="AB80" s="151" t="str">
        <f t="shared" si="21"/>
        <v/>
      </c>
      <c r="AC80" s="151">
        <f t="shared" si="22"/>
        <v>0</v>
      </c>
      <c r="AD80" s="151" t="str">
        <f t="shared" si="23"/>
        <v/>
      </c>
      <c r="AE80" s="187"/>
    </row>
    <row r="81" spans="2:31" ht="14.25" customHeight="1" x14ac:dyDescent="0.15">
      <c r="B81" s="617"/>
      <c r="C81" s="620"/>
      <c r="D81" s="617"/>
      <c r="E81" s="623"/>
      <c r="F81" s="137" t="s">
        <v>64</v>
      </c>
      <c r="G81" s="138">
        <v>2</v>
      </c>
      <c r="H81" s="139" t="s">
        <v>10</v>
      </c>
      <c r="I81" s="139" t="s">
        <v>150</v>
      </c>
      <c r="J81" s="139">
        <v>4</v>
      </c>
      <c r="K81" s="139" t="s">
        <v>24</v>
      </c>
      <c r="L81" s="139">
        <f t="shared" si="24"/>
        <v>22.5</v>
      </c>
      <c r="M81" s="139">
        <v>100</v>
      </c>
      <c r="N81" s="144">
        <f t="shared" si="13"/>
        <v>22.5</v>
      </c>
      <c r="O81" s="231">
        <f>'4年生'!Q36</f>
        <v>0</v>
      </c>
      <c r="P81" s="231">
        <f>'4年生'!R36</f>
        <v>0</v>
      </c>
      <c r="Q81" s="231">
        <f>'4年生'!S36</f>
        <v>0</v>
      </c>
      <c r="R81" s="231">
        <f>'4年生'!T36</f>
        <v>0</v>
      </c>
      <c r="S81" s="232">
        <f>'4年生'!O36</f>
        <v>0</v>
      </c>
      <c r="T81" s="232">
        <f>'4年生'!P36</f>
        <v>0</v>
      </c>
      <c r="U81" s="151" t="str">
        <f t="shared" si="14"/>
        <v/>
      </c>
      <c r="V81" s="145">
        <f t="shared" si="15"/>
        <v>22.5</v>
      </c>
      <c r="W81" s="146">
        <f t="shared" si="16"/>
        <v>2.8296547821165818</v>
      </c>
      <c r="X81" s="146">
        <f t="shared" si="17"/>
        <v>22.5</v>
      </c>
      <c r="Y81" s="147">
        <f t="shared" si="18"/>
        <v>2.586652871184687</v>
      </c>
      <c r="Z81" s="151" t="str">
        <f t="shared" si="19"/>
        <v/>
      </c>
      <c r="AA81" s="151" t="str">
        <f t="shared" si="20"/>
        <v/>
      </c>
      <c r="AB81" s="151" t="str">
        <f t="shared" si="21"/>
        <v/>
      </c>
      <c r="AC81" s="151">
        <f t="shared" si="22"/>
        <v>0</v>
      </c>
      <c r="AD81" s="151" t="str">
        <f t="shared" si="23"/>
        <v/>
      </c>
      <c r="AE81" s="187"/>
    </row>
    <row r="82" spans="2:31" ht="14.25" customHeight="1" x14ac:dyDescent="0.15">
      <c r="B82" s="617"/>
      <c r="C82" s="620"/>
      <c r="D82" s="617"/>
      <c r="E82" s="623"/>
      <c r="F82" s="137" t="s">
        <v>65</v>
      </c>
      <c r="G82" s="138">
        <v>2</v>
      </c>
      <c r="H82" s="139" t="s">
        <v>328</v>
      </c>
      <c r="I82" s="139" t="s">
        <v>150</v>
      </c>
      <c r="J82" s="139">
        <v>5</v>
      </c>
      <c r="K82" s="139" t="s">
        <v>24</v>
      </c>
      <c r="L82" s="139">
        <f t="shared" si="24"/>
        <v>22.5</v>
      </c>
      <c r="M82" s="139">
        <v>100</v>
      </c>
      <c r="N82" s="144">
        <f t="shared" si="13"/>
        <v>0</v>
      </c>
      <c r="O82" s="231">
        <f>'5年生'!Q64</f>
        <v>0</v>
      </c>
      <c r="P82" s="231">
        <f>'5年生'!R64</f>
        <v>0</v>
      </c>
      <c r="Q82" s="231">
        <f>'5年生'!S64</f>
        <v>0</v>
      </c>
      <c r="R82" s="231">
        <f>'5年生'!T64</f>
        <v>0</v>
      </c>
      <c r="S82" s="232">
        <f>'5年生'!O64</f>
        <v>0</v>
      </c>
      <c r="T82" s="232">
        <f>'5年生'!P64</f>
        <v>0</v>
      </c>
      <c r="U82" s="151" t="str">
        <f t="shared" si="14"/>
        <v/>
      </c>
      <c r="V82" s="145">
        <f t="shared" si="15"/>
        <v>22.5</v>
      </c>
      <c r="W82" s="146">
        <f t="shared" si="16"/>
        <v>2.8296547821165818</v>
      </c>
      <c r="X82" s="146">
        <f t="shared" si="17"/>
        <v>22.5</v>
      </c>
      <c r="Y82" s="147">
        <f t="shared" si="18"/>
        <v>2.586652871184687</v>
      </c>
      <c r="Z82" s="151" t="str">
        <f t="shared" si="19"/>
        <v/>
      </c>
      <c r="AA82" s="151" t="str">
        <f t="shared" si="20"/>
        <v/>
      </c>
      <c r="AB82" s="151" t="str">
        <f t="shared" si="21"/>
        <v/>
      </c>
      <c r="AC82" s="151" t="str">
        <f t="shared" si="22"/>
        <v/>
      </c>
      <c r="AD82" s="151">
        <f t="shared" si="23"/>
        <v>0</v>
      </c>
      <c r="AE82" s="187"/>
    </row>
    <row r="83" spans="2:31" ht="14.25" customHeight="1" x14ac:dyDescent="0.15">
      <c r="B83" s="617"/>
      <c r="C83" s="620"/>
      <c r="D83" s="617"/>
      <c r="E83" s="623"/>
      <c r="F83" s="137" t="s">
        <v>66</v>
      </c>
      <c r="G83" s="138">
        <v>2</v>
      </c>
      <c r="H83" s="139" t="s">
        <v>328</v>
      </c>
      <c r="I83" s="139" t="s">
        <v>150</v>
      </c>
      <c r="J83" s="139">
        <v>5</v>
      </c>
      <c r="K83" s="139" t="s">
        <v>24</v>
      </c>
      <c r="L83" s="139">
        <f t="shared" si="24"/>
        <v>22.5</v>
      </c>
      <c r="M83" s="139">
        <v>100</v>
      </c>
      <c r="N83" s="144">
        <f t="shared" si="13"/>
        <v>0</v>
      </c>
      <c r="O83" s="231">
        <f>'5年生'!Q65</f>
        <v>0</v>
      </c>
      <c r="P83" s="231">
        <f>'5年生'!R65</f>
        <v>0</v>
      </c>
      <c r="Q83" s="231">
        <f>'5年生'!S65</f>
        <v>0</v>
      </c>
      <c r="R83" s="231">
        <f>'5年生'!T65</f>
        <v>0</v>
      </c>
      <c r="S83" s="232">
        <f>'5年生'!O65</f>
        <v>0</v>
      </c>
      <c r="T83" s="232">
        <f>'5年生'!P65</f>
        <v>0</v>
      </c>
      <c r="U83" s="151" t="str">
        <f t="shared" si="14"/>
        <v/>
      </c>
      <c r="V83" s="145">
        <f t="shared" si="15"/>
        <v>22.5</v>
      </c>
      <c r="W83" s="146">
        <f t="shared" si="16"/>
        <v>2.8296547821165818</v>
      </c>
      <c r="X83" s="146">
        <f t="shared" si="17"/>
        <v>22.5</v>
      </c>
      <c r="Y83" s="147">
        <f t="shared" si="18"/>
        <v>2.586652871184687</v>
      </c>
      <c r="Z83" s="151" t="str">
        <f t="shared" si="19"/>
        <v/>
      </c>
      <c r="AA83" s="151" t="str">
        <f t="shared" si="20"/>
        <v/>
      </c>
      <c r="AB83" s="151" t="str">
        <f t="shared" si="21"/>
        <v/>
      </c>
      <c r="AC83" s="151" t="str">
        <f t="shared" si="22"/>
        <v/>
      </c>
      <c r="AD83" s="151">
        <f t="shared" si="23"/>
        <v>0</v>
      </c>
      <c r="AE83" s="187"/>
    </row>
    <row r="84" spans="2:31" ht="14.25" customHeight="1" x14ac:dyDescent="0.15">
      <c r="B84" s="617"/>
      <c r="C84" s="620"/>
      <c r="D84" s="617"/>
      <c r="E84" s="623"/>
      <c r="F84" s="137" t="s">
        <v>65</v>
      </c>
      <c r="G84" s="138">
        <v>2</v>
      </c>
      <c r="H84" s="139" t="s">
        <v>328</v>
      </c>
      <c r="I84" s="139" t="s">
        <v>150</v>
      </c>
      <c r="J84" s="139">
        <v>4</v>
      </c>
      <c r="K84" s="139" t="s">
        <v>24</v>
      </c>
      <c r="L84" s="139">
        <f>IF(I84="学修",G84/2*22.5,IF(I84=0,"",G84*22.5))</f>
        <v>22.5</v>
      </c>
      <c r="M84" s="139">
        <v>100</v>
      </c>
      <c r="N84" s="144">
        <f>IF(H84="必修",L84*M84/100,IF(T84=0,0,L84*M84/100))</f>
        <v>0</v>
      </c>
      <c r="O84" s="231">
        <f>'4年生'!Q37</f>
        <v>0</v>
      </c>
      <c r="P84" s="231">
        <f>'4年生'!R37</f>
        <v>0</v>
      </c>
      <c r="Q84" s="231">
        <f>'4年生'!S37</f>
        <v>0</v>
      </c>
      <c r="R84" s="231">
        <f>'4年生'!T37</f>
        <v>0</v>
      </c>
      <c r="S84" s="232">
        <f>'4年生'!O37</f>
        <v>0</v>
      </c>
      <c r="T84" s="232">
        <f>'4年生'!P37</f>
        <v>0</v>
      </c>
      <c r="U84" s="151" t="str">
        <f t="shared" si="14"/>
        <v/>
      </c>
      <c r="V84" s="145">
        <f t="shared" si="15"/>
        <v>22.5</v>
      </c>
      <c r="W84" s="146">
        <f t="shared" si="16"/>
        <v>2.8296547821165818</v>
      </c>
      <c r="X84" s="146">
        <f t="shared" si="17"/>
        <v>22.5</v>
      </c>
      <c r="Y84" s="147">
        <f t="shared" si="18"/>
        <v>2.586652871184687</v>
      </c>
      <c r="Z84" s="151" t="str">
        <f t="shared" si="19"/>
        <v/>
      </c>
      <c r="AA84" s="151" t="str">
        <f t="shared" si="20"/>
        <v/>
      </c>
      <c r="AB84" s="151" t="str">
        <f t="shared" si="21"/>
        <v/>
      </c>
      <c r="AC84" s="151">
        <f t="shared" si="22"/>
        <v>0</v>
      </c>
      <c r="AD84" s="151" t="str">
        <f t="shared" si="23"/>
        <v/>
      </c>
      <c r="AE84" s="187"/>
    </row>
    <row r="85" spans="2:31" ht="14.25" customHeight="1" x14ac:dyDescent="0.15">
      <c r="B85" s="617"/>
      <c r="C85" s="620"/>
      <c r="D85" s="617"/>
      <c r="E85" s="623"/>
      <c r="F85" s="137" t="s">
        <v>66</v>
      </c>
      <c r="G85" s="138">
        <v>2</v>
      </c>
      <c r="H85" s="139" t="s">
        <v>328</v>
      </c>
      <c r="I85" s="139" t="s">
        <v>150</v>
      </c>
      <c r="J85" s="139">
        <v>4</v>
      </c>
      <c r="K85" s="139" t="s">
        <v>24</v>
      </c>
      <c r="L85" s="139">
        <f>IF(I85="学修",G85/2*22.5,IF(I85=0,"",G85*22.5))</f>
        <v>22.5</v>
      </c>
      <c r="M85" s="139">
        <v>100</v>
      </c>
      <c r="N85" s="144">
        <f>IF(H85="必修",L85*M85/100,IF(T85=0,0,L85*M85/100))</f>
        <v>0</v>
      </c>
      <c r="O85" s="231">
        <f>'4年生'!Q38</f>
        <v>0</v>
      </c>
      <c r="P85" s="231">
        <f>'4年生'!R38</f>
        <v>0</v>
      </c>
      <c r="Q85" s="231">
        <f>'4年生'!S38</f>
        <v>0</v>
      </c>
      <c r="R85" s="231">
        <f>'4年生'!T38</f>
        <v>0</v>
      </c>
      <c r="S85" s="232">
        <f>'4年生'!O38</f>
        <v>0</v>
      </c>
      <c r="T85" s="232">
        <f>'4年生'!P38</f>
        <v>0</v>
      </c>
      <c r="U85" s="151" t="str">
        <f t="shared" si="14"/>
        <v/>
      </c>
      <c r="V85" s="145">
        <f t="shared" si="15"/>
        <v>22.5</v>
      </c>
      <c r="W85" s="146">
        <f t="shared" si="16"/>
        <v>2.8296547821165818</v>
      </c>
      <c r="X85" s="146">
        <f t="shared" si="17"/>
        <v>22.5</v>
      </c>
      <c r="Y85" s="147">
        <f t="shared" si="18"/>
        <v>2.586652871184687</v>
      </c>
      <c r="Z85" s="151" t="str">
        <f t="shared" si="19"/>
        <v/>
      </c>
      <c r="AA85" s="151" t="str">
        <f t="shared" si="20"/>
        <v/>
      </c>
      <c r="AB85" s="151" t="str">
        <f t="shared" si="21"/>
        <v/>
      </c>
      <c r="AC85" s="151">
        <f t="shared" si="22"/>
        <v>0</v>
      </c>
      <c r="AD85" s="151" t="str">
        <f t="shared" si="23"/>
        <v/>
      </c>
      <c r="AE85" s="187"/>
    </row>
    <row r="86" spans="2:31" ht="14.25" customHeight="1" x14ac:dyDescent="0.15">
      <c r="B86" s="617"/>
      <c r="C86" s="620"/>
      <c r="D86" s="617"/>
      <c r="E86" s="623"/>
      <c r="F86" s="461" t="s">
        <v>335</v>
      </c>
      <c r="G86" s="462">
        <v>2</v>
      </c>
      <c r="H86" s="139" t="s">
        <v>10</v>
      </c>
      <c r="I86" s="139" t="s">
        <v>11</v>
      </c>
      <c r="J86" s="139">
        <v>3</v>
      </c>
      <c r="K86" s="139" t="s">
        <v>6</v>
      </c>
      <c r="L86" s="139">
        <f>IF(I86="学修",G86/2*22.5,IF(I86=0,"",G86*22.5))</f>
        <v>45</v>
      </c>
      <c r="M86" s="139">
        <v>17</v>
      </c>
      <c r="N86" s="144">
        <f>IF(H86="必修",L86*M86/100,IF(T86=0,0,L86*M86/100))</f>
        <v>7.65</v>
      </c>
      <c r="O86" s="231">
        <f>'3年生'!Q31</f>
        <v>0</v>
      </c>
      <c r="P86" s="231">
        <f>'3年生'!R31</f>
        <v>0</v>
      </c>
      <c r="Q86" s="231">
        <f>'3年生'!S31</f>
        <v>0</v>
      </c>
      <c r="R86" s="231">
        <f>'3年生'!T31</f>
        <v>0</v>
      </c>
      <c r="S86" s="232">
        <f>'3年生'!O31</f>
        <v>0</v>
      </c>
      <c r="T86" s="232">
        <f>'3年生'!P31</f>
        <v>0</v>
      </c>
      <c r="U86" s="151" t="str">
        <f>IF(S86="30分未満",1,IF(S86="30分～1時間",2,IF(S86="1～2時間",3,IF(S86="2～3時間",4,IF(S86="3時間以上",5,IF(S86=0,""))))))</f>
        <v/>
      </c>
      <c r="V86" s="145">
        <f>L86*M86/100</f>
        <v>7.65</v>
      </c>
      <c r="W86" s="146">
        <f t="shared" si="16"/>
        <v>0.96208262591963789</v>
      </c>
      <c r="X86" s="146">
        <f>V86</f>
        <v>7.65</v>
      </c>
      <c r="Y86" s="147">
        <f t="shared" si="18"/>
        <v>0.87946197620279354</v>
      </c>
      <c r="Z86" s="151" t="str">
        <f>IF(J86=1,Y86*T86/5,"")</f>
        <v/>
      </c>
      <c r="AA86" s="151" t="str">
        <f>IF(J86=2,Y86*T86/5,"")</f>
        <v/>
      </c>
      <c r="AB86" s="151">
        <f>IF(J86=3,Y86*T86/5,"")</f>
        <v>0</v>
      </c>
      <c r="AC86" s="151" t="str">
        <f>IF(J86=4,Y86*T86/5,"")</f>
        <v/>
      </c>
      <c r="AD86" s="151" t="str">
        <f>IF(J86=5,Y86*T86/5,"")</f>
        <v/>
      </c>
      <c r="AE86" s="187"/>
    </row>
    <row r="87" spans="2:31" ht="14.25" customHeight="1" thickBot="1" x14ac:dyDescent="0.2">
      <c r="B87" s="617"/>
      <c r="C87" s="620"/>
      <c r="D87" s="617"/>
      <c r="E87" s="623"/>
      <c r="F87" s="203" t="s">
        <v>151</v>
      </c>
      <c r="G87" s="204">
        <v>1</v>
      </c>
      <c r="H87" s="259" t="s">
        <v>10</v>
      </c>
      <c r="I87" s="259" t="s">
        <v>11</v>
      </c>
      <c r="J87" s="259">
        <v>4</v>
      </c>
      <c r="K87" s="259" t="s">
        <v>24</v>
      </c>
      <c r="L87" s="259">
        <f t="shared" si="24"/>
        <v>22.5</v>
      </c>
      <c r="M87" s="259">
        <v>100</v>
      </c>
      <c r="N87" s="260">
        <f t="shared" si="13"/>
        <v>22.5</v>
      </c>
      <c r="O87" s="261">
        <f>'4年生'!Q39</f>
        <v>0</v>
      </c>
      <c r="P87" s="261">
        <f>'4年生'!R39</f>
        <v>0</v>
      </c>
      <c r="Q87" s="261">
        <f>'4年生'!S39</f>
        <v>0</v>
      </c>
      <c r="R87" s="261">
        <f>'4年生'!T39</f>
        <v>0</v>
      </c>
      <c r="S87" s="262">
        <f>'4年生'!O39</f>
        <v>0</v>
      </c>
      <c r="T87" s="262">
        <f>'4年生'!P39</f>
        <v>0</v>
      </c>
      <c r="U87" s="263" t="str">
        <f t="shared" si="14"/>
        <v/>
      </c>
      <c r="V87" s="303">
        <f t="shared" si="15"/>
        <v>22.5</v>
      </c>
      <c r="W87" s="265">
        <f t="shared" si="16"/>
        <v>2.8296547821165818</v>
      </c>
      <c r="X87" s="265">
        <f t="shared" si="17"/>
        <v>22.5</v>
      </c>
      <c r="Y87" s="266">
        <f t="shared" si="18"/>
        <v>2.586652871184687</v>
      </c>
      <c r="Z87" s="263" t="str">
        <f t="shared" si="19"/>
        <v/>
      </c>
      <c r="AA87" s="263" t="str">
        <f t="shared" si="20"/>
        <v/>
      </c>
      <c r="AB87" s="263" t="str">
        <f t="shared" si="21"/>
        <v/>
      </c>
      <c r="AC87" s="263">
        <f t="shared" si="22"/>
        <v>0</v>
      </c>
      <c r="AD87" s="263" t="str">
        <f t="shared" si="23"/>
        <v/>
      </c>
      <c r="AE87" s="463"/>
    </row>
    <row r="88" spans="2:31" ht="14.25" customHeight="1" thickTop="1" x14ac:dyDescent="0.15">
      <c r="B88" s="617"/>
      <c r="C88" s="620"/>
      <c r="D88" s="174"/>
      <c r="E88" s="141"/>
      <c r="F88" s="157" t="s">
        <v>174</v>
      </c>
      <c r="G88" s="158"/>
      <c r="H88" s="158"/>
      <c r="I88" s="158"/>
      <c r="J88" s="158">
        <v>1</v>
      </c>
      <c r="K88" s="158"/>
      <c r="L88" s="158" t="str">
        <f t="shared" si="24"/>
        <v/>
      </c>
      <c r="M88" s="158"/>
      <c r="N88" s="159"/>
      <c r="O88" s="235"/>
      <c r="P88" s="235"/>
      <c r="Q88" s="235"/>
      <c r="R88" s="236"/>
      <c r="S88" s="237"/>
      <c r="T88" s="237">
        <f>AE88</f>
        <v>0</v>
      </c>
      <c r="U88" s="161"/>
      <c r="V88" s="162"/>
      <c r="W88" s="163"/>
      <c r="X88" s="163"/>
      <c r="Y88" s="163"/>
      <c r="Z88" s="161">
        <f>SUM(Z64:Z87)</f>
        <v>0</v>
      </c>
      <c r="AA88" s="161"/>
      <c r="AB88" s="161"/>
      <c r="AC88" s="161"/>
      <c r="AD88" s="161"/>
      <c r="AE88" s="202">
        <f>SUM(Z88:AD88)/100</f>
        <v>0</v>
      </c>
    </row>
    <row r="89" spans="2:31" ht="14.25" customHeight="1" x14ac:dyDescent="0.15">
      <c r="B89" s="617"/>
      <c r="C89" s="620"/>
      <c r="D89" s="174"/>
      <c r="E89" s="141"/>
      <c r="F89" s="136" t="s">
        <v>175</v>
      </c>
      <c r="G89" s="139"/>
      <c r="H89" s="139"/>
      <c r="I89" s="139"/>
      <c r="J89" s="139">
        <v>2</v>
      </c>
      <c r="K89" s="139"/>
      <c r="L89" s="139" t="str">
        <f t="shared" si="24"/>
        <v/>
      </c>
      <c r="M89" s="139"/>
      <c r="N89" s="144"/>
      <c r="O89" s="238"/>
      <c r="P89" s="238"/>
      <c r="Q89" s="238"/>
      <c r="R89" s="231"/>
      <c r="S89" s="232"/>
      <c r="T89" s="232">
        <f>AE89</f>
        <v>0</v>
      </c>
      <c r="U89" s="151"/>
      <c r="V89" s="145"/>
      <c r="W89" s="146"/>
      <c r="X89" s="146"/>
      <c r="Y89" s="146"/>
      <c r="Z89" s="151"/>
      <c r="AA89" s="151">
        <f>SUM(AA64:AA87)</f>
        <v>0</v>
      </c>
      <c r="AB89" s="151"/>
      <c r="AC89" s="151"/>
      <c r="AD89" s="151"/>
      <c r="AE89" s="175">
        <f>SUM(Z89:AD89)/100</f>
        <v>0</v>
      </c>
    </row>
    <row r="90" spans="2:31" ht="14.25" customHeight="1" x14ac:dyDescent="0.15">
      <c r="B90" s="617"/>
      <c r="C90" s="620"/>
      <c r="D90" s="174"/>
      <c r="E90" s="141"/>
      <c r="F90" s="136" t="s">
        <v>176</v>
      </c>
      <c r="G90" s="139"/>
      <c r="H90" s="139"/>
      <c r="I90" s="139"/>
      <c r="J90" s="139">
        <v>3</v>
      </c>
      <c r="K90" s="139"/>
      <c r="L90" s="139" t="str">
        <f t="shared" si="24"/>
        <v/>
      </c>
      <c r="M90" s="139"/>
      <c r="N90" s="144"/>
      <c r="O90" s="238"/>
      <c r="P90" s="238"/>
      <c r="Q90" s="238"/>
      <c r="R90" s="231"/>
      <c r="S90" s="232"/>
      <c r="T90" s="232">
        <f>AE90</f>
        <v>0</v>
      </c>
      <c r="U90" s="151"/>
      <c r="V90" s="145"/>
      <c r="W90" s="146"/>
      <c r="X90" s="146"/>
      <c r="Y90" s="146"/>
      <c r="Z90" s="151"/>
      <c r="AA90" s="151"/>
      <c r="AB90" s="151">
        <f>SUM(AB64:AB87)</f>
        <v>0</v>
      </c>
      <c r="AC90" s="151"/>
      <c r="AD90" s="151"/>
      <c r="AE90" s="175">
        <f>SUM(Z90:AD90)/100</f>
        <v>0</v>
      </c>
    </row>
    <row r="91" spans="2:31" ht="14.25" customHeight="1" x14ac:dyDescent="0.15">
      <c r="B91" s="617"/>
      <c r="C91" s="620"/>
      <c r="D91" s="174"/>
      <c r="E91" s="141"/>
      <c r="F91" s="136" t="s">
        <v>177</v>
      </c>
      <c r="G91" s="139"/>
      <c r="H91" s="139"/>
      <c r="I91" s="139"/>
      <c r="J91" s="139">
        <v>4</v>
      </c>
      <c r="K91" s="139"/>
      <c r="L91" s="139" t="str">
        <f t="shared" si="24"/>
        <v/>
      </c>
      <c r="M91" s="139"/>
      <c r="N91" s="144"/>
      <c r="O91" s="238"/>
      <c r="P91" s="238"/>
      <c r="Q91" s="238"/>
      <c r="R91" s="231"/>
      <c r="S91" s="232"/>
      <c r="T91" s="232">
        <f>AE91</f>
        <v>0</v>
      </c>
      <c r="U91" s="151"/>
      <c r="V91" s="145"/>
      <c r="W91" s="146"/>
      <c r="X91" s="146"/>
      <c r="Y91" s="146"/>
      <c r="Z91" s="151"/>
      <c r="AA91" s="151"/>
      <c r="AB91" s="151"/>
      <c r="AC91" s="151">
        <f>SUM(AC64:AC87)</f>
        <v>0</v>
      </c>
      <c r="AD91" s="151"/>
      <c r="AE91" s="175">
        <f>SUM(Z91:AD91)/100</f>
        <v>0</v>
      </c>
    </row>
    <row r="92" spans="2:31" ht="14.25" customHeight="1" x14ac:dyDescent="0.15">
      <c r="B92" s="617"/>
      <c r="C92" s="620"/>
      <c r="D92" s="174"/>
      <c r="E92" s="141"/>
      <c r="F92" s="136" t="s">
        <v>178</v>
      </c>
      <c r="G92" s="139"/>
      <c r="H92" s="139"/>
      <c r="I92" s="139"/>
      <c r="J92" s="139">
        <v>5</v>
      </c>
      <c r="K92" s="139"/>
      <c r="L92" s="139" t="str">
        <f t="shared" si="24"/>
        <v/>
      </c>
      <c r="M92" s="139"/>
      <c r="N92" s="144"/>
      <c r="O92" s="238"/>
      <c r="P92" s="238"/>
      <c r="Q92" s="238"/>
      <c r="R92" s="231"/>
      <c r="S92" s="232"/>
      <c r="T92" s="232">
        <f>AE92</f>
        <v>0</v>
      </c>
      <c r="U92" s="151"/>
      <c r="V92" s="145"/>
      <c r="W92" s="146"/>
      <c r="X92" s="146"/>
      <c r="Y92" s="146"/>
      <c r="Z92" s="151"/>
      <c r="AA92" s="151"/>
      <c r="AB92" s="151"/>
      <c r="AC92" s="151"/>
      <c r="AD92" s="151">
        <f>SUM(AD64:AD87)</f>
        <v>0</v>
      </c>
      <c r="AE92" s="175">
        <f>SUM(Z92:AD92)/100</f>
        <v>0</v>
      </c>
    </row>
    <row r="93" spans="2:31" ht="14.25" customHeight="1" thickBot="1" x14ac:dyDescent="0.2">
      <c r="B93" s="617"/>
      <c r="C93" s="620"/>
      <c r="D93" s="176"/>
      <c r="E93" s="177"/>
      <c r="F93" s="178" t="s">
        <v>70</v>
      </c>
      <c r="G93" s="179"/>
      <c r="H93" s="179"/>
      <c r="I93" s="179"/>
      <c r="J93" s="179">
        <v>5</v>
      </c>
      <c r="K93" s="179"/>
      <c r="L93" s="179" t="str">
        <f t="shared" si="24"/>
        <v/>
      </c>
      <c r="M93" s="179"/>
      <c r="N93" s="180">
        <f>SUM(N64:N87)</f>
        <v>795.15</v>
      </c>
      <c r="O93" s="239"/>
      <c r="P93" s="239"/>
      <c r="Q93" s="239"/>
      <c r="R93" s="240"/>
      <c r="S93" s="241"/>
      <c r="T93" s="241"/>
      <c r="U93" s="181"/>
      <c r="V93" s="182">
        <f>SUM(V64:V87)</f>
        <v>885.15</v>
      </c>
      <c r="W93" s="183"/>
      <c r="X93" s="183"/>
      <c r="Y93" s="183"/>
      <c r="Z93" s="181"/>
      <c r="AA93" s="181"/>
      <c r="AB93" s="181"/>
      <c r="AC93" s="181"/>
      <c r="AD93" s="181"/>
      <c r="AE93" s="188">
        <f>SUM(AE88:AE92)</f>
        <v>0</v>
      </c>
    </row>
    <row r="94" spans="2:31" ht="14.25" customHeight="1" x14ac:dyDescent="0.15">
      <c r="B94" s="617"/>
      <c r="C94" s="620"/>
      <c r="D94" s="616">
        <v>2</v>
      </c>
      <c r="E94" s="622" t="s">
        <v>47</v>
      </c>
      <c r="F94" s="164" t="s">
        <v>67</v>
      </c>
      <c r="G94" s="164">
        <v>2</v>
      </c>
      <c r="H94" s="164" t="s">
        <v>10</v>
      </c>
      <c r="I94" s="164" t="s">
        <v>11</v>
      </c>
      <c r="J94" s="164">
        <v>1</v>
      </c>
      <c r="K94" s="164" t="s">
        <v>6</v>
      </c>
      <c r="L94" s="164">
        <f t="shared" si="24"/>
        <v>45</v>
      </c>
      <c r="M94" s="164">
        <v>100</v>
      </c>
      <c r="N94" s="165">
        <f>IF(H94="必修",L94*M94/100,IF(T94=0,0,L94*M94/100))</f>
        <v>45</v>
      </c>
      <c r="O94" s="229">
        <f>'1年生'!Q35</f>
        <v>0</v>
      </c>
      <c r="P94" s="229">
        <f>'1年生'!R35</f>
        <v>0</v>
      </c>
      <c r="Q94" s="229">
        <f>'1年生'!S35</f>
        <v>0</v>
      </c>
      <c r="R94" s="229">
        <f>'1年生'!T35</f>
        <v>0</v>
      </c>
      <c r="S94" s="230">
        <f>'1年生'!O35</f>
        <v>0</v>
      </c>
      <c r="T94" s="230">
        <f>'1年生'!P35</f>
        <v>0</v>
      </c>
      <c r="U94" s="167" t="str">
        <f>IF(S94="30分未満",1,IF(S94="30分～1時間",2,IF(S94="1～2時間",3,IF(S94="2～3時間",4,IF(S94="3時間以上",5,IF(S94=0,""))))))</f>
        <v/>
      </c>
      <c r="V94" s="168">
        <f>L94*M94/100</f>
        <v>45</v>
      </c>
      <c r="W94" s="170">
        <f>V94/$N$102*100</f>
        <v>60.240963855421683</v>
      </c>
      <c r="X94" s="170">
        <f>V94</f>
        <v>45</v>
      </c>
      <c r="Y94" s="171">
        <f>X94/$N$103*100</f>
        <v>5.173305742369374</v>
      </c>
      <c r="Z94" s="167">
        <f>IF(J94=1,Y94*T94/5,"")</f>
        <v>0</v>
      </c>
      <c r="AA94" s="167" t="str">
        <f>IF(J94=2,Y94*T94/5,"")</f>
        <v/>
      </c>
      <c r="AB94" s="167" t="str">
        <f>IF(J94=3,Y94*T94/5,"")</f>
        <v/>
      </c>
      <c r="AC94" s="167" t="str">
        <f>IF(J94=4,Y94*T94/5,"")</f>
        <v/>
      </c>
      <c r="AD94" s="167" t="str">
        <f>IF(J94=5,Y94*T94/5,"")</f>
        <v/>
      </c>
      <c r="AE94" s="172"/>
    </row>
    <row r="95" spans="2:31" ht="14.25" customHeight="1" x14ac:dyDescent="0.15">
      <c r="B95" s="617"/>
      <c r="C95" s="620"/>
      <c r="D95" s="617"/>
      <c r="E95" s="623"/>
      <c r="F95" s="139" t="s">
        <v>257</v>
      </c>
      <c r="G95" s="139">
        <v>2</v>
      </c>
      <c r="H95" s="139" t="s">
        <v>10</v>
      </c>
      <c r="I95" s="139" t="s">
        <v>11</v>
      </c>
      <c r="J95" s="139">
        <v>3</v>
      </c>
      <c r="K95" s="139" t="s">
        <v>6</v>
      </c>
      <c r="L95" s="139">
        <f t="shared" si="24"/>
        <v>45</v>
      </c>
      <c r="M95" s="139">
        <v>66</v>
      </c>
      <c r="N95" s="144">
        <f>IF(H95="必修",L95*M95/100,IF(T95=0,0,L95*M95/100))</f>
        <v>29.7</v>
      </c>
      <c r="O95" s="231">
        <f>'3年生'!Q34</f>
        <v>0</v>
      </c>
      <c r="P95" s="231">
        <f>'3年生'!R34</f>
        <v>0</v>
      </c>
      <c r="Q95" s="231">
        <f>'3年生'!S34</f>
        <v>0</v>
      </c>
      <c r="R95" s="231">
        <f>'3年生'!T34</f>
        <v>0</v>
      </c>
      <c r="S95" s="232">
        <f>'3年生'!O34</f>
        <v>0</v>
      </c>
      <c r="T95" s="232">
        <f>'3年生'!P34</f>
        <v>0</v>
      </c>
      <c r="U95" s="151" t="str">
        <f>IF(S95="30分未満",1,IF(S95="30分～1時間",2,IF(S95="1～2時間",3,IF(S95="2～3時間",4,IF(S95="3時間以上",5,IF(S95=0,""))))))</f>
        <v/>
      </c>
      <c r="V95" s="145">
        <f>L95*M95/100</f>
        <v>29.7</v>
      </c>
      <c r="W95" s="146">
        <f>V95/$N$102*100</f>
        <v>39.75903614457831</v>
      </c>
      <c r="X95" s="146">
        <f>V95</f>
        <v>29.7</v>
      </c>
      <c r="Y95" s="147">
        <f>X95/$N$103*100</f>
        <v>3.4143817899637865</v>
      </c>
      <c r="Z95" s="151" t="str">
        <f>IF(J95=1,Y95*T95/5,"")</f>
        <v/>
      </c>
      <c r="AA95" s="151" t="str">
        <f>IF(J95=2,Y95*T95/5,"")</f>
        <v/>
      </c>
      <c r="AB95" s="151">
        <f>IF(J95=3,Y95*T95/5,"")</f>
        <v>0</v>
      </c>
      <c r="AC95" s="151" t="str">
        <f>IF(J95=4,Y95*T95/5,"")</f>
        <v/>
      </c>
      <c r="AD95" s="151" t="str">
        <f>IF(J95=5,Y95*T95/5,"")</f>
        <v/>
      </c>
      <c r="AE95" s="173"/>
    </row>
    <row r="96" spans="2:31" ht="14.25" customHeight="1" thickBot="1" x14ac:dyDescent="0.2">
      <c r="B96" s="617"/>
      <c r="C96" s="620"/>
      <c r="D96" s="617"/>
      <c r="E96" s="623"/>
      <c r="F96" s="205" t="s">
        <v>333</v>
      </c>
      <c r="G96" s="205">
        <v>2</v>
      </c>
      <c r="H96" s="205" t="s">
        <v>328</v>
      </c>
      <c r="I96" s="205" t="s">
        <v>150</v>
      </c>
      <c r="J96" s="205">
        <v>4</v>
      </c>
      <c r="K96" s="205" t="s">
        <v>24</v>
      </c>
      <c r="L96" s="205">
        <f t="shared" si="24"/>
        <v>22.5</v>
      </c>
      <c r="M96" s="205">
        <v>100</v>
      </c>
      <c r="N96" s="206">
        <f>IF(H96="必修",L96*M96/100,IF(T96=0,0,L96*M96/100))</f>
        <v>0</v>
      </c>
      <c r="O96" s="233">
        <f>'4年生'!Q42</f>
        <v>0</v>
      </c>
      <c r="P96" s="233">
        <f>'4年生'!R42</f>
        <v>0</v>
      </c>
      <c r="Q96" s="233">
        <f>'4年生'!S42</f>
        <v>0</v>
      </c>
      <c r="R96" s="233">
        <f>'4年生'!T42</f>
        <v>0</v>
      </c>
      <c r="S96" s="234">
        <f>'4年生'!O42</f>
        <v>0</v>
      </c>
      <c r="T96" s="234">
        <f>'4年生'!P42</f>
        <v>0</v>
      </c>
      <c r="U96" s="207" t="str">
        <f>IF(S96="30分未満",1,IF(S96="30分～1時間",2,IF(S96="1～2時間",3,IF(S96="2～3時間",4,IF(S96="3時間以上",5,IF(S96=0,""))))))</f>
        <v/>
      </c>
      <c r="V96" s="210">
        <f>L96*M96/100</f>
        <v>22.5</v>
      </c>
      <c r="W96" s="208">
        <f>V96/$N$102*100</f>
        <v>30.120481927710841</v>
      </c>
      <c r="X96" s="208">
        <f>V96</f>
        <v>22.5</v>
      </c>
      <c r="Y96" s="209">
        <f>X96/$N$103*100</f>
        <v>2.586652871184687</v>
      </c>
      <c r="Z96" s="207" t="str">
        <f>IF(J96=1,Y96*T96/5,"")</f>
        <v/>
      </c>
      <c r="AA96" s="207" t="str">
        <f>IF(J96=2,Y96*T96/5,"")</f>
        <v/>
      </c>
      <c r="AB96" s="207" t="str">
        <f>IF(J96=3,Y96*T96/5,"")</f>
        <v/>
      </c>
      <c r="AC96" s="207"/>
      <c r="AD96" s="207" t="str">
        <f>IF(J96=5,Y96*T96/5,"")</f>
        <v/>
      </c>
      <c r="AE96" s="211"/>
    </row>
    <row r="97" spans="2:31" ht="14.25" customHeight="1" thickTop="1" x14ac:dyDescent="0.15">
      <c r="B97" s="617"/>
      <c r="C97" s="620"/>
      <c r="D97" s="174"/>
      <c r="E97" s="141"/>
      <c r="F97" s="157" t="s">
        <v>179</v>
      </c>
      <c r="G97" s="158"/>
      <c r="H97" s="158"/>
      <c r="I97" s="158"/>
      <c r="J97" s="158">
        <v>1</v>
      </c>
      <c r="K97" s="158"/>
      <c r="L97" s="158" t="str">
        <f t="shared" si="24"/>
        <v/>
      </c>
      <c r="M97" s="158"/>
      <c r="N97" s="159"/>
      <c r="O97" s="235"/>
      <c r="P97" s="235"/>
      <c r="Q97" s="235"/>
      <c r="R97" s="236"/>
      <c r="S97" s="237"/>
      <c r="T97" s="237">
        <f>AE97</f>
        <v>0</v>
      </c>
      <c r="U97" s="161"/>
      <c r="V97" s="162"/>
      <c r="W97" s="163"/>
      <c r="X97" s="163"/>
      <c r="Y97" s="163"/>
      <c r="Z97" s="161">
        <f>SUM(Z94:Z96)</f>
        <v>0</v>
      </c>
      <c r="AA97" s="161"/>
      <c r="AB97" s="161"/>
      <c r="AC97" s="161"/>
      <c r="AD97" s="161"/>
      <c r="AE97" s="202">
        <f>SUM(Z97:AD97)/100</f>
        <v>0</v>
      </c>
    </row>
    <row r="98" spans="2:31" ht="14.25" customHeight="1" x14ac:dyDescent="0.15">
      <c r="B98" s="617"/>
      <c r="C98" s="620"/>
      <c r="D98" s="174"/>
      <c r="E98" s="141"/>
      <c r="F98" s="136" t="s">
        <v>180</v>
      </c>
      <c r="G98" s="139"/>
      <c r="H98" s="139"/>
      <c r="I98" s="139"/>
      <c r="J98" s="139">
        <v>2</v>
      </c>
      <c r="K98" s="139"/>
      <c r="L98" s="139" t="str">
        <f t="shared" si="24"/>
        <v/>
      </c>
      <c r="M98" s="139"/>
      <c r="N98" s="144"/>
      <c r="O98" s="238"/>
      <c r="P98" s="238"/>
      <c r="Q98" s="238"/>
      <c r="R98" s="231"/>
      <c r="S98" s="232"/>
      <c r="T98" s="232">
        <f>AE98</f>
        <v>0</v>
      </c>
      <c r="U98" s="151"/>
      <c r="V98" s="145"/>
      <c r="W98" s="146"/>
      <c r="X98" s="146"/>
      <c r="Y98" s="146"/>
      <c r="Z98" s="151"/>
      <c r="AA98" s="151">
        <f>SUM(AA94:AA96)</f>
        <v>0</v>
      </c>
      <c r="AB98" s="151"/>
      <c r="AC98" s="151"/>
      <c r="AD98" s="151"/>
      <c r="AE98" s="175">
        <f>SUM(Z98:AD98)/100</f>
        <v>0</v>
      </c>
    </row>
    <row r="99" spans="2:31" ht="14.25" customHeight="1" x14ac:dyDescent="0.15">
      <c r="B99" s="617"/>
      <c r="C99" s="620"/>
      <c r="D99" s="174"/>
      <c r="E99" s="141"/>
      <c r="F99" s="136" t="s">
        <v>181</v>
      </c>
      <c r="G99" s="139"/>
      <c r="H99" s="139"/>
      <c r="I99" s="139"/>
      <c r="J99" s="139">
        <v>3</v>
      </c>
      <c r="K99" s="139"/>
      <c r="L99" s="139" t="str">
        <f t="shared" si="24"/>
        <v/>
      </c>
      <c r="M99" s="139"/>
      <c r="N99" s="144"/>
      <c r="O99" s="238"/>
      <c r="P99" s="238"/>
      <c r="Q99" s="238"/>
      <c r="R99" s="231"/>
      <c r="S99" s="232"/>
      <c r="T99" s="232">
        <f>AE99</f>
        <v>0</v>
      </c>
      <c r="U99" s="151"/>
      <c r="V99" s="145"/>
      <c r="W99" s="146"/>
      <c r="X99" s="146"/>
      <c r="Y99" s="146"/>
      <c r="Z99" s="151"/>
      <c r="AA99" s="151"/>
      <c r="AB99" s="151">
        <f>SUM(AB94:AB96)</f>
        <v>0</v>
      </c>
      <c r="AC99" s="151"/>
      <c r="AD99" s="151"/>
      <c r="AE99" s="175">
        <f>SUM(Z99:AD99)/100</f>
        <v>0</v>
      </c>
    </row>
    <row r="100" spans="2:31" ht="14.25" customHeight="1" x14ac:dyDescent="0.15">
      <c r="B100" s="617"/>
      <c r="C100" s="620"/>
      <c r="D100" s="174"/>
      <c r="E100" s="141"/>
      <c r="F100" s="136" t="s">
        <v>182</v>
      </c>
      <c r="G100" s="139"/>
      <c r="H100" s="139"/>
      <c r="I100" s="139"/>
      <c r="J100" s="139">
        <v>4</v>
      </c>
      <c r="K100" s="139"/>
      <c r="L100" s="139" t="str">
        <f t="shared" si="24"/>
        <v/>
      </c>
      <c r="M100" s="139"/>
      <c r="N100" s="144"/>
      <c r="O100" s="238"/>
      <c r="P100" s="238"/>
      <c r="Q100" s="238"/>
      <c r="R100" s="231"/>
      <c r="S100" s="232"/>
      <c r="T100" s="232">
        <f>AE100</f>
        <v>0</v>
      </c>
      <c r="U100" s="151"/>
      <c r="V100" s="145"/>
      <c r="W100" s="146"/>
      <c r="X100" s="146"/>
      <c r="Y100" s="146"/>
      <c r="Z100" s="151"/>
      <c r="AA100" s="151"/>
      <c r="AB100" s="151"/>
      <c r="AC100" s="151">
        <f>SUM(AC94:AC96)</f>
        <v>0</v>
      </c>
      <c r="AD100" s="151"/>
      <c r="AE100" s="175">
        <f>SUM(Z100:AD100)/100</f>
        <v>0</v>
      </c>
    </row>
    <row r="101" spans="2:31" ht="14.25" customHeight="1" x14ac:dyDescent="0.15">
      <c r="B101" s="617"/>
      <c r="C101" s="620"/>
      <c r="D101" s="174"/>
      <c r="E101" s="141"/>
      <c r="F101" s="136" t="s">
        <v>183</v>
      </c>
      <c r="G101" s="139"/>
      <c r="H101" s="139"/>
      <c r="I101" s="139"/>
      <c r="J101" s="139">
        <v>5</v>
      </c>
      <c r="K101" s="139"/>
      <c r="L101" s="139" t="str">
        <f t="shared" si="24"/>
        <v/>
      </c>
      <c r="M101" s="139"/>
      <c r="N101" s="144"/>
      <c r="O101" s="238"/>
      <c r="P101" s="238"/>
      <c r="Q101" s="238"/>
      <c r="R101" s="231"/>
      <c r="S101" s="232"/>
      <c r="T101" s="232">
        <f>AE101</f>
        <v>0</v>
      </c>
      <c r="U101" s="151"/>
      <c r="V101" s="145"/>
      <c r="W101" s="146"/>
      <c r="X101" s="146"/>
      <c r="Y101" s="146"/>
      <c r="Z101" s="151"/>
      <c r="AA101" s="151"/>
      <c r="AB101" s="151"/>
      <c r="AC101" s="151"/>
      <c r="AD101" s="151">
        <f>SUM(AD94:AD96)</f>
        <v>0</v>
      </c>
      <c r="AE101" s="175">
        <f>SUM(Z101:AD101)/100</f>
        <v>0</v>
      </c>
    </row>
    <row r="102" spans="2:31" ht="14.25" customHeight="1" x14ac:dyDescent="0.15">
      <c r="B102" s="617"/>
      <c r="C102" s="620"/>
      <c r="D102" s="174"/>
      <c r="E102" s="141"/>
      <c r="F102" s="136" t="s">
        <v>69</v>
      </c>
      <c r="G102" s="139"/>
      <c r="H102" s="139"/>
      <c r="I102" s="139"/>
      <c r="J102" s="139">
        <v>5</v>
      </c>
      <c r="K102" s="139"/>
      <c r="L102" s="139" t="str">
        <f t="shared" si="24"/>
        <v/>
      </c>
      <c r="M102" s="139"/>
      <c r="N102" s="144">
        <f>SUM(N94:N96)</f>
        <v>74.7</v>
      </c>
      <c r="O102" s="238"/>
      <c r="P102" s="238"/>
      <c r="Q102" s="238"/>
      <c r="R102" s="231"/>
      <c r="S102" s="232"/>
      <c r="T102" s="232"/>
      <c r="U102" s="151"/>
      <c r="V102" s="145">
        <f>SUM(V94:V96)</f>
        <v>97.2</v>
      </c>
      <c r="W102" s="146"/>
      <c r="X102" s="146"/>
      <c r="Y102" s="146"/>
      <c r="Z102" s="151"/>
      <c r="AA102" s="151"/>
      <c r="AB102" s="151"/>
      <c r="AC102" s="151"/>
      <c r="AD102" s="151"/>
      <c r="AE102" s="189">
        <f>SUM(AE97:AE101)</f>
        <v>0</v>
      </c>
    </row>
    <row r="103" spans="2:31" ht="14.25" customHeight="1" thickBot="1" x14ac:dyDescent="0.2">
      <c r="B103" s="618"/>
      <c r="C103" s="621"/>
      <c r="D103" s="176"/>
      <c r="E103" s="177"/>
      <c r="F103" s="178" t="s">
        <v>68</v>
      </c>
      <c r="G103" s="179"/>
      <c r="H103" s="179"/>
      <c r="I103" s="179"/>
      <c r="J103" s="179">
        <v>5</v>
      </c>
      <c r="K103" s="179"/>
      <c r="L103" s="179" t="str">
        <f t="shared" si="24"/>
        <v/>
      </c>
      <c r="M103" s="179"/>
      <c r="N103" s="180">
        <f>N93+N102</f>
        <v>869.85</v>
      </c>
      <c r="O103" s="239"/>
      <c r="P103" s="239"/>
      <c r="Q103" s="239"/>
      <c r="R103" s="240"/>
      <c r="S103" s="241"/>
      <c r="T103" s="241"/>
      <c r="U103" s="181"/>
      <c r="V103" s="182">
        <f>$V$93+$V$102</f>
        <v>982.35</v>
      </c>
      <c r="W103" s="183"/>
      <c r="X103" s="183"/>
      <c r="Y103" s="183"/>
      <c r="Z103" s="181">
        <f>SUM(Z88:Z92)+SUM(Z97:Z101)</f>
        <v>0</v>
      </c>
      <c r="AA103" s="181">
        <f>SUM(AA88:AA92)+SUM(AA97:AA101)</f>
        <v>0</v>
      </c>
      <c r="AB103" s="181">
        <f>SUM(AB88:AB92)+SUM(AB97:AB101)</f>
        <v>0</v>
      </c>
      <c r="AC103" s="181">
        <f>SUM(AC88:AC92)+SUM(AC97:AC101)</f>
        <v>0</v>
      </c>
      <c r="AD103" s="181">
        <f>SUM(AD88:AD92)+SUM(AD97:AD101)</f>
        <v>0</v>
      </c>
      <c r="AE103" s="184">
        <f>AE93+AE102</f>
        <v>0</v>
      </c>
    </row>
    <row r="104" spans="2:31" ht="14.25" customHeight="1" x14ac:dyDescent="0.15">
      <c r="B104" s="616" t="s">
        <v>2</v>
      </c>
      <c r="C104" s="619" t="s">
        <v>71</v>
      </c>
      <c r="D104" s="616">
        <v>1</v>
      </c>
      <c r="E104" s="622" t="s">
        <v>72</v>
      </c>
      <c r="F104" s="185" t="s">
        <v>258</v>
      </c>
      <c r="G104" s="186">
        <v>2</v>
      </c>
      <c r="H104" s="164" t="s">
        <v>259</v>
      </c>
      <c r="I104" s="164" t="s">
        <v>11</v>
      </c>
      <c r="J104" s="164">
        <v>1</v>
      </c>
      <c r="K104" s="164" t="s">
        <v>6</v>
      </c>
      <c r="L104" s="164">
        <f t="shared" si="24"/>
        <v>45</v>
      </c>
      <c r="M104" s="164">
        <v>100</v>
      </c>
      <c r="N104" s="165">
        <f t="shared" ref="N104:N117" si="25">IF(H104="必修",L104*M104/100,IF(T104=0,0,L104*M104/100))</f>
        <v>45</v>
      </c>
      <c r="O104" s="229">
        <f>'1年生'!Q40</f>
        <v>0</v>
      </c>
      <c r="P104" s="229">
        <f>'1年生'!R40</f>
        <v>0</v>
      </c>
      <c r="Q104" s="229">
        <f>'1年生'!S40</f>
        <v>0</v>
      </c>
      <c r="R104" s="229">
        <f>'1年生'!T40</f>
        <v>0</v>
      </c>
      <c r="S104" s="230">
        <f>'1年生'!O40</f>
        <v>0</v>
      </c>
      <c r="T104" s="230">
        <f>'1年生'!P40</f>
        <v>0</v>
      </c>
      <c r="U104" s="167" t="str">
        <f t="shared" ref="U104:U119" si="26">IF(S104="30分未満",1,IF(S104="30分～1時間",2,IF(S104="1～2時間",3,IF(S104="2～3時間",4,IF(S104="3時間以上",5,IF(S104=0,""))))))</f>
        <v/>
      </c>
      <c r="V104" s="168">
        <f t="shared" ref="V104:V119" si="27">L104*M104/100</f>
        <v>45</v>
      </c>
      <c r="W104" s="169">
        <f t="shared" ref="W104:W119" si="28">V104/$N$125*100</f>
        <v>10.256410256410255</v>
      </c>
      <c r="X104" s="170">
        <f t="shared" ref="X104:X119" si="29">V104</f>
        <v>45</v>
      </c>
      <c r="Y104" s="171">
        <f t="shared" ref="Y104:Y119" si="30">X104/$N$171*100</f>
        <v>4.7675804529201429</v>
      </c>
      <c r="Z104" s="167">
        <f t="shared" ref="Z104:Z119" si="31">IF(J104=1,Y104*T104/5,"")</f>
        <v>0</v>
      </c>
      <c r="AA104" s="167" t="str">
        <f t="shared" ref="AA104:AA119" si="32">IF(J104=2,Y104*T104/5,"")</f>
        <v/>
      </c>
      <c r="AB104" s="167" t="str">
        <f t="shared" ref="AB104:AB119" si="33">IF(J104=3,Y104*T104/5,"")</f>
        <v/>
      </c>
      <c r="AC104" s="167" t="str">
        <f t="shared" ref="AC104:AC119" si="34">IF(J104=4,Y104*T104/5,"")</f>
        <v/>
      </c>
      <c r="AD104" s="167" t="str">
        <f t="shared" ref="AD104:AD119" si="35">IF(J104=5,Y104*T104/5,"")</f>
        <v/>
      </c>
      <c r="AE104" s="172"/>
    </row>
    <row r="105" spans="2:31" ht="14.25" customHeight="1" x14ac:dyDescent="0.15">
      <c r="B105" s="617"/>
      <c r="C105" s="620"/>
      <c r="D105" s="617"/>
      <c r="E105" s="623"/>
      <c r="F105" s="137" t="s">
        <v>260</v>
      </c>
      <c r="G105" s="138">
        <v>2</v>
      </c>
      <c r="H105" s="139" t="s">
        <v>259</v>
      </c>
      <c r="I105" s="139" t="s">
        <v>11</v>
      </c>
      <c r="J105" s="139">
        <v>1</v>
      </c>
      <c r="K105" s="139" t="s">
        <v>6</v>
      </c>
      <c r="L105" s="139">
        <f t="shared" si="24"/>
        <v>45</v>
      </c>
      <c r="M105" s="139">
        <v>38</v>
      </c>
      <c r="N105" s="144">
        <f t="shared" si="25"/>
        <v>17.100000000000001</v>
      </c>
      <c r="O105" s="231">
        <f>'1年生'!Q41</f>
        <v>0</v>
      </c>
      <c r="P105" s="231">
        <f>'1年生'!R41</f>
        <v>0</v>
      </c>
      <c r="Q105" s="231">
        <f>'1年生'!S41</f>
        <v>0</v>
      </c>
      <c r="R105" s="231">
        <f>'1年生'!T41</f>
        <v>0</v>
      </c>
      <c r="S105" s="232">
        <f>'1年生'!O41</f>
        <v>0</v>
      </c>
      <c r="T105" s="232">
        <f>'1年生'!P41</f>
        <v>0</v>
      </c>
      <c r="U105" s="151" t="str">
        <f t="shared" si="26"/>
        <v/>
      </c>
      <c r="V105" s="145">
        <f t="shared" si="27"/>
        <v>17.100000000000001</v>
      </c>
      <c r="W105" s="148">
        <f t="shared" si="28"/>
        <v>3.8974358974358978</v>
      </c>
      <c r="X105" s="146">
        <f t="shared" si="29"/>
        <v>17.100000000000001</v>
      </c>
      <c r="Y105" s="147">
        <f t="shared" si="30"/>
        <v>1.8116805721096543</v>
      </c>
      <c r="Z105" s="151">
        <f t="shared" si="31"/>
        <v>0</v>
      </c>
      <c r="AA105" s="151" t="str">
        <f t="shared" si="32"/>
        <v/>
      </c>
      <c r="AB105" s="151" t="str">
        <f t="shared" si="33"/>
        <v/>
      </c>
      <c r="AC105" s="151" t="str">
        <f t="shared" si="34"/>
        <v/>
      </c>
      <c r="AD105" s="151" t="str">
        <f t="shared" si="35"/>
        <v/>
      </c>
      <c r="AE105" s="173"/>
    </row>
    <row r="106" spans="2:31" ht="14.25" customHeight="1" x14ac:dyDescent="0.15">
      <c r="B106" s="617"/>
      <c r="C106" s="620"/>
      <c r="D106" s="617"/>
      <c r="E106" s="623"/>
      <c r="F106" s="137" t="s">
        <v>338</v>
      </c>
      <c r="G106" s="138">
        <v>1</v>
      </c>
      <c r="H106" s="139" t="s">
        <v>339</v>
      </c>
      <c r="I106" s="139" t="s">
        <v>11</v>
      </c>
      <c r="J106" s="139">
        <v>1</v>
      </c>
      <c r="K106" s="139" t="s">
        <v>24</v>
      </c>
      <c r="L106" s="139">
        <f>IF(I106="学修",G106/2*22.5,IF(I106=0,"",G106*22.5))</f>
        <v>22.5</v>
      </c>
      <c r="M106" s="139">
        <v>100</v>
      </c>
      <c r="N106" s="144">
        <f>IF(H106="必修",L106*M106/100,IF(T106=0,0,L106*M106/100))</f>
        <v>0</v>
      </c>
      <c r="O106" s="231">
        <f>'1年生'!Q42</f>
        <v>0</v>
      </c>
      <c r="P106" s="231">
        <f>'1年生'!R42</f>
        <v>0</v>
      </c>
      <c r="Q106" s="231">
        <f>'1年生'!S42</f>
        <v>0</v>
      </c>
      <c r="R106" s="231">
        <f>'1年生'!T42</f>
        <v>0</v>
      </c>
      <c r="S106" s="232">
        <f>'1年生'!O42</f>
        <v>0</v>
      </c>
      <c r="T106" s="232">
        <f>'1年生'!P42</f>
        <v>0</v>
      </c>
      <c r="U106" s="151" t="str">
        <f>IF(S106="30分未満",1,IF(S106="30分～1時間",2,IF(S106="1～2時間",3,IF(S106="2～3時間",4,IF(S106="3時間以上",5,IF(S106=0,""))))))</f>
        <v/>
      </c>
      <c r="V106" s="145">
        <f>L106*M106/100</f>
        <v>22.5</v>
      </c>
      <c r="W106" s="148">
        <f t="shared" si="28"/>
        <v>5.1282051282051277</v>
      </c>
      <c r="X106" s="146">
        <f>V106</f>
        <v>22.5</v>
      </c>
      <c r="Y106" s="147">
        <f t="shared" si="30"/>
        <v>2.3837902264600714</v>
      </c>
      <c r="Z106" s="151">
        <f>IF(J106=1,Y106*T106/5,"")</f>
        <v>0</v>
      </c>
      <c r="AA106" s="151" t="str">
        <f>IF(J106=2,Y106*T106/5,"")</f>
        <v/>
      </c>
      <c r="AB106" s="151" t="str">
        <f>IF(J106=3,Y106*T106/5,"")</f>
        <v/>
      </c>
      <c r="AC106" s="151" t="str">
        <f>IF(J106=4,Y106*T106/5,"")</f>
        <v/>
      </c>
      <c r="AD106" s="151" t="str">
        <f>IF(J106=5,Y106*T106/5,"")</f>
        <v/>
      </c>
      <c r="AE106" s="173"/>
    </row>
    <row r="107" spans="2:31" ht="14.25" customHeight="1" x14ac:dyDescent="0.15">
      <c r="B107" s="617"/>
      <c r="C107" s="620"/>
      <c r="D107" s="617"/>
      <c r="E107" s="623"/>
      <c r="F107" s="137" t="s">
        <v>261</v>
      </c>
      <c r="G107" s="138">
        <v>2</v>
      </c>
      <c r="H107" s="139" t="s">
        <v>259</v>
      </c>
      <c r="I107" s="139" t="s">
        <v>11</v>
      </c>
      <c r="J107" s="139">
        <v>2</v>
      </c>
      <c r="K107" s="139" t="s">
        <v>6</v>
      </c>
      <c r="L107" s="139">
        <f t="shared" si="24"/>
        <v>45</v>
      </c>
      <c r="M107" s="139">
        <v>100</v>
      </c>
      <c r="N107" s="144">
        <f t="shared" si="25"/>
        <v>45</v>
      </c>
      <c r="O107" s="231">
        <f>'2年生'!Q38</f>
        <v>0</v>
      </c>
      <c r="P107" s="231">
        <f>'2年生'!R38</f>
        <v>0</v>
      </c>
      <c r="Q107" s="231">
        <f>'2年生'!S38</f>
        <v>0</v>
      </c>
      <c r="R107" s="231">
        <f>'2年生'!T38</f>
        <v>0</v>
      </c>
      <c r="S107" s="232">
        <f>'2年生'!O38</f>
        <v>0</v>
      </c>
      <c r="T107" s="232">
        <f>'2年生'!P38</f>
        <v>0</v>
      </c>
      <c r="U107" s="151" t="str">
        <f t="shared" si="26"/>
        <v/>
      </c>
      <c r="V107" s="145">
        <f t="shared" si="27"/>
        <v>45</v>
      </c>
      <c r="W107" s="148">
        <f t="shared" si="28"/>
        <v>10.256410256410255</v>
      </c>
      <c r="X107" s="146">
        <f t="shared" si="29"/>
        <v>45</v>
      </c>
      <c r="Y107" s="147">
        <f t="shared" si="30"/>
        <v>4.7675804529201429</v>
      </c>
      <c r="Z107" s="151" t="str">
        <f t="shared" si="31"/>
        <v/>
      </c>
      <c r="AA107" s="151">
        <f t="shared" si="32"/>
        <v>0</v>
      </c>
      <c r="AB107" s="151" t="str">
        <f t="shared" si="33"/>
        <v/>
      </c>
      <c r="AC107" s="151" t="str">
        <f t="shared" si="34"/>
        <v/>
      </c>
      <c r="AD107" s="151" t="str">
        <f t="shared" si="35"/>
        <v/>
      </c>
      <c r="AE107" s="173"/>
    </row>
    <row r="108" spans="2:31" ht="14.25" customHeight="1" x14ac:dyDescent="0.15">
      <c r="B108" s="617"/>
      <c r="C108" s="620"/>
      <c r="D108" s="617"/>
      <c r="E108" s="623"/>
      <c r="F108" s="137" t="s">
        <v>262</v>
      </c>
      <c r="G108" s="138">
        <v>2</v>
      </c>
      <c r="H108" s="139" t="s">
        <v>259</v>
      </c>
      <c r="I108" s="139" t="s">
        <v>11</v>
      </c>
      <c r="J108" s="139">
        <v>2</v>
      </c>
      <c r="K108" s="139" t="s">
        <v>6</v>
      </c>
      <c r="L108" s="139">
        <f t="shared" si="24"/>
        <v>45</v>
      </c>
      <c r="M108" s="139">
        <v>100</v>
      </c>
      <c r="N108" s="144">
        <f t="shared" si="25"/>
        <v>45</v>
      </c>
      <c r="O108" s="231">
        <f>'2年生'!Q39</f>
        <v>0</v>
      </c>
      <c r="P108" s="231">
        <f>'2年生'!R39</f>
        <v>0</v>
      </c>
      <c r="Q108" s="231">
        <f>'2年生'!S39</f>
        <v>0</v>
      </c>
      <c r="R108" s="231">
        <f>'2年生'!T39</f>
        <v>0</v>
      </c>
      <c r="S108" s="232">
        <f>'2年生'!O39</f>
        <v>0</v>
      </c>
      <c r="T108" s="232">
        <f>'2年生'!P39</f>
        <v>0</v>
      </c>
      <c r="U108" s="151" t="str">
        <f t="shared" si="26"/>
        <v/>
      </c>
      <c r="V108" s="145">
        <f t="shared" si="27"/>
        <v>45</v>
      </c>
      <c r="W108" s="148">
        <f t="shared" si="28"/>
        <v>10.256410256410255</v>
      </c>
      <c r="X108" s="146">
        <f t="shared" si="29"/>
        <v>45</v>
      </c>
      <c r="Y108" s="147">
        <f t="shared" si="30"/>
        <v>4.7675804529201429</v>
      </c>
      <c r="Z108" s="151" t="str">
        <f t="shared" si="31"/>
        <v/>
      </c>
      <c r="AA108" s="151">
        <f t="shared" si="32"/>
        <v>0</v>
      </c>
      <c r="AB108" s="151" t="str">
        <f t="shared" si="33"/>
        <v/>
      </c>
      <c r="AC108" s="151" t="str">
        <f t="shared" si="34"/>
        <v/>
      </c>
      <c r="AD108" s="151" t="str">
        <f t="shared" si="35"/>
        <v/>
      </c>
      <c r="AE108" s="173"/>
    </row>
    <row r="109" spans="2:31" ht="14.25" customHeight="1" x14ac:dyDescent="0.15">
      <c r="B109" s="617"/>
      <c r="C109" s="620"/>
      <c r="D109" s="617"/>
      <c r="E109" s="623"/>
      <c r="F109" s="137" t="s">
        <v>263</v>
      </c>
      <c r="G109" s="138">
        <v>2</v>
      </c>
      <c r="H109" s="139" t="s">
        <v>259</v>
      </c>
      <c r="I109" s="139" t="s">
        <v>11</v>
      </c>
      <c r="J109" s="139">
        <v>2</v>
      </c>
      <c r="K109" s="139" t="s">
        <v>6</v>
      </c>
      <c r="L109" s="139">
        <f t="shared" si="24"/>
        <v>45</v>
      </c>
      <c r="M109" s="139">
        <v>50</v>
      </c>
      <c r="N109" s="144">
        <f t="shared" si="25"/>
        <v>22.5</v>
      </c>
      <c r="O109" s="231">
        <f>'2年生'!Q40</f>
        <v>0</v>
      </c>
      <c r="P109" s="231">
        <f>'2年生'!R40</f>
        <v>0</v>
      </c>
      <c r="Q109" s="231">
        <f>'2年生'!S40</f>
        <v>0</v>
      </c>
      <c r="R109" s="231">
        <f>'2年生'!T40</f>
        <v>0</v>
      </c>
      <c r="S109" s="232">
        <f>'2年生'!O40</f>
        <v>0</v>
      </c>
      <c r="T109" s="232">
        <f>'2年生'!P40</f>
        <v>0</v>
      </c>
      <c r="U109" s="151" t="str">
        <f t="shared" si="26"/>
        <v/>
      </c>
      <c r="V109" s="145">
        <f t="shared" si="27"/>
        <v>22.5</v>
      </c>
      <c r="W109" s="148">
        <f t="shared" si="28"/>
        <v>5.1282051282051277</v>
      </c>
      <c r="X109" s="146">
        <f t="shared" si="29"/>
        <v>22.5</v>
      </c>
      <c r="Y109" s="147">
        <f t="shared" si="30"/>
        <v>2.3837902264600714</v>
      </c>
      <c r="Z109" s="151" t="str">
        <f t="shared" si="31"/>
        <v/>
      </c>
      <c r="AA109" s="151">
        <f t="shared" si="32"/>
        <v>0</v>
      </c>
      <c r="AB109" s="151" t="str">
        <f t="shared" si="33"/>
        <v/>
      </c>
      <c r="AC109" s="151" t="str">
        <f t="shared" si="34"/>
        <v/>
      </c>
      <c r="AD109" s="151" t="str">
        <f t="shared" si="35"/>
        <v/>
      </c>
      <c r="AE109" s="173"/>
    </row>
    <row r="110" spans="2:31" ht="14.25" customHeight="1" x14ac:dyDescent="0.15">
      <c r="B110" s="617"/>
      <c r="C110" s="620"/>
      <c r="D110" s="617"/>
      <c r="E110" s="623"/>
      <c r="F110" s="137" t="s">
        <v>264</v>
      </c>
      <c r="G110" s="138">
        <v>2</v>
      </c>
      <c r="H110" s="139" t="s">
        <v>259</v>
      </c>
      <c r="I110" s="139" t="s">
        <v>11</v>
      </c>
      <c r="J110" s="139">
        <v>2</v>
      </c>
      <c r="K110" s="139" t="s">
        <v>6</v>
      </c>
      <c r="L110" s="139">
        <f t="shared" si="24"/>
        <v>45</v>
      </c>
      <c r="M110" s="139">
        <v>100</v>
      </c>
      <c r="N110" s="144">
        <f t="shared" si="25"/>
        <v>45</v>
      </c>
      <c r="O110" s="231">
        <f>'2年生'!Q41</f>
        <v>0</v>
      </c>
      <c r="P110" s="231">
        <f>'2年生'!R41</f>
        <v>0</v>
      </c>
      <c r="Q110" s="231">
        <f>'2年生'!S41</f>
        <v>0</v>
      </c>
      <c r="R110" s="231">
        <f>'2年生'!T41</f>
        <v>0</v>
      </c>
      <c r="S110" s="232">
        <f>'2年生'!O41</f>
        <v>0</v>
      </c>
      <c r="T110" s="232">
        <f>'2年生'!P41</f>
        <v>0</v>
      </c>
      <c r="U110" s="151" t="str">
        <f t="shared" si="26"/>
        <v/>
      </c>
      <c r="V110" s="145">
        <f t="shared" si="27"/>
        <v>45</v>
      </c>
      <c r="W110" s="148">
        <f t="shared" si="28"/>
        <v>10.256410256410255</v>
      </c>
      <c r="X110" s="146">
        <f t="shared" si="29"/>
        <v>45</v>
      </c>
      <c r="Y110" s="147">
        <f t="shared" si="30"/>
        <v>4.7675804529201429</v>
      </c>
      <c r="Z110" s="151" t="str">
        <f t="shared" si="31"/>
        <v/>
      </c>
      <c r="AA110" s="151">
        <f t="shared" si="32"/>
        <v>0</v>
      </c>
      <c r="AB110" s="151" t="str">
        <f t="shared" si="33"/>
        <v/>
      </c>
      <c r="AC110" s="151" t="str">
        <f t="shared" si="34"/>
        <v/>
      </c>
      <c r="AD110" s="151" t="str">
        <f t="shared" si="35"/>
        <v/>
      </c>
      <c r="AE110" s="173"/>
    </row>
    <row r="111" spans="2:31" ht="14.25" customHeight="1" x14ac:dyDescent="0.15">
      <c r="B111" s="617"/>
      <c r="C111" s="620"/>
      <c r="D111" s="617"/>
      <c r="E111" s="623"/>
      <c r="F111" s="137" t="s">
        <v>265</v>
      </c>
      <c r="G111" s="138">
        <v>1</v>
      </c>
      <c r="H111" s="139" t="s">
        <v>259</v>
      </c>
      <c r="I111" s="139" t="s">
        <v>11</v>
      </c>
      <c r="J111" s="139">
        <v>3</v>
      </c>
      <c r="K111" s="139" t="s">
        <v>24</v>
      </c>
      <c r="L111" s="139">
        <f t="shared" si="24"/>
        <v>22.5</v>
      </c>
      <c r="M111" s="139">
        <v>100</v>
      </c>
      <c r="N111" s="144">
        <f t="shared" si="25"/>
        <v>22.5</v>
      </c>
      <c r="O111" s="231">
        <f>'3年生'!Q39</f>
        <v>0</v>
      </c>
      <c r="P111" s="231">
        <f>'3年生'!R39</f>
        <v>0</v>
      </c>
      <c r="Q111" s="231">
        <f>'3年生'!S39</f>
        <v>0</v>
      </c>
      <c r="R111" s="231">
        <f>'3年生'!T39</f>
        <v>0</v>
      </c>
      <c r="S111" s="232">
        <f>'3年生'!O39</f>
        <v>0</v>
      </c>
      <c r="T111" s="232">
        <f>'3年生'!P39</f>
        <v>0</v>
      </c>
      <c r="U111" s="151" t="str">
        <f t="shared" si="26"/>
        <v/>
      </c>
      <c r="V111" s="145">
        <f t="shared" si="27"/>
        <v>22.5</v>
      </c>
      <c r="W111" s="148">
        <f t="shared" si="28"/>
        <v>5.1282051282051277</v>
      </c>
      <c r="X111" s="146">
        <f t="shared" si="29"/>
        <v>22.5</v>
      </c>
      <c r="Y111" s="147">
        <f t="shared" si="30"/>
        <v>2.3837902264600714</v>
      </c>
      <c r="Z111" s="151" t="str">
        <f t="shared" si="31"/>
        <v/>
      </c>
      <c r="AA111" s="151" t="str">
        <f t="shared" si="32"/>
        <v/>
      </c>
      <c r="AB111" s="151">
        <f t="shared" si="33"/>
        <v>0</v>
      </c>
      <c r="AC111" s="151" t="str">
        <f t="shared" si="34"/>
        <v/>
      </c>
      <c r="AD111" s="151" t="str">
        <f t="shared" si="35"/>
        <v/>
      </c>
      <c r="AE111" s="173"/>
    </row>
    <row r="112" spans="2:31" ht="14.25" customHeight="1" x14ac:dyDescent="0.15">
      <c r="B112" s="617"/>
      <c r="C112" s="620"/>
      <c r="D112" s="617"/>
      <c r="E112" s="623"/>
      <c r="F112" s="137" t="s">
        <v>266</v>
      </c>
      <c r="G112" s="138">
        <v>1</v>
      </c>
      <c r="H112" s="139" t="s">
        <v>259</v>
      </c>
      <c r="I112" s="139" t="s">
        <v>11</v>
      </c>
      <c r="J112" s="139">
        <v>3</v>
      </c>
      <c r="K112" s="139" t="s">
        <v>24</v>
      </c>
      <c r="L112" s="139">
        <f t="shared" si="24"/>
        <v>22.5</v>
      </c>
      <c r="M112" s="139">
        <v>100</v>
      </c>
      <c r="N112" s="144">
        <f t="shared" si="25"/>
        <v>22.5</v>
      </c>
      <c r="O112" s="231">
        <f>'3年生'!Q40</f>
        <v>0</v>
      </c>
      <c r="P112" s="231">
        <f>'3年生'!R40</f>
        <v>0</v>
      </c>
      <c r="Q112" s="231">
        <f>'3年生'!S40</f>
        <v>0</v>
      </c>
      <c r="R112" s="231">
        <f>'3年生'!T40</f>
        <v>0</v>
      </c>
      <c r="S112" s="232">
        <f>'3年生'!O40</f>
        <v>0</v>
      </c>
      <c r="T112" s="232">
        <f>'3年生'!P40</f>
        <v>0</v>
      </c>
      <c r="U112" s="151" t="str">
        <f t="shared" si="26"/>
        <v/>
      </c>
      <c r="V112" s="145">
        <f t="shared" si="27"/>
        <v>22.5</v>
      </c>
      <c r="W112" s="148">
        <f t="shared" si="28"/>
        <v>5.1282051282051277</v>
      </c>
      <c r="X112" s="146">
        <f t="shared" si="29"/>
        <v>22.5</v>
      </c>
      <c r="Y112" s="147">
        <f t="shared" si="30"/>
        <v>2.3837902264600714</v>
      </c>
      <c r="Z112" s="151" t="str">
        <f t="shared" si="31"/>
        <v/>
      </c>
      <c r="AA112" s="151" t="str">
        <f t="shared" si="32"/>
        <v/>
      </c>
      <c r="AB112" s="151">
        <f t="shared" si="33"/>
        <v>0</v>
      </c>
      <c r="AC112" s="151" t="str">
        <f t="shared" si="34"/>
        <v/>
      </c>
      <c r="AD112" s="151" t="str">
        <f t="shared" si="35"/>
        <v/>
      </c>
      <c r="AE112" s="173"/>
    </row>
    <row r="113" spans="2:31" ht="14.25" customHeight="1" x14ac:dyDescent="0.15">
      <c r="B113" s="617"/>
      <c r="C113" s="620"/>
      <c r="D113" s="617"/>
      <c r="E113" s="623"/>
      <c r="F113" s="137" t="s">
        <v>267</v>
      </c>
      <c r="G113" s="138">
        <v>2</v>
      </c>
      <c r="H113" s="139" t="s">
        <v>259</v>
      </c>
      <c r="I113" s="139" t="s">
        <v>11</v>
      </c>
      <c r="J113" s="139">
        <v>3</v>
      </c>
      <c r="K113" s="139" t="s">
        <v>6</v>
      </c>
      <c r="L113" s="139">
        <f t="shared" si="24"/>
        <v>45</v>
      </c>
      <c r="M113" s="139">
        <v>100</v>
      </c>
      <c r="N113" s="144">
        <f t="shared" si="25"/>
        <v>45</v>
      </c>
      <c r="O113" s="231">
        <f>'3年生'!Q41</f>
        <v>0</v>
      </c>
      <c r="P113" s="231">
        <f>'3年生'!R41</f>
        <v>0</v>
      </c>
      <c r="Q113" s="231">
        <f>'3年生'!S41</f>
        <v>0</v>
      </c>
      <c r="R113" s="231">
        <f>'3年生'!T41</f>
        <v>0</v>
      </c>
      <c r="S113" s="232">
        <f>'3年生'!O41</f>
        <v>0</v>
      </c>
      <c r="T113" s="232">
        <f>'3年生'!P41</f>
        <v>0</v>
      </c>
      <c r="U113" s="151" t="str">
        <f t="shared" si="26"/>
        <v/>
      </c>
      <c r="V113" s="145">
        <f t="shared" si="27"/>
        <v>45</v>
      </c>
      <c r="W113" s="148">
        <f t="shared" si="28"/>
        <v>10.256410256410255</v>
      </c>
      <c r="X113" s="146">
        <f t="shared" si="29"/>
        <v>45</v>
      </c>
      <c r="Y113" s="147">
        <f t="shared" si="30"/>
        <v>4.7675804529201429</v>
      </c>
      <c r="Z113" s="151" t="str">
        <f t="shared" si="31"/>
        <v/>
      </c>
      <c r="AA113" s="151" t="str">
        <f t="shared" si="32"/>
        <v/>
      </c>
      <c r="AB113" s="151">
        <f t="shared" si="33"/>
        <v>0</v>
      </c>
      <c r="AC113" s="151" t="str">
        <f t="shared" si="34"/>
        <v/>
      </c>
      <c r="AD113" s="151" t="str">
        <f t="shared" si="35"/>
        <v/>
      </c>
      <c r="AE113" s="173"/>
    </row>
    <row r="114" spans="2:31" ht="14.25" customHeight="1" x14ac:dyDescent="0.15">
      <c r="B114" s="617"/>
      <c r="C114" s="620"/>
      <c r="D114" s="617"/>
      <c r="E114" s="623"/>
      <c r="F114" s="137" t="s">
        <v>268</v>
      </c>
      <c r="G114" s="138">
        <v>1</v>
      </c>
      <c r="H114" s="139" t="s">
        <v>259</v>
      </c>
      <c r="I114" s="139" t="s">
        <v>11</v>
      </c>
      <c r="J114" s="139">
        <v>3</v>
      </c>
      <c r="K114" s="139" t="s">
        <v>24</v>
      </c>
      <c r="L114" s="139">
        <f t="shared" si="24"/>
        <v>22.5</v>
      </c>
      <c r="M114" s="139">
        <v>100</v>
      </c>
      <c r="N114" s="144">
        <f t="shared" si="25"/>
        <v>22.5</v>
      </c>
      <c r="O114" s="231">
        <f>'3年生'!Q42</f>
        <v>0</v>
      </c>
      <c r="P114" s="231">
        <f>'3年生'!R42</f>
        <v>0</v>
      </c>
      <c r="Q114" s="231">
        <f>'3年生'!S42</f>
        <v>0</v>
      </c>
      <c r="R114" s="231">
        <f>'3年生'!T42</f>
        <v>0</v>
      </c>
      <c r="S114" s="232">
        <f>'3年生'!O42</f>
        <v>0</v>
      </c>
      <c r="T114" s="232">
        <f>'3年生'!P42</f>
        <v>0</v>
      </c>
      <c r="U114" s="151" t="str">
        <f t="shared" si="26"/>
        <v/>
      </c>
      <c r="V114" s="145">
        <f t="shared" si="27"/>
        <v>22.5</v>
      </c>
      <c r="W114" s="148">
        <f t="shared" si="28"/>
        <v>5.1282051282051277</v>
      </c>
      <c r="X114" s="146">
        <f t="shared" si="29"/>
        <v>22.5</v>
      </c>
      <c r="Y114" s="147">
        <f t="shared" si="30"/>
        <v>2.3837902264600714</v>
      </c>
      <c r="Z114" s="151" t="str">
        <f t="shared" si="31"/>
        <v/>
      </c>
      <c r="AA114" s="151" t="str">
        <f t="shared" si="32"/>
        <v/>
      </c>
      <c r="AB114" s="151">
        <f t="shared" si="33"/>
        <v>0</v>
      </c>
      <c r="AC114" s="151" t="str">
        <f t="shared" si="34"/>
        <v/>
      </c>
      <c r="AD114" s="151" t="str">
        <f t="shared" si="35"/>
        <v/>
      </c>
      <c r="AE114" s="187"/>
    </row>
    <row r="115" spans="2:31" ht="14.25" customHeight="1" x14ac:dyDescent="0.15">
      <c r="B115" s="617"/>
      <c r="C115" s="620"/>
      <c r="D115" s="617"/>
      <c r="E115" s="623"/>
      <c r="F115" s="137" t="s">
        <v>269</v>
      </c>
      <c r="G115" s="138">
        <v>4</v>
      </c>
      <c r="H115" s="139" t="s">
        <v>259</v>
      </c>
      <c r="I115" s="139" t="s">
        <v>11</v>
      </c>
      <c r="J115" s="139">
        <v>3</v>
      </c>
      <c r="K115" s="139" t="s">
        <v>6</v>
      </c>
      <c r="L115" s="139">
        <f t="shared" si="24"/>
        <v>90</v>
      </c>
      <c r="M115" s="139">
        <v>60</v>
      </c>
      <c r="N115" s="144">
        <f t="shared" si="25"/>
        <v>54</v>
      </c>
      <c r="O115" s="231">
        <f>'3年生'!Q43</f>
        <v>0</v>
      </c>
      <c r="P115" s="231">
        <f>'3年生'!R43</f>
        <v>0</v>
      </c>
      <c r="Q115" s="231">
        <f>'3年生'!S43</f>
        <v>0</v>
      </c>
      <c r="R115" s="231">
        <f>'3年生'!T43</f>
        <v>0</v>
      </c>
      <c r="S115" s="232">
        <f>'3年生'!O43</f>
        <v>0</v>
      </c>
      <c r="T115" s="232">
        <f>'3年生'!P43</f>
        <v>0</v>
      </c>
      <c r="U115" s="151" t="str">
        <f t="shared" si="26"/>
        <v/>
      </c>
      <c r="V115" s="145">
        <f t="shared" si="27"/>
        <v>54</v>
      </c>
      <c r="W115" s="148">
        <f t="shared" si="28"/>
        <v>12.307692307692308</v>
      </c>
      <c r="X115" s="146">
        <f t="shared" si="29"/>
        <v>54</v>
      </c>
      <c r="Y115" s="147">
        <f t="shared" si="30"/>
        <v>5.7210965435041716</v>
      </c>
      <c r="Z115" s="151" t="str">
        <f t="shared" si="31"/>
        <v/>
      </c>
      <c r="AA115" s="151" t="str">
        <f t="shared" si="32"/>
        <v/>
      </c>
      <c r="AB115" s="151">
        <f t="shared" si="33"/>
        <v>0</v>
      </c>
      <c r="AC115" s="151" t="str">
        <f t="shared" si="34"/>
        <v/>
      </c>
      <c r="AD115" s="151" t="str">
        <f t="shared" si="35"/>
        <v/>
      </c>
      <c r="AE115" s="187"/>
    </row>
    <row r="116" spans="2:31" ht="14.25" customHeight="1" x14ac:dyDescent="0.15">
      <c r="B116" s="617"/>
      <c r="C116" s="620"/>
      <c r="D116" s="617"/>
      <c r="E116" s="623"/>
      <c r="F116" s="137" t="s">
        <v>270</v>
      </c>
      <c r="G116" s="138">
        <v>2</v>
      </c>
      <c r="H116" s="139" t="s">
        <v>259</v>
      </c>
      <c r="I116" s="139" t="s">
        <v>11</v>
      </c>
      <c r="J116" s="139">
        <v>3</v>
      </c>
      <c r="K116" s="139" t="s">
        <v>6</v>
      </c>
      <c r="L116" s="139">
        <f t="shared" si="24"/>
        <v>45</v>
      </c>
      <c r="M116" s="139">
        <v>100</v>
      </c>
      <c r="N116" s="144">
        <f t="shared" si="25"/>
        <v>45</v>
      </c>
      <c r="O116" s="231">
        <f>'3年生'!Q44</f>
        <v>0</v>
      </c>
      <c r="P116" s="231">
        <f>'3年生'!R44</f>
        <v>0</v>
      </c>
      <c r="Q116" s="231">
        <f>'3年生'!S44</f>
        <v>0</v>
      </c>
      <c r="R116" s="231">
        <f>'3年生'!T44</f>
        <v>0</v>
      </c>
      <c r="S116" s="232">
        <f>'3年生'!O44</f>
        <v>0</v>
      </c>
      <c r="T116" s="232">
        <f>'3年生'!P44</f>
        <v>0</v>
      </c>
      <c r="U116" s="151" t="str">
        <f t="shared" si="26"/>
        <v/>
      </c>
      <c r="V116" s="145">
        <f t="shared" si="27"/>
        <v>45</v>
      </c>
      <c r="W116" s="148">
        <f t="shared" si="28"/>
        <v>10.256410256410255</v>
      </c>
      <c r="X116" s="146">
        <f t="shared" si="29"/>
        <v>45</v>
      </c>
      <c r="Y116" s="147">
        <f t="shared" si="30"/>
        <v>4.7675804529201429</v>
      </c>
      <c r="Z116" s="151" t="str">
        <f t="shared" si="31"/>
        <v/>
      </c>
      <c r="AA116" s="151" t="str">
        <f t="shared" si="32"/>
        <v/>
      </c>
      <c r="AB116" s="151">
        <f t="shared" si="33"/>
        <v>0</v>
      </c>
      <c r="AC116" s="151" t="str">
        <f t="shared" si="34"/>
        <v/>
      </c>
      <c r="AD116" s="151" t="str">
        <f t="shared" si="35"/>
        <v/>
      </c>
      <c r="AE116" s="187"/>
    </row>
    <row r="117" spans="2:31" ht="14.25" customHeight="1" x14ac:dyDescent="0.15">
      <c r="B117" s="617"/>
      <c r="C117" s="620"/>
      <c r="D117" s="617"/>
      <c r="E117" s="623"/>
      <c r="F117" s="137" t="s">
        <v>271</v>
      </c>
      <c r="G117" s="138">
        <v>2</v>
      </c>
      <c r="H117" s="139" t="s">
        <v>10</v>
      </c>
      <c r="I117" s="139" t="s">
        <v>11</v>
      </c>
      <c r="J117" s="139">
        <v>3</v>
      </c>
      <c r="K117" s="139" t="s">
        <v>6</v>
      </c>
      <c r="L117" s="139">
        <f t="shared" si="24"/>
        <v>45</v>
      </c>
      <c r="M117" s="139">
        <v>17</v>
      </c>
      <c r="N117" s="144">
        <f t="shared" si="25"/>
        <v>7.65</v>
      </c>
      <c r="O117" s="231"/>
      <c r="P117" s="231"/>
      <c r="Q117" s="231"/>
      <c r="R117" s="231"/>
      <c r="S117" s="232"/>
      <c r="T117" s="232">
        <f>$T$95</f>
        <v>0</v>
      </c>
      <c r="U117" s="151" t="str">
        <f t="shared" si="26"/>
        <v/>
      </c>
      <c r="V117" s="145">
        <f t="shared" si="27"/>
        <v>7.65</v>
      </c>
      <c r="W117" s="148">
        <f t="shared" si="28"/>
        <v>1.7435897435897436</v>
      </c>
      <c r="X117" s="146">
        <f t="shared" si="29"/>
        <v>7.65</v>
      </c>
      <c r="Y117" s="147">
        <f t="shared" si="30"/>
        <v>0.81048867699642435</v>
      </c>
      <c r="Z117" s="151" t="str">
        <f t="shared" si="31"/>
        <v/>
      </c>
      <c r="AA117" s="151" t="str">
        <f t="shared" si="32"/>
        <v/>
      </c>
      <c r="AB117" s="151">
        <f t="shared" si="33"/>
        <v>0</v>
      </c>
      <c r="AC117" s="151" t="str">
        <f t="shared" si="34"/>
        <v/>
      </c>
      <c r="AD117" s="151" t="str">
        <f t="shared" si="35"/>
        <v/>
      </c>
      <c r="AE117" s="187"/>
    </row>
    <row r="118" spans="2:31" ht="14.25" customHeight="1" x14ac:dyDescent="0.15">
      <c r="B118" s="617"/>
      <c r="C118" s="620"/>
      <c r="D118" s="617"/>
      <c r="E118" s="623"/>
      <c r="F118" s="137" t="s">
        <v>355</v>
      </c>
      <c r="G118" s="138">
        <v>1</v>
      </c>
      <c r="H118" s="139" t="s">
        <v>23</v>
      </c>
      <c r="I118" s="139" t="s">
        <v>11</v>
      </c>
      <c r="J118" s="139">
        <v>4</v>
      </c>
      <c r="K118" s="139" t="s">
        <v>24</v>
      </c>
      <c r="L118" s="139">
        <f t="shared" ref="L118" si="36">IF(I118="学修",G118/2*22.5,IF(I118=0,"",G118*22.5))</f>
        <v>22.5</v>
      </c>
      <c r="M118" s="139">
        <v>80</v>
      </c>
      <c r="N118" s="144">
        <f t="shared" ref="N118" si="37">IF(H118="必修",L118*M118/100,IF(T118=0,0,L118*M118/100))</f>
        <v>0</v>
      </c>
      <c r="O118" s="231">
        <f>'4年生'!Q47</f>
        <v>0</v>
      </c>
      <c r="P118" s="231">
        <f>'4年生'!R47</f>
        <v>0</v>
      </c>
      <c r="Q118" s="231">
        <f>'4年生'!S47</f>
        <v>0</v>
      </c>
      <c r="R118" s="231">
        <f>'4年生'!T47</f>
        <v>0</v>
      </c>
      <c r="S118" s="232">
        <f>'4年生'!U47</f>
        <v>0</v>
      </c>
      <c r="T118" s="232">
        <f>'4年生'!V47</f>
        <v>0</v>
      </c>
      <c r="U118" s="151" t="str">
        <f t="shared" ref="U118" si="38">IF(S118="30分未満",1,IF(S118="30分～1時間",2,IF(S118="1～2時間",3,IF(S118="2～3時間",4,IF(S118="3時間以上",5,IF(S118=0,""))))))</f>
        <v/>
      </c>
      <c r="V118" s="145">
        <f t="shared" ref="V118" si="39">L118*M118/100</f>
        <v>18</v>
      </c>
      <c r="W118" s="148">
        <f t="shared" ref="W118" si="40">V118/$N$125*100</f>
        <v>4.1025641025641022</v>
      </c>
      <c r="X118" s="146">
        <f t="shared" ref="X118" si="41">V118</f>
        <v>18</v>
      </c>
      <c r="Y118" s="147">
        <f t="shared" ref="Y118" si="42">X118/$N$171*100</f>
        <v>1.9070321811680571</v>
      </c>
      <c r="Z118" s="151" t="str">
        <f t="shared" ref="Z118" si="43">IF(J118=1,Y118*T118/5,"")</f>
        <v/>
      </c>
      <c r="AA118" s="151" t="str">
        <f t="shared" ref="AA118" si="44">IF(J118=2,Y118*T118/5,"")</f>
        <v/>
      </c>
      <c r="AB118" s="151" t="str">
        <f t="shared" ref="AB118" si="45">IF(J118=3,Y118*T118/5,"")</f>
        <v/>
      </c>
      <c r="AC118" s="151">
        <f t="shared" ref="AC118" si="46">IF(J118=4,Y118*T118/5,"")</f>
        <v>0</v>
      </c>
      <c r="AD118" s="151" t="str">
        <f t="shared" ref="AD118" si="47">IF(J118=5,Y118*T118/5,"")</f>
        <v/>
      </c>
      <c r="AE118" s="187"/>
    </row>
    <row r="119" spans="2:31" ht="14.25" customHeight="1" x14ac:dyDescent="0.15">
      <c r="B119" s="617"/>
      <c r="C119" s="620"/>
      <c r="D119" s="617"/>
      <c r="E119" s="623"/>
      <c r="F119" s="137" t="s">
        <v>356</v>
      </c>
      <c r="G119" s="138">
        <v>1</v>
      </c>
      <c r="H119" s="139" t="s">
        <v>23</v>
      </c>
      <c r="I119" s="139" t="s">
        <v>11</v>
      </c>
      <c r="J119" s="139">
        <v>5</v>
      </c>
      <c r="K119" s="139" t="s">
        <v>24</v>
      </c>
      <c r="L119" s="139">
        <f t="shared" si="24"/>
        <v>22.5</v>
      </c>
      <c r="M119" s="139">
        <v>80</v>
      </c>
      <c r="N119" s="144">
        <f>IF(H119="必修",L119*M119/100,IF(T119=0,0,L119*M119/100))</f>
        <v>0</v>
      </c>
      <c r="O119" s="231">
        <f>'5年生'!Q93</f>
        <v>0</v>
      </c>
      <c r="P119" s="231">
        <f>'5年生'!R93</f>
        <v>0</v>
      </c>
      <c r="Q119" s="231">
        <f>'5年生'!S93</f>
        <v>0</v>
      </c>
      <c r="R119" s="231">
        <f>'5年生'!T93</f>
        <v>0</v>
      </c>
      <c r="S119" s="288">
        <f>'5年生'!O93</f>
        <v>0</v>
      </c>
      <c r="T119" s="288">
        <f>'5年生'!P93</f>
        <v>0</v>
      </c>
      <c r="U119" s="151" t="str">
        <f t="shared" si="26"/>
        <v/>
      </c>
      <c r="V119" s="145">
        <f t="shared" si="27"/>
        <v>18</v>
      </c>
      <c r="W119" s="148">
        <f t="shared" si="28"/>
        <v>4.1025641025641022</v>
      </c>
      <c r="X119" s="146">
        <f t="shared" si="29"/>
        <v>18</v>
      </c>
      <c r="Y119" s="147">
        <f t="shared" si="30"/>
        <v>1.9070321811680571</v>
      </c>
      <c r="Z119" s="151" t="str">
        <f t="shared" si="31"/>
        <v/>
      </c>
      <c r="AA119" s="151" t="str">
        <f t="shared" si="32"/>
        <v/>
      </c>
      <c r="AB119" s="151" t="str">
        <f t="shared" si="33"/>
        <v/>
      </c>
      <c r="AC119" s="151" t="str">
        <f t="shared" si="34"/>
        <v/>
      </c>
      <c r="AD119" s="151">
        <f t="shared" si="35"/>
        <v>0</v>
      </c>
      <c r="AE119" s="187"/>
    </row>
    <row r="120" spans="2:31" ht="14.25" customHeight="1" x14ac:dyDescent="0.15">
      <c r="B120" s="617"/>
      <c r="C120" s="620"/>
      <c r="D120" s="174"/>
      <c r="E120" s="141"/>
      <c r="F120" s="157" t="s">
        <v>184</v>
      </c>
      <c r="G120" s="158"/>
      <c r="H120" s="158"/>
      <c r="I120" s="158"/>
      <c r="J120" s="158">
        <v>1</v>
      </c>
      <c r="K120" s="158"/>
      <c r="L120" s="158" t="str">
        <f t="shared" ref="L120:L213" si="48">IF(I120="学修",G120/2*22.5,IF(I120=0,"",G120*22.5))</f>
        <v/>
      </c>
      <c r="M120" s="158"/>
      <c r="N120" s="159"/>
      <c r="O120" s="235"/>
      <c r="P120" s="235"/>
      <c r="Q120" s="235"/>
      <c r="R120" s="236"/>
      <c r="S120" s="237"/>
      <c r="T120" s="237">
        <f>AE120</f>
        <v>0</v>
      </c>
      <c r="U120" s="161"/>
      <c r="V120" s="162"/>
      <c r="W120" s="163"/>
      <c r="X120" s="163"/>
      <c r="Y120" s="163"/>
      <c r="Z120" s="161">
        <f>SUM(Z104:Z119)</f>
        <v>0</v>
      </c>
      <c r="AA120" s="161"/>
      <c r="AB120" s="161"/>
      <c r="AC120" s="161"/>
      <c r="AD120" s="161"/>
      <c r="AE120" s="202">
        <f>SUM(Z120:AD120)/100</f>
        <v>0</v>
      </c>
    </row>
    <row r="121" spans="2:31" ht="14.25" customHeight="1" x14ac:dyDescent="0.15">
      <c r="B121" s="617"/>
      <c r="C121" s="620"/>
      <c r="D121" s="174"/>
      <c r="E121" s="141"/>
      <c r="F121" s="136" t="s">
        <v>185</v>
      </c>
      <c r="G121" s="139"/>
      <c r="H121" s="139"/>
      <c r="I121" s="139"/>
      <c r="J121" s="139">
        <v>2</v>
      </c>
      <c r="K121" s="139"/>
      <c r="L121" s="139" t="str">
        <f t="shared" si="48"/>
        <v/>
      </c>
      <c r="M121" s="139"/>
      <c r="N121" s="144"/>
      <c r="O121" s="238"/>
      <c r="P121" s="238"/>
      <c r="Q121" s="238"/>
      <c r="R121" s="231"/>
      <c r="S121" s="232"/>
      <c r="T121" s="232">
        <f>AE121</f>
        <v>0</v>
      </c>
      <c r="U121" s="151"/>
      <c r="V121" s="145"/>
      <c r="W121" s="146"/>
      <c r="X121" s="146"/>
      <c r="Y121" s="146"/>
      <c r="Z121" s="151"/>
      <c r="AA121" s="151">
        <f>SUM(AA104:AA119)</f>
        <v>0</v>
      </c>
      <c r="AB121" s="151"/>
      <c r="AC121" s="151"/>
      <c r="AD121" s="151"/>
      <c r="AE121" s="175">
        <f>SUM(Z121:AD121)/100</f>
        <v>0</v>
      </c>
    </row>
    <row r="122" spans="2:31" ht="14.25" customHeight="1" x14ac:dyDescent="0.15">
      <c r="B122" s="617"/>
      <c r="C122" s="620"/>
      <c r="D122" s="174"/>
      <c r="E122" s="141"/>
      <c r="F122" s="136" t="s">
        <v>186</v>
      </c>
      <c r="G122" s="139"/>
      <c r="H122" s="139"/>
      <c r="I122" s="139"/>
      <c r="J122" s="139">
        <v>3</v>
      </c>
      <c r="K122" s="139"/>
      <c r="L122" s="139" t="str">
        <f t="shared" si="48"/>
        <v/>
      </c>
      <c r="M122" s="139"/>
      <c r="N122" s="144"/>
      <c r="O122" s="238"/>
      <c r="P122" s="238"/>
      <c r="Q122" s="238"/>
      <c r="R122" s="231"/>
      <c r="S122" s="232"/>
      <c r="T122" s="232">
        <f>AE122</f>
        <v>0</v>
      </c>
      <c r="U122" s="151"/>
      <c r="V122" s="145"/>
      <c r="W122" s="146"/>
      <c r="X122" s="146"/>
      <c r="Y122" s="146"/>
      <c r="Z122" s="151"/>
      <c r="AA122" s="151"/>
      <c r="AB122" s="151">
        <f>SUM(AB104:AB119)</f>
        <v>0</v>
      </c>
      <c r="AC122" s="151"/>
      <c r="AD122" s="151"/>
      <c r="AE122" s="175">
        <f>SUM(Z122:AD122)/100</f>
        <v>0</v>
      </c>
    </row>
    <row r="123" spans="2:31" ht="14.25" customHeight="1" x14ac:dyDescent="0.15">
      <c r="B123" s="617"/>
      <c r="C123" s="620"/>
      <c r="D123" s="174"/>
      <c r="E123" s="141"/>
      <c r="F123" s="136" t="s">
        <v>187</v>
      </c>
      <c r="G123" s="139"/>
      <c r="H123" s="139"/>
      <c r="I123" s="139"/>
      <c r="J123" s="139">
        <v>4</v>
      </c>
      <c r="K123" s="139"/>
      <c r="L123" s="139" t="str">
        <f t="shared" si="48"/>
        <v/>
      </c>
      <c r="M123" s="139"/>
      <c r="N123" s="144"/>
      <c r="O123" s="238"/>
      <c r="P123" s="238"/>
      <c r="Q123" s="238"/>
      <c r="R123" s="231"/>
      <c r="S123" s="232"/>
      <c r="T123" s="285">
        <f>AE123</f>
        <v>0</v>
      </c>
      <c r="U123" s="151"/>
      <c r="V123" s="145"/>
      <c r="W123" s="146"/>
      <c r="X123" s="146"/>
      <c r="Y123" s="146"/>
      <c r="Z123" s="151"/>
      <c r="AA123" s="151"/>
      <c r="AB123" s="151"/>
      <c r="AC123" s="151">
        <f>SUM(AC104:AC119)</f>
        <v>0</v>
      </c>
      <c r="AD123" s="151"/>
      <c r="AE123" s="175">
        <f>SUM(Z123:AD123)/100</f>
        <v>0</v>
      </c>
    </row>
    <row r="124" spans="2:31" ht="14.25" customHeight="1" x14ac:dyDescent="0.15">
      <c r="B124" s="617"/>
      <c r="C124" s="620"/>
      <c r="D124" s="174"/>
      <c r="E124" s="141"/>
      <c r="F124" s="136" t="s">
        <v>188</v>
      </c>
      <c r="G124" s="139"/>
      <c r="H124" s="139"/>
      <c r="I124" s="139"/>
      <c r="J124" s="139">
        <v>5</v>
      </c>
      <c r="K124" s="139"/>
      <c r="L124" s="139" t="str">
        <f t="shared" si="48"/>
        <v/>
      </c>
      <c r="M124" s="139"/>
      <c r="N124" s="144"/>
      <c r="O124" s="238"/>
      <c r="P124" s="238"/>
      <c r="Q124" s="238"/>
      <c r="R124" s="231"/>
      <c r="S124" s="232"/>
      <c r="T124" s="232">
        <f>AE124</f>
        <v>0</v>
      </c>
      <c r="U124" s="151"/>
      <c r="V124" s="145"/>
      <c r="W124" s="146"/>
      <c r="X124" s="146"/>
      <c r="Y124" s="146"/>
      <c r="Z124" s="151"/>
      <c r="AA124" s="151"/>
      <c r="AB124" s="151"/>
      <c r="AC124" s="151"/>
      <c r="AD124" s="151">
        <f>SUM(AD104:AD119)</f>
        <v>0</v>
      </c>
      <c r="AE124" s="175">
        <f>SUM(Z124:AD124)/100</f>
        <v>0</v>
      </c>
    </row>
    <row r="125" spans="2:31" ht="14.25" customHeight="1" thickBot="1" x14ac:dyDescent="0.2">
      <c r="B125" s="617"/>
      <c r="C125" s="620"/>
      <c r="D125" s="176"/>
      <c r="E125" s="177"/>
      <c r="F125" s="178" t="s">
        <v>79</v>
      </c>
      <c r="G125" s="179"/>
      <c r="H125" s="179"/>
      <c r="I125" s="179"/>
      <c r="J125" s="179">
        <v>5</v>
      </c>
      <c r="K125" s="179"/>
      <c r="L125" s="179" t="str">
        <f t="shared" si="48"/>
        <v/>
      </c>
      <c r="M125" s="179"/>
      <c r="N125" s="180">
        <f>SUM(N104:N119)</f>
        <v>438.75</v>
      </c>
      <c r="O125" s="239"/>
      <c r="P125" s="239"/>
      <c r="Q125" s="239"/>
      <c r="R125" s="240"/>
      <c r="S125" s="241"/>
      <c r="T125" s="241"/>
      <c r="U125" s="181"/>
      <c r="V125" s="182">
        <f>SUM(V104:V119)</f>
        <v>497.25</v>
      </c>
      <c r="W125" s="183"/>
      <c r="X125" s="183"/>
      <c r="Y125" s="183"/>
      <c r="Z125" s="181"/>
      <c r="AA125" s="181"/>
      <c r="AB125" s="181"/>
      <c r="AC125" s="181"/>
      <c r="AD125" s="181"/>
      <c r="AE125" s="188">
        <f>SUM(AE120:AE124)</f>
        <v>0</v>
      </c>
    </row>
    <row r="126" spans="2:31" ht="14.25" customHeight="1" x14ac:dyDescent="0.15">
      <c r="B126" s="617"/>
      <c r="C126" s="620"/>
      <c r="D126" s="616">
        <v>2</v>
      </c>
      <c r="E126" s="622" t="s">
        <v>73</v>
      </c>
      <c r="F126" s="139" t="s">
        <v>272</v>
      </c>
      <c r="G126" s="139">
        <v>2</v>
      </c>
      <c r="H126" s="139" t="s">
        <v>10</v>
      </c>
      <c r="I126" s="139" t="s">
        <v>11</v>
      </c>
      <c r="J126" s="139">
        <v>5</v>
      </c>
      <c r="K126" s="139" t="s">
        <v>24</v>
      </c>
      <c r="L126" s="139">
        <f t="shared" si="48"/>
        <v>45</v>
      </c>
      <c r="M126" s="139">
        <v>50</v>
      </c>
      <c r="N126" s="144">
        <f>IF(H126="必修",L126*M126/100,IF(T126=0,0,L126*M126/100))</f>
        <v>22.5</v>
      </c>
      <c r="O126" s="231">
        <f>'5年生'!Q96</f>
        <v>0</v>
      </c>
      <c r="P126" s="231">
        <f>'5年生'!R96</f>
        <v>0</v>
      </c>
      <c r="Q126" s="231">
        <f>'5年生'!S96</f>
        <v>0</v>
      </c>
      <c r="R126" s="231">
        <f>'5年生'!T96</f>
        <v>0</v>
      </c>
      <c r="S126" s="288">
        <f>'5年生'!O96</f>
        <v>0</v>
      </c>
      <c r="T126" s="288">
        <f>'5年生'!P96</f>
        <v>0</v>
      </c>
      <c r="U126" s="151" t="str">
        <f>IF(S126="30分未満",1,IF(S126="30分～1時間",2,IF(S126="1～2時間",3,IF(S126="2～3時間",4,IF(S126="3時間以上",5,IF(S126=0,""))))))</f>
        <v/>
      </c>
      <c r="V126" s="145">
        <f>L126*M126/100</f>
        <v>22.5</v>
      </c>
      <c r="W126" s="148">
        <f>V126/$N$135*100</f>
        <v>38.461538461538467</v>
      </c>
      <c r="X126" s="146">
        <f>V126</f>
        <v>22.5</v>
      </c>
      <c r="Y126" s="147">
        <f>X126/$N$171*100</f>
        <v>2.3837902264600714</v>
      </c>
      <c r="Z126" s="151" t="str">
        <f>IF(J126=1,Y126*T126/5,"")</f>
        <v/>
      </c>
      <c r="AA126" s="151" t="str">
        <f>IF(J126=2,Y126*T126/5,"")</f>
        <v/>
      </c>
      <c r="AB126" s="151" t="str">
        <f>IF(J126=3,Y126*T126/5,"")</f>
        <v/>
      </c>
      <c r="AC126" s="151" t="str">
        <f>IF(J126=4,Y126*T126/5,"")</f>
        <v/>
      </c>
      <c r="AD126" s="151">
        <f>IF(J126=5,Y126*T126/5,"")</f>
        <v>0</v>
      </c>
      <c r="AE126" s="173"/>
    </row>
    <row r="127" spans="2:31" ht="14.25" customHeight="1" x14ac:dyDescent="0.15">
      <c r="B127" s="617"/>
      <c r="C127" s="620"/>
      <c r="D127" s="617"/>
      <c r="E127" s="623"/>
      <c r="F127" s="139" t="s">
        <v>81</v>
      </c>
      <c r="G127" s="139">
        <v>8</v>
      </c>
      <c r="H127" s="139" t="s">
        <v>10</v>
      </c>
      <c r="I127" s="139" t="s">
        <v>11</v>
      </c>
      <c r="J127" s="139">
        <v>5</v>
      </c>
      <c r="K127" s="139" t="s">
        <v>6</v>
      </c>
      <c r="L127" s="139">
        <v>180</v>
      </c>
      <c r="M127" s="139">
        <v>20</v>
      </c>
      <c r="N127" s="144">
        <f>IF(H127="必修",L127*M127/100,IF(T127=0,0,L127*M127/100))</f>
        <v>36</v>
      </c>
      <c r="O127" s="231">
        <f>'5年生'!Q97</f>
        <v>0</v>
      </c>
      <c r="P127" s="231">
        <f>'5年生'!R97</f>
        <v>0</v>
      </c>
      <c r="Q127" s="231">
        <f>'5年生'!S97</f>
        <v>0</v>
      </c>
      <c r="R127" s="231">
        <f>'5年生'!T97</f>
        <v>0</v>
      </c>
      <c r="S127" s="288">
        <f>'5年生'!O97</f>
        <v>0</v>
      </c>
      <c r="T127" s="288">
        <f>'5年生'!P97</f>
        <v>0</v>
      </c>
      <c r="U127" s="151" t="str">
        <f>IF(S127="30分未満",1,IF(S127="30分～1時間",2,IF(S127="1～2時間",3,IF(S127="2～3時間",4,IF(S127="3時間以上",5,IF(S127=0,""))))))</f>
        <v/>
      </c>
      <c r="V127" s="145">
        <f>L127*M127/100</f>
        <v>36</v>
      </c>
      <c r="W127" s="148">
        <f>V127/$N$135*100</f>
        <v>61.53846153846154</v>
      </c>
      <c r="X127" s="146">
        <f>V127</f>
        <v>36</v>
      </c>
      <c r="Y127" s="147">
        <f>X127/$N$171*100</f>
        <v>3.8140643623361141</v>
      </c>
      <c r="Z127" s="151" t="str">
        <f>IF(J127=1,Y127*T127/5,"")</f>
        <v/>
      </c>
      <c r="AA127" s="151" t="str">
        <f>IF(J127=2,Y127*T127/5,"")</f>
        <v/>
      </c>
      <c r="AB127" s="151" t="str">
        <f>IF(J127=3,Y127*T127/5,"")</f>
        <v/>
      </c>
      <c r="AC127" s="151" t="str">
        <f>IF(J127=4,Y127*T127/5,"")</f>
        <v/>
      </c>
      <c r="AD127" s="151">
        <f>IF(J127=5,Y127*T127/5,"")</f>
        <v>0</v>
      </c>
      <c r="AE127" s="173"/>
    </row>
    <row r="128" spans="2:31" ht="14.25" customHeight="1" x14ac:dyDescent="0.15">
      <c r="B128" s="617"/>
      <c r="C128" s="620"/>
      <c r="D128" s="617"/>
      <c r="E128" s="623"/>
      <c r="F128" s="139" t="s">
        <v>355</v>
      </c>
      <c r="G128" s="139">
        <v>1</v>
      </c>
      <c r="H128" s="139" t="s">
        <v>23</v>
      </c>
      <c r="I128" s="139" t="s">
        <v>11</v>
      </c>
      <c r="J128" s="139">
        <v>4</v>
      </c>
      <c r="K128" s="139" t="s">
        <v>24</v>
      </c>
      <c r="L128" s="139">
        <f t="shared" si="48"/>
        <v>22.5</v>
      </c>
      <c r="M128" s="139">
        <v>20</v>
      </c>
      <c r="N128" s="144">
        <f>IF(H128="必修",L128*M128/100,IF(T128=0,0,L128*M128/100))</f>
        <v>0</v>
      </c>
      <c r="O128" s="231"/>
      <c r="P128" s="231"/>
      <c r="Q128" s="231"/>
      <c r="R128" s="231"/>
      <c r="S128" s="232"/>
      <c r="T128" s="232">
        <f>$T$118</f>
        <v>0</v>
      </c>
      <c r="U128" s="151" t="str">
        <f>IF(S128="30分未満",1,IF(S128="30分～1時間",2,IF(S128="1～2時間",3,IF(S128="2～3時間",4,IF(S128="3時間以上",5,IF(S128=0,""))))))</f>
        <v/>
      </c>
      <c r="V128" s="145">
        <f>L128*M128/100</f>
        <v>4.5</v>
      </c>
      <c r="W128" s="148">
        <f>V128/$N$135*100</f>
        <v>7.6923076923076925</v>
      </c>
      <c r="X128" s="146">
        <f>V128</f>
        <v>4.5</v>
      </c>
      <c r="Y128" s="147">
        <f>X128/$N$171*100</f>
        <v>0.47675804529201427</v>
      </c>
      <c r="Z128" s="151" t="str">
        <f>IF(J128=1,Y128*T128/5,"")</f>
        <v/>
      </c>
      <c r="AA128" s="151" t="str">
        <f>IF(J128=2,Y128*T128/5,"")</f>
        <v/>
      </c>
      <c r="AB128" s="151" t="str">
        <f>IF(J128=3,Y128*T128/5,"")</f>
        <v/>
      </c>
      <c r="AC128" s="151">
        <f>IF(J128=4,Y128*T128/5,"")</f>
        <v>0</v>
      </c>
      <c r="AD128" s="151" t="str">
        <f>IF(J128=5,Y128*T128/5,"")</f>
        <v/>
      </c>
      <c r="AE128" s="173"/>
    </row>
    <row r="129" spans="2:31" ht="14.25" customHeight="1" x14ac:dyDescent="0.15">
      <c r="B129" s="617"/>
      <c r="C129" s="620"/>
      <c r="D129" s="617"/>
      <c r="E129" s="623"/>
      <c r="F129" s="139" t="s">
        <v>356</v>
      </c>
      <c r="G129" s="139">
        <v>1</v>
      </c>
      <c r="H129" s="139" t="s">
        <v>23</v>
      </c>
      <c r="I129" s="139" t="s">
        <v>11</v>
      </c>
      <c r="J129" s="139">
        <v>5</v>
      </c>
      <c r="K129" s="139" t="s">
        <v>24</v>
      </c>
      <c r="L129" s="139">
        <f t="shared" si="48"/>
        <v>22.5</v>
      </c>
      <c r="M129" s="139">
        <v>20</v>
      </c>
      <c r="N129" s="144">
        <f>IF(H129="必修",L129*M129/100,IF(T129=0,0,L129*M129/100))</f>
        <v>0</v>
      </c>
      <c r="O129" s="231"/>
      <c r="P129" s="231"/>
      <c r="Q129" s="231"/>
      <c r="R129" s="231"/>
      <c r="S129" s="232"/>
      <c r="T129" s="288">
        <f>$T$119</f>
        <v>0</v>
      </c>
      <c r="U129" s="151" t="str">
        <f>IF(S129="30分未満",1,IF(S129="30分～1時間",2,IF(S129="1～2時間",3,IF(S129="2～3時間",4,IF(S129="3時間以上",5,IF(S129=0,""))))))</f>
        <v/>
      </c>
      <c r="V129" s="145">
        <f>L129*M129/100</f>
        <v>4.5</v>
      </c>
      <c r="W129" s="148">
        <f>V129/$N$135*100</f>
        <v>7.6923076923076925</v>
      </c>
      <c r="X129" s="146">
        <f>V129</f>
        <v>4.5</v>
      </c>
      <c r="Y129" s="147">
        <f>X129/$N$171*100</f>
        <v>0.47675804529201427</v>
      </c>
      <c r="Z129" s="151" t="str">
        <f>IF(J129=1,Y129*T129/5,"")</f>
        <v/>
      </c>
      <c r="AA129" s="151" t="str">
        <f>IF(J129=2,Y129*T129/5,"")</f>
        <v/>
      </c>
      <c r="AB129" s="151" t="str">
        <f>IF(J129=3,Y129*T129/5,"")</f>
        <v/>
      </c>
      <c r="AC129" s="151" t="str">
        <f>IF(J129=4,Y129*T129/5,"")</f>
        <v/>
      </c>
      <c r="AD129" s="151">
        <f>IF(J129=5,Y129*T129/5,"")</f>
        <v>0</v>
      </c>
      <c r="AE129" s="173"/>
    </row>
    <row r="130" spans="2:31" ht="14.25" customHeight="1" x14ac:dyDescent="0.15">
      <c r="B130" s="617"/>
      <c r="C130" s="620"/>
      <c r="D130" s="174"/>
      <c r="E130" s="141"/>
      <c r="F130" s="157" t="s">
        <v>189</v>
      </c>
      <c r="G130" s="158"/>
      <c r="H130" s="158"/>
      <c r="I130" s="158"/>
      <c r="J130" s="158">
        <v>1</v>
      </c>
      <c r="K130" s="158"/>
      <c r="L130" s="158" t="str">
        <f t="shared" si="48"/>
        <v/>
      </c>
      <c r="M130" s="158"/>
      <c r="N130" s="159"/>
      <c r="O130" s="235"/>
      <c r="P130" s="235"/>
      <c r="Q130" s="235"/>
      <c r="R130" s="236"/>
      <c r="S130" s="237"/>
      <c r="T130" s="237">
        <f>AE130</f>
        <v>0</v>
      </c>
      <c r="U130" s="161"/>
      <c r="V130" s="162"/>
      <c r="W130" s="163"/>
      <c r="X130" s="163"/>
      <c r="Y130" s="163"/>
      <c r="Z130" s="161">
        <f>SUM(Z126:Z129)</f>
        <v>0</v>
      </c>
      <c r="AA130" s="161"/>
      <c r="AB130" s="161"/>
      <c r="AC130" s="161"/>
      <c r="AD130" s="161"/>
      <c r="AE130" s="202">
        <f>SUM(Z130:AD130)/100</f>
        <v>0</v>
      </c>
    </row>
    <row r="131" spans="2:31" ht="14.25" customHeight="1" x14ac:dyDescent="0.15">
      <c r="B131" s="617"/>
      <c r="C131" s="620"/>
      <c r="D131" s="174"/>
      <c r="E131" s="141"/>
      <c r="F131" s="136" t="s">
        <v>190</v>
      </c>
      <c r="G131" s="139"/>
      <c r="H131" s="139"/>
      <c r="I131" s="139"/>
      <c r="J131" s="139">
        <v>2</v>
      </c>
      <c r="K131" s="139"/>
      <c r="L131" s="139" t="str">
        <f t="shared" si="48"/>
        <v/>
      </c>
      <c r="M131" s="139"/>
      <c r="N131" s="144"/>
      <c r="O131" s="238"/>
      <c r="P131" s="238"/>
      <c r="Q131" s="238"/>
      <c r="R131" s="231"/>
      <c r="S131" s="232"/>
      <c r="T131" s="232">
        <f>AE131</f>
        <v>0</v>
      </c>
      <c r="U131" s="151"/>
      <c r="V131" s="145"/>
      <c r="W131" s="146"/>
      <c r="X131" s="146"/>
      <c r="Y131" s="146"/>
      <c r="Z131" s="151"/>
      <c r="AA131" s="151">
        <f>SUM(AA126:AA129)</f>
        <v>0</v>
      </c>
      <c r="AB131" s="151"/>
      <c r="AC131" s="151"/>
      <c r="AD131" s="151"/>
      <c r="AE131" s="175">
        <f>SUM(Z131:AD131)/100</f>
        <v>0</v>
      </c>
    </row>
    <row r="132" spans="2:31" ht="14.25" customHeight="1" x14ac:dyDescent="0.15">
      <c r="B132" s="617"/>
      <c r="C132" s="620"/>
      <c r="D132" s="174"/>
      <c r="E132" s="141"/>
      <c r="F132" s="136" t="s">
        <v>191</v>
      </c>
      <c r="G132" s="139"/>
      <c r="H132" s="139"/>
      <c r="I132" s="139"/>
      <c r="J132" s="139">
        <v>3</v>
      </c>
      <c r="K132" s="139"/>
      <c r="L132" s="139" t="str">
        <f t="shared" si="48"/>
        <v/>
      </c>
      <c r="M132" s="139"/>
      <c r="N132" s="144"/>
      <c r="O132" s="238"/>
      <c r="P132" s="238"/>
      <c r="Q132" s="238"/>
      <c r="R132" s="231"/>
      <c r="S132" s="232"/>
      <c r="T132" s="232">
        <f>AE132</f>
        <v>0</v>
      </c>
      <c r="U132" s="151"/>
      <c r="V132" s="145"/>
      <c r="W132" s="146"/>
      <c r="X132" s="146"/>
      <c r="Y132" s="146"/>
      <c r="Z132" s="151"/>
      <c r="AA132" s="151"/>
      <c r="AB132" s="151">
        <f>SUM(AB126:AB129)</f>
        <v>0</v>
      </c>
      <c r="AC132" s="151"/>
      <c r="AD132" s="151"/>
      <c r="AE132" s="175">
        <f>SUM(Z132:AD132)/100</f>
        <v>0</v>
      </c>
    </row>
    <row r="133" spans="2:31" ht="14.25" customHeight="1" x14ac:dyDescent="0.15">
      <c r="B133" s="617"/>
      <c r="C133" s="620"/>
      <c r="D133" s="174"/>
      <c r="E133" s="141"/>
      <c r="F133" s="136" t="s">
        <v>192</v>
      </c>
      <c r="G133" s="139"/>
      <c r="H133" s="139"/>
      <c r="I133" s="139"/>
      <c r="J133" s="139">
        <v>4</v>
      </c>
      <c r="K133" s="139"/>
      <c r="L133" s="139" t="str">
        <f t="shared" si="48"/>
        <v/>
      </c>
      <c r="M133" s="139"/>
      <c r="N133" s="144"/>
      <c r="O133" s="238"/>
      <c r="P133" s="238"/>
      <c r="Q133" s="238"/>
      <c r="R133" s="231"/>
      <c r="S133" s="232"/>
      <c r="T133" s="232">
        <f>AE133</f>
        <v>0</v>
      </c>
      <c r="U133" s="151"/>
      <c r="V133" s="145"/>
      <c r="W133" s="146"/>
      <c r="X133" s="146"/>
      <c r="Y133" s="146"/>
      <c r="Z133" s="151"/>
      <c r="AA133" s="151"/>
      <c r="AB133" s="151"/>
      <c r="AC133" s="151">
        <f>SUM(AC126:AC129)</f>
        <v>0</v>
      </c>
      <c r="AD133" s="151"/>
      <c r="AE133" s="175">
        <f>SUM(Z133:AD133)/100</f>
        <v>0</v>
      </c>
    </row>
    <row r="134" spans="2:31" ht="14.25" customHeight="1" x14ac:dyDescent="0.15">
      <c r="B134" s="617"/>
      <c r="C134" s="620"/>
      <c r="D134" s="174"/>
      <c r="E134" s="141"/>
      <c r="F134" s="136" t="s">
        <v>193</v>
      </c>
      <c r="G134" s="139"/>
      <c r="H134" s="139"/>
      <c r="I134" s="139"/>
      <c r="J134" s="139">
        <v>5</v>
      </c>
      <c r="K134" s="139"/>
      <c r="L134" s="139" t="str">
        <f t="shared" si="48"/>
        <v/>
      </c>
      <c r="M134" s="139"/>
      <c r="N134" s="144"/>
      <c r="O134" s="238"/>
      <c r="P134" s="238"/>
      <c r="Q134" s="238"/>
      <c r="R134" s="231"/>
      <c r="S134" s="232"/>
      <c r="T134" s="232">
        <f>AE134</f>
        <v>0</v>
      </c>
      <c r="U134" s="151"/>
      <c r="V134" s="145"/>
      <c r="W134" s="146"/>
      <c r="X134" s="146"/>
      <c r="Y134" s="146"/>
      <c r="Z134" s="151"/>
      <c r="AA134" s="151"/>
      <c r="AB134" s="151"/>
      <c r="AC134" s="151"/>
      <c r="AD134" s="151">
        <f>SUM(AD126:AD129)</f>
        <v>0</v>
      </c>
      <c r="AE134" s="175">
        <f>SUM(Z134:AD134)/100</f>
        <v>0</v>
      </c>
    </row>
    <row r="135" spans="2:31" ht="14.25" customHeight="1" thickBot="1" x14ac:dyDescent="0.2">
      <c r="B135" s="617"/>
      <c r="C135" s="620"/>
      <c r="D135" s="176"/>
      <c r="E135" s="177"/>
      <c r="F135" s="178" t="s">
        <v>78</v>
      </c>
      <c r="G135" s="179"/>
      <c r="H135" s="179"/>
      <c r="I135" s="179"/>
      <c r="J135" s="179">
        <v>5</v>
      </c>
      <c r="K135" s="179"/>
      <c r="L135" s="179" t="str">
        <f t="shared" si="48"/>
        <v/>
      </c>
      <c r="M135" s="179"/>
      <c r="N135" s="180">
        <f>SUM(N126:N129)</f>
        <v>58.5</v>
      </c>
      <c r="O135" s="239"/>
      <c r="P135" s="239"/>
      <c r="Q135" s="239"/>
      <c r="R135" s="240"/>
      <c r="S135" s="241"/>
      <c r="T135" s="241"/>
      <c r="U135" s="181"/>
      <c r="V135" s="182">
        <f>SUM(V126:V129)</f>
        <v>67.5</v>
      </c>
      <c r="W135" s="183"/>
      <c r="X135" s="183"/>
      <c r="Y135" s="183"/>
      <c r="Z135" s="181"/>
      <c r="AA135" s="181"/>
      <c r="AB135" s="181"/>
      <c r="AC135" s="181"/>
      <c r="AD135" s="181"/>
      <c r="AE135" s="184">
        <f>SUM(AE130:AE134)</f>
        <v>0</v>
      </c>
    </row>
    <row r="136" spans="2:31" ht="14.25" customHeight="1" x14ac:dyDescent="0.15">
      <c r="B136" s="617"/>
      <c r="C136" s="620"/>
      <c r="D136" s="616">
        <v>12</v>
      </c>
      <c r="E136" s="622" t="s">
        <v>74</v>
      </c>
      <c r="F136" s="164" t="s">
        <v>273</v>
      </c>
      <c r="G136" s="164">
        <v>2</v>
      </c>
      <c r="H136" s="164" t="s">
        <v>10</v>
      </c>
      <c r="I136" s="164" t="s">
        <v>11</v>
      </c>
      <c r="J136" s="164">
        <v>3</v>
      </c>
      <c r="K136" s="164" t="s">
        <v>6</v>
      </c>
      <c r="L136" s="164">
        <f t="shared" si="48"/>
        <v>45</v>
      </c>
      <c r="M136" s="164">
        <v>100</v>
      </c>
      <c r="N136" s="165">
        <f t="shared" ref="N136:N157" si="49">IF(H136="必修",L136*M136/100,IF(T136=0,0,L136*M136/100))</f>
        <v>45</v>
      </c>
      <c r="O136" s="229">
        <f>'3年生'!Q52</f>
        <v>0</v>
      </c>
      <c r="P136" s="229">
        <f>'3年生'!R52</f>
        <v>0</v>
      </c>
      <c r="Q136" s="229">
        <f>'3年生'!S52</f>
        <v>0</v>
      </c>
      <c r="R136" s="229">
        <f>'3年生'!T52</f>
        <v>0</v>
      </c>
      <c r="S136" s="230">
        <f>'3年生'!O52</f>
        <v>0</v>
      </c>
      <c r="T136" s="230">
        <f>'3年生'!P52</f>
        <v>0</v>
      </c>
      <c r="U136" s="167" t="str">
        <f>IF(S136="30分未満",1,IF(S136="30分～1時間",2,IF(S136="1～2時間",3,IF(S136="2～3時間",4,IF(S136="3時間以上",5,IF(S136=0,""))))))</f>
        <v/>
      </c>
      <c r="V136" s="168">
        <f t="shared" ref="V136:V157" si="50">L136*M136/100</f>
        <v>45</v>
      </c>
      <c r="W136" s="169">
        <f t="shared" ref="W136:W142" si="51">V136/$N$163*100</f>
        <v>10.498687664041995</v>
      </c>
      <c r="X136" s="170">
        <f>V136</f>
        <v>45</v>
      </c>
      <c r="Y136" s="171">
        <f t="shared" ref="Y136:Y142" si="52">X136/$N$171*100</f>
        <v>4.7675804529201429</v>
      </c>
      <c r="Z136" s="167" t="str">
        <f t="shared" ref="Z136:Z157" si="53">IF(J136=1,Y136*T136/5,"")</f>
        <v/>
      </c>
      <c r="AA136" s="167" t="str">
        <f t="shared" ref="AA136:AA157" si="54">IF(J136=2,Y136*T136/5,"")</f>
        <v/>
      </c>
      <c r="AB136" s="167">
        <f t="shared" ref="AB136:AB157" si="55">IF(J136=3,Y136*T136/5,"")</f>
        <v>0</v>
      </c>
      <c r="AC136" s="167" t="str">
        <f t="shared" ref="AC136:AC157" si="56">IF(J136=4,Y136*T136/5,"")</f>
        <v/>
      </c>
      <c r="AD136" s="167" t="str">
        <f t="shared" ref="AD136:AD157" si="57">IF(J136=5,Y136*T136/5,"")</f>
        <v/>
      </c>
      <c r="AE136" s="172"/>
    </row>
    <row r="137" spans="2:31" ht="14.25" customHeight="1" x14ac:dyDescent="0.15">
      <c r="B137" s="617"/>
      <c r="C137" s="620"/>
      <c r="D137" s="617"/>
      <c r="E137" s="623"/>
      <c r="F137" s="139" t="s">
        <v>351</v>
      </c>
      <c r="G137" s="139">
        <v>2</v>
      </c>
      <c r="H137" s="139" t="s">
        <v>10</v>
      </c>
      <c r="I137" s="139" t="s">
        <v>150</v>
      </c>
      <c r="J137" s="139">
        <v>4</v>
      </c>
      <c r="K137" s="139" t="s">
        <v>24</v>
      </c>
      <c r="L137" s="139">
        <f t="shared" si="48"/>
        <v>22.5</v>
      </c>
      <c r="M137" s="139">
        <v>100</v>
      </c>
      <c r="N137" s="144">
        <f t="shared" si="49"/>
        <v>22.5</v>
      </c>
      <c r="O137" s="231">
        <f>'4年生'!Q56</f>
        <v>0</v>
      </c>
      <c r="P137" s="231">
        <f>'4年生'!R56</f>
        <v>0</v>
      </c>
      <c r="Q137" s="231">
        <f>'4年生'!S56</f>
        <v>0</v>
      </c>
      <c r="R137" s="231">
        <f>'4年生'!T56</f>
        <v>0</v>
      </c>
      <c r="S137" s="232">
        <f>'4年生'!O56</f>
        <v>0</v>
      </c>
      <c r="T137" s="232">
        <f>'4年生'!P56</f>
        <v>0</v>
      </c>
      <c r="U137" s="151" t="str">
        <f>IF(S137="30分未満",1,IF(S137="30分～1時間",2,IF(S137="1～2時間",3,IF(S137="2～3時間",4,IF(S137="3時間以上",5,IF(S137=0,""))))))</f>
        <v/>
      </c>
      <c r="V137" s="145">
        <f t="shared" si="50"/>
        <v>22.5</v>
      </c>
      <c r="W137" s="148">
        <f t="shared" si="51"/>
        <v>5.2493438320209975</v>
      </c>
      <c r="X137" s="146">
        <f>V137</f>
        <v>22.5</v>
      </c>
      <c r="Y137" s="147">
        <f t="shared" si="52"/>
        <v>2.3837902264600714</v>
      </c>
      <c r="Z137" s="151" t="str">
        <f t="shared" si="53"/>
        <v/>
      </c>
      <c r="AA137" s="151" t="str">
        <f t="shared" si="54"/>
        <v/>
      </c>
      <c r="AB137" s="151" t="str">
        <f t="shared" si="55"/>
        <v/>
      </c>
      <c r="AC137" s="151">
        <f t="shared" si="56"/>
        <v>0</v>
      </c>
      <c r="AD137" s="151" t="str">
        <f t="shared" si="57"/>
        <v/>
      </c>
      <c r="AE137" s="136"/>
    </row>
    <row r="138" spans="2:31" ht="14.25" customHeight="1" x14ac:dyDescent="0.15">
      <c r="B138" s="617"/>
      <c r="C138" s="620"/>
      <c r="D138" s="617"/>
      <c r="E138" s="623"/>
      <c r="F138" s="139" t="s">
        <v>353</v>
      </c>
      <c r="G138" s="139">
        <v>2</v>
      </c>
      <c r="H138" s="139" t="s">
        <v>328</v>
      </c>
      <c r="I138" s="139" t="s">
        <v>150</v>
      </c>
      <c r="J138" s="139">
        <v>4</v>
      </c>
      <c r="K138" s="139" t="s">
        <v>24</v>
      </c>
      <c r="L138" s="139">
        <f>IF(I138="学修",G138/2*22.5,IF(I138=0,"",G138*22.5))</f>
        <v>22.5</v>
      </c>
      <c r="M138" s="139">
        <v>100</v>
      </c>
      <c r="N138" s="144">
        <f t="shared" si="49"/>
        <v>0</v>
      </c>
      <c r="O138" s="231">
        <f>'4年生'!Q57</f>
        <v>0</v>
      </c>
      <c r="P138" s="231">
        <f>'4年生'!R57</f>
        <v>0</v>
      </c>
      <c r="Q138" s="231">
        <f>'4年生'!S57</f>
        <v>0</v>
      </c>
      <c r="R138" s="231">
        <f>'4年生'!T57</f>
        <v>0</v>
      </c>
      <c r="S138" s="232">
        <f>'4年生'!O57</f>
        <v>0</v>
      </c>
      <c r="T138" s="232">
        <f>'4年生'!P57</f>
        <v>0</v>
      </c>
      <c r="U138" s="151" t="str">
        <f>IF(S138="30分未満",1,IF(S138="30分～1時間",2,IF(S138="1～2時間",3,IF(S138="2～3時間",4,IF(S138="3時間以上",5,IF(S138=0,""))))))</f>
        <v/>
      </c>
      <c r="V138" s="145">
        <f t="shared" si="50"/>
        <v>22.5</v>
      </c>
      <c r="W138" s="148">
        <f t="shared" si="51"/>
        <v>5.2493438320209975</v>
      </c>
      <c r="X138" s="146">
        <f>V138</f>
        <v>22.5</v>
      </c>
      <c r="Y138" s="147">
        <f t="shared" si="52"/>
        <v>2.3837902264600714</v>
      </c>
      <c r="Z138" s="151" t="str">
        <f t="shared" si="53"/>
        <v/>
      </c>
      <c r="AA138" s="151" t="str">
        <f t="shared" si="54"/>
        <v/>
      </c>
      <c r="AB138" s="151" t="str">
        <f t="shared" si="55"/>
        <v/>
      </c>
      <c r="AC138" s="151">
        <f t="shared" si="56"/>
        <v>0</v>
      </c>
      <c r="AD138" s="151" t="str">
        <f t="shared" si="57"/>
        <v/>
      </c>
      <c r="AE138" s="136"/>
    </row>
    <row r="139" spans="2:31" ht="14.25" customHeight="1" x14ac:dyDescent="0.15">
      <c r="B139" s="617"/>
      <c r="C139" s="620"/>
      <c r="D139" s="617"/>
      <c r="E139" s="623"/>
      <c r="F139" s="139" t="s">
        <v>274</v>
      </c>
      <c r="G139" s="139">
        <v>2</v>
      </c>
      <c r="H139" s="139" t="s">
        <v>10</v>
      </c>
      <c r="I139" s="139" t="s">
        <v>150</v>
      </c>
      <c r="J139" s="139">
        <v>4</v>
      </c>
      <c r="K139" s="139" t="s">
        <v>24</v>
      </c>
      <c r="L139" s="139">
        <f t="shared" si="48"/>
        <v>22.5</v>
      </c>
      <c r="M139" s="139">
        <v>100</v>
      </c>
      <c r="N139" s="144">
        <f t="shared" si="49"/>
        <v>22.5</v>
      </c>
      <c r="O139" s="231">
        <f>'4年生'!Q58</f>
        <v>0</v>
      </c>
      <c r="P139" s="231">
        <f>'4年生'!R58</f>
        <v>0</v>
      </c>
      <c r="Q139" s="231">
        <f>'4年生'!S58</f>
        <v>0</v>
      </c>
      <c r="R139" s="231">
        <f>'4年生'!T58</f>
        <v>0</v>
      </c>
      <c r="S139" s="232">
        <f>'4年生'!O58</f>
        <v>0</v>
      </c>
      <c r="T139" s="232">
        <f>'4年生'!P58</f>
        <v>0</v>
      </c>
      <c r="U139" s="151" t="str">
        <f>IF(S139="30分未満",1,IF(S139="30分～1時間",2,IF(S139="1～2時間",3,IF(S139="2～3時間",4,IF(S139="3時間以上",5,IF(S139=0,""))))))</f>
        <v/>
      </c>
      <c r="V139" s="145">
        <f t="shared" si="50"/>
        <v>22.5</v>
      </c>
      <c r="W139" s="148">
        <f t="shared" si="51"/>
        <v>5.2493438320209975</v>
      </c>
      <c r="X139" s="146">
        <f>V139</f>
        <v>22.5</v>
      </c>
      <c r="Y139" s="147">
        <f t="shared" si="52"/>
        <v>2.3837902264600714</v>
      </c>
      <c r="Z139" s="151" t="str">
        <f t="shared" si="53"/>
        <v/>
      </c>
      <c r="AA139" s="151" t="str">
        <f t="shared" si="54"/>
        <v/>
      </c>
      <c r="AB139" s="151" t="str">
        <f t="shared" si="55"/>
        <v/>
      </c>
      <c r="AC139" s="151">
        <f t="shared" si="56"/>
        <v>0</v>
      </c>
      <c r="AD139" s="151" t="str">
        <f t="shared" si="57"/>
        <v/>
      </c>
      <c r="AE139" s="136"/>
    </row>
    <row r="140" spans="2:31" ht="14.25" customHeight="1" x14ac:dyDescent="0.15">
      <c r="B140" s="617"/>
      <c r="C140" s="620"/>
      <c r="D140" s="174"/>
      <c r="E140" s="142"/>
      <c r="F140" s="139" t="s">
        <v>275</v>
      </c>
      <c r="G140" s="139">
        <v>2</v>
      </c>
      <c r="H140" s="139" t="s">
        <v>10</v>
      </c>
      <c r="I140" s="139" t="s">
        <v>150</v>
      </c>
      <c r="J140" s="139">
        <v>4</v>
      </c>
      <c r="K140" s="139" t="s">
        <v>24</v>
      </c>
      <c r="L140" s="139">
        <f t="shared" si="48"/>
        <v>22.5</v>
      </c>
      <c r="M140" s="139">
        <v>100</v>
      </c>
      <c r="N140" s="144">
        <f t="shared" si="49"/>
        <v>22.5</v>
      </c>
      <c r="O140" s="231">
        <f>'4年生'!Q59</f>
        <v>0</v>
      </c>
      <c r="P140" s="231">
        <f>'4年生'!R59</f>
        <v>0</v>
      </c>
      <c r="Q140" s="231">
        <f>'4年生'!S59</f>
        <v>0</v>
      </c>
      <c r="R140" s="231">
        <f>'4年生'!T59</f>
        <v>0</v>
      </c>
      <c r="S140" s="232">
        <f>'4年生'!O59</f>
        <v>0</v>
      </c>
      <c r="T140" s="232">
        <f>'4年生'!P59</f>
        <v>0</v>
      </c>
      <c r="U140" s="151" t="str">
        <f t="shared" ref="U140:U157" si="58">IF(S140="30分未満",1,IF(S140="30分～1時間",2,IF(S140="1～2時間",3,IF(S140="2～3時間",4,IF(S140="3時間以上",5,IF(S140=0,""))))))</f>
        <v/>
      </c>
      <c r="V140" s="145">
        <f t="shared" si="50"/>
        <v>22.5</v>
      </c>
      <c r="W140" s="148">
        <f t="shared" si="51"/>
        <v>5.2493438320209975</v>
      </c>
      <c r="X140" s="146">
        <f t="shared" ref="X140:X157" si="59">V140</f>
        <v>22.5</v>
      </c>
      <c r="Y140" s="147">
        <f t="shared" si="52"/>
        <v>2.3837902264600714</v>
      </c>
      <c r="Z140" s="151" t="str">
        <f t="shared" si="53"/>
        <v/>
      </c>
      <c r="AA140" s="151" t="str">
        <f t="shared" si="54"/>
        <v/>
      </c>
      <c r="AB140" s="151" t="str">
        <f t="shared" si="55"/>
        <v/>
      </c>
      <c r="AC140" s="151">
        <f t="shared" si="56"/>
        <v>0</v>
      </c>
      <c r="AD140" s="151" t="str">
        <f t="shared" si="57"/>
        <v/>
      </c>
      <c r="AE140" s="136"/>
    </row>
    <row r="141" spans="2:31" ht="14.25" customHeight="1" x14ac:dyDescent="0.15">
      <c r="B141" s="617"/>
      <c r="C141" s="620"/>
      <c r="D141" s="174"/>
      <c r="E141" s="142"/>
      <c r="F141" s="139" t="s">
        <v>276</v>
      </c>
      <c r="G141" s="139">
        <v>2</v>
      </c>
      <c r="H141" s="139" t="s">
        <v>10</v>
      </c>
      <c r="I141" s="139" t="s">
        <v>150</v>
      </c>
      <c r="J141" s="139">
        <v>4</v>
      </c>
      <c r="K141" s="139" t="s">
        <v>24</v>
      </c>
      <c r="L141" s="139">
        <f t="shared" si="48"/>
        <v>22.5</v>
      </c>
      <c r="M141" s="139">
        <v>100</v>
      </c>
      <c r="N141" s="144">
        <f t="shared" si="49"/>
        <v>22.5</v>
      </c>
      <c r="O141" s="231">
        <f>'4年生'!Q60</f>
        <v>0</v>
      </c>
      <c r="P141" s="231">
        <f>'4年生'!R60</f>
        <v>0</v>
      </c>
      <c r="Q141" s="231">
        <f>'4年生'!S60</f>
        <v>0</v>
      </c>
      <c r="R141" s="231">
        <f>'4年生'!T60</f>
        <v>0</v>
      </c>
      <c r="S141" s="232">
        <f>'4年生'!O60</f>
        <v>0</v>
      </c>
      <c r="T141" s="232">
        <f>'4年生'!P60</f>
        <v>0</v>
      </c>
      <c r="U141" s="151" t="str">
        <f t="shared" si="58"/>
        <v/>
      </c>
      <c r="V141" s="145">
        <f t="shared" si="50"/>
        <v>22.5</v>
      </c>
      <c r="W141" s="148">
        <f t="shared" si="51"/>
        <v>5.2493438320209975</v>
      </c>
      <c r="X141" s="146">
        <f t="shared" si="59"/>
        <v>22.5</v>
      </c>
      <c r="Y141" s="147">
        <f t="shared" si="52"/>
        <v>2.3837902264600714</v>
      </c>
      <c r="Z141" s="151" t="str">
        <f t="shared" si="53"/>
        <v/>
      </c>
      <c r="AA141" s="151" t="str">
        <f t="shared" si="54"/>
        <v/>
      </c>
      <c r="AB141" s="151" t="str">
        <f t="shared" si="55"/>
        <v/>
      </c>
      <c r="AC141" s="151">
        <f t="shared" si="56"/>
        <v>0</v>
      </c>
      <c r="AD141" s="151" t="str">
        <f t="shared" si="57"/>
        <v/>
      </c>
      <c r="AE141" s="136"/>
    </row>
    <row r="142" spans="2:31" ht="14.25" customHeight="1" x14ac:dyDescent="0.15">
      <c r="B142" s="617"/>
      <c r="C142" s="620"/>
      <c r="D142" s="174"/>
      <c r="E142" s="142"/>
      <c r="F142" s="139" t="s">
        <v>350</v>
      </c>
      <c r="G142" s="139">
        <v>2</v>
      </c>
      <c r="H142" s="139" t="s">
        <v>10</v>
      </c>
      <c r="I142" s="139" t="s">
        <v>11</v>
      </c>
      <c r="J142" s="139">
        <v>4</v>
      </c>
      <c r="K142" s="139" t="s">
        <v>6</v>
      </c>
      <c r="L142" s="139">
        <f t="shared" si="48"/>
        <v>45</v>
      </c>
      <c r="M142" s="139">
        <v>100</v>
      </c>
      <c r="N142" s="144">
        <f t="shared" si="49"/>
        <v>45</v>
      </c>
      <c r="O142" s="231">
        <f>'4年生'!Q61</f>
        <v>0</v>
      </c>
      <c r="P142" s="231">
        <f>'4年生'!R61</f>
        <v>0</v>
      </c>
      <c r="Q142" s="231">
        <f>'4年生'!S61</f>
        <v>0</v>
      </c>
      <c r="R142" s="231">
        <f>'4年生'!T61</f>
        <v>0</v>
      </c>
      <c r="S142" s="232">
        <f>'4年生'!O61</f>
        <v>0</v>
      </c>
      <c r="T142" s="232">
        <f>'4年生'!P61</f>
        <v>0</v>
      </c>
      <c r="U142" s="151" t="str">
        <f t="shared" si="58"/>
        <v/>
      </c>
      <c r="V142" s="145">
        <f t="shared" si="50"/>
        <v>45</v>
      </c>
      <c r="W142" s="148">
        <f t="shared" si="51"/>
        <v>10.498687664041995</v>
      </c>
      <c r="X142" s="146">
        <f t="shared" si="59"/>
        <v>45</v>
      </c>
      <c r="Y142" s="147">
        <f t="shared" si="52"/>
        <v>4.7675804529201429</v>
      </c>
      <c r="Z142" s="151" t="str">
        <f t="shared" si="53"/>
        <v/>
      </c>
      <c r="AA142" s="151" t="str">
        <f t="shared" si="54"/>
        <v/>
      </c>
      <c r="AB142" s="151" t="str">
        <f t="shared" si="55"/>
        <v/>
      </c>
      <c r="AC142" s="151">
        <f t="shared" si="56"/>
        <v>0</v>
      </c>
      <c r="AD142" s="151" t="str">
        <f t="shared" si="57"/>
        <v/>
      </c>
      <c r="AE142" s="136"/>
    </row>
    <row r="143" spans="2:31" ht="14.25" customHeight="1" x14ac:dyDescent="0.15">
      <c r="B143" s="617"/>
      <c r="C143" s="620"/>
      <c r="D143" s="459"/>
      <c r="E143" s="458"/>
      <c r="F143" s="139" t="s">
        <v>284</v>
      </c>
      <c r="G143" s="139">
        <v>2</v>
      </c>
      <c r="H143" s="139" t="s">
        <v>10</v>
      </c>
      <c r="I143" s="139" t="s">
        <v>150</v>
      </c>
      <c r="J143" s="139">
        <v>4</v>
      </c>
      <c r="K143" s="139" t="s">
        <v>24</v>
      </c>
      <c r="L143" s="139">
        <f>IF(I143="学修",G143/2*22.5,IF(I143=0,"",G143*22.5))</f>
        <v>22.5</v>
      </c>
      <c r="M143" s="139">
        <v>100</v>
      </c>
      <c r="N143" s="144">
        <f t="shared" si="49"/>
        <v>22.5</v>
      </c>
      <c r="O143" s="231">
        <f>'4年生'!Q62</f>
        <v>0</v>
      </c>
      <c r="P143" s="231">
        <f>'4年生'!R62</f>
        <v>0</v>
      </c>
      <c r="Q143" s="231">
        <f>'4年生'!S62</f>
        <v>0</v>
      </c>
      <c r="R143" s="231">
        <f>'4年生'!T62</f>
        <v>0</v>
      </c>
      <c r="S143" s="232">
        <f>'4年生'!O62</f>
        <v>0</v>
      </c>
      <c r="T143" s="232">
        <f>'4年生'!P62</f>
        <v>0</v>
      </c>
      <c r="U143" s="151" t="str">
        <f t="shared" ref="U143" si="60">IF(S143="30分未満",1,IF(S143="30分～1時間",2,IF(S143="1～2時間",3,IF(S143="2～3時間",4,IF(S143="3時間以上",5,IF(S143=0,""))))))</f>
        <v/>
      </c>
      <c r="V143" s="145">
        <f t="shared" ref="V143" si="61">L143*M143/100</f>
        <v>22.5</v>
      </c>
      <c r="W143" s="148">
        <f t="shared" ref="W143" si="62">V143/$N$163*100</f>
        <v>5.2493438320209975</v>
      </c>
      <c r="X143" s="146">
        <f t="shared" ref="X143" si="63">V143</f>
        <v>22.5</v>
      </c>
      <c r="Y143" s="147">
        <f t="shared" ref="Y143" si="64">X143/$N$171*100</f>
        <v>2.3837902264600714</v>
      </c>
      <c r="Z143" s="151" t="str">
        <f t="shared" ref="Z143" si="65">IF(J143=1,Y143*T143/5,"")</f>
        <v/>
      </c>
      <c r="AA143" s="151" t="str">
        <f t="shared" ref="AA143" si="66">IF(J143=2,Y143*T143/5,"")</f>
        <v/>
      </c>
      <c r="AB143" s="151" t="str">
        <f t="shared" ref="AB143" si="67">IF(J143=3,Y143*T143/5,"")</f>
        <v/>
      </c>
      <c r="AC143" s="151">
        <f t="shared" ref="AC143" si="68">IF(J143=4,Y143*T143/5,"")</f>
        <v>0</v>
      </c>
      <c r="AD143" s="151" t="str">
        <f t="shared" ref="AD143" si="69">IF(J143=5,Y143*T143/5,"")</f>
        <v/>
      </c>
      <c r="AE143" s="136"/>
    </row>
    <row r="144" spans="2:31" ht="14.25" customHeight="1" x14ac:dyDescent="0.15">
      <c r="B144" s="617"/>
      <c r="C144" s="620"/>
      <c r="D144" s="174"/>
      <c r="E144" s="142"/>
      <c r="F144" s="139" t="s">
        <v>336</v>
      </c>
      <c r="G144" s="139">
        <v>2</v>
      </c>
      <c r="H144" s="139" t="s">
        <v>10</v>
      </c>
      <c r="I144" s="139" t="s">
        <v>11</v>
      </c>
      <c r="J144" s="139">
        <v>4</v>
      </c>
      <c r="K144" s="139" t="s">
        <v>6</v>
      </c>
      <c r="L144" s="139">
        <f>IF(I144="学修",G144/2*22.5,IF(I144=0,"",G144*22.5))</f>
        <v>45</v>
      </c>
      <c r="M144" s="139">
        <v>100</v>
      </c>
      <c r="N144" s="144">
        <f t="shared" si="49"/>
        <v>45</v>
      </c>
      <c r="O144" s="231">
        <f>'4年生'!Q63</f>
        <v>0</v>
      </c>
      <c r="P144" s="231">
        <f>'4年生'!R63</f>
        <v>0</v>
      </c>
      <c r="Q144" s="231">
        <f>'4年生'!S63</f>
        <v>0</v>
      </c>
      <c r="R144" s="231">
        <f>'4年生'!T63</f>
        <v>0</v>
      </c>
      <c r="S144" s="232">
        <f>'4年生'!O63</f>
        <v>0</v>
      </c>
      <c r="T144" s="232">
        <f>'4年生'!P63</f>
        <v>0</v>
      </c>
      <c r="U144" s="151" t="str">
        <f>IF(S144="30分未満",1,IF(S144="30分～1時間",2,IF(S144="1～2時間",3,IF(S144="2～3時間",4,IF(S144="3時間以上",5,IF(S144=0,""))))))</f>
        <v/>
      </c>
      <c r="V144" s="145">
        <f t="shared" si="50"/>
        <v>45</v>
      </c>
      <c r="W144" s="148">
        <f t="shared" ref="W144:W157" si="70">V144/$N$163*100</f>
        <v>10.498687664041995</v>
      </c>
      <c r="X144" s="146">
        <f>V144</f>
        <v>45</v>
      </c>
      <c r="Y144" s="147">
        <f t="shared" ref="Y144:Y157" si="71">X144/$N$171*100</f>
        <v>4.7675804529201429</v>
      </c>
      <c r="Z144" s="151" t="str">
        <f t="shared" si="53"/>
        <v/>
      </c>
      <c r="AA144" s="151" t="str">
        <f t="shared" si="54"/>
        <v/>
      </c>
      <c r="AB144" s="151" t="str">
        <f t="shared" si="55"/>
        <v/>
      </c>
      <c r="AC144" s="151">
        <f t="shared" si="56"/>
        <v>0</v>
      </c>
      <c r="AD144" s="151" t="str">
        <f t="shared" si="57"/>
        <v/>
      </c>
      <c r="AE144" s="136"/>
    </row>
    <row r="145" spans="2:31" ht="14.25" customHeight="1" x14ac:dyDescent="0.15">
      <c r="B145" s="617"/>
      <c r="C145" s="620"/>
      <c r="D145" s="174"/>
      <c r="E145" s="142"/>
      <c r="F145" s="139" t="s">
        <v>277</v>
      </c>
      <c r="G145" s="139">
        <v>4</v>
      </c>
      <c r="H145" s="139" t="s">
        <v>10</v>
      </c>
      <c r="I145" s="139" t="s">
        <v>11</v>
      </c>
      <c r="J145" s="139">
        <v>4</v>
      </c>
      <c r="K145" s="139" t="s">
        <v>6</v>
      </c>
      <c r="L145" s="139">
        <f t="shared" si="48"/>
        <v>90</v>
      </c>
      <c r="M145" s="139">
        <v>40</v>
      </c>
      <c r="N145" s="144">
        <f t="shared" si="49"/>
        <v>36</v>
      </c>
      <c r="O145" s="231">
        <f>'4年生'!Q64</f>
        <v>0</v>
      </c>
      <c r="P145" s="231">
        <f>'4年生'!R64</f>
        <v>0</v>
      </c>
      <c r="Q145" s="231">
        <f>'4年生'!S64</f>
        <v>0</v>
      </c>
      <c r="R145" s="231">
        <f>'4年生'!T64</f>
        <v>0</v>
      </c>
      <c r="S145" s="232">
        <f>'4年生'!O64</f>
        <v>0</v>
      </c>
      <c r="T145" s="232">
        <f>'4年生'!P64</f>
        <v>0</v>
      </c>
      <c r="U145" s="151" t="str">
        <f t="shared" si="58"/>
        <v/>
      </c>
      <c r="V145" s="145">
        <f t="shared" si="50"/>
        <v>36</v>
      </c>
      <c r="W145" s="148">
        <f t="shared" si="70"/>
        <v>8.3989501312335957</v>
      </c>
      <c r="X145" s="146">
        <f t="shared" si="59"/>
        <v>36</v>
      </c>
      <c r="Y145" s="147">
        <f t="shared" si="71"/>
        <v>3.8140643623361141</v>
      </c>
      <c r="Z145" s="151" t="str">
        <f t="shared" si="53"/>
        <v/>
      </c>
      <c r="AA145" s="151" t="str">
        <f t="shared" si="54"/>
        <v/>
      </c>
      <c r="AB145" s="151" t="str">
        <f t="shared" si="55"/>
        <v/>
      </c>
      <c r="AC145" s="151">
        <f t="shared" si="56"/>
        <v>0</v>
      </c>
      <c r="AD145" s="151" t="str">
        <f t="shared" si="57"/>
        <v/>
      </c>
      <c r="AE145" s="136"/>
    </row>
    <row r="146" spans="2:31" ht="14.25" customHeight="1" x14ac:dyDescent="0.15">
      <c r="B146" s="617"/>
      <c r="C146" s="620"/>
      <c r="D146" s="174"/>
      <c r="E146" s="142"/>
      <c r="F146" s="139" t="s">
        <v>278</v>
      </c>
      <c r="G146" s="139">
        <v>3</v>
      </c>
      <c r="H146" s="139" t="s">
        <v>10</v>
      </c>
      <c r="I146" s="139" t="s">
        <v>11</v>
      </c>
      <c r="J146" s="139">
        <v>4</v>
      </c>
      <c r="K146" s="139" t="s">
        <v>6</v>
      </c>
      <c r="L146" s="139">
        <f t="shared" si="48"/>
        <v>67.5</v>
      </c>
      <c r="M146" s="139">
        <v>50</v>
      </c>
      <c r="N146" s="144">
        <f t="shared" si="49"/>
        <v>33.75</v>
      </c>
      <c r="O146" s="231">
        <f>'4年生'!Q65</f>
        <v>0</v>
      </c>
      <c r="P146" s="231">
        <f>'4年生'!R65</f>
        <v>0</v>
      </c>
      <c r="Q146" s="231">
        <f>'4年生'!S65</f>
        <v>0</v>
      </c>
      <c r="R146" s="231">
        <f>'4年生'!T65</f>
        <v>0</v>
      </c>
      <c r="S146" s="232">
        <f>'4年生'!O65</f>
        <v>0</v>
      </c>
      <c r="T146" s="232">
        <f>'4年生'!P65</f>
        <v>0</v>
      </c>
      <c r="U146" s="151" t="str">
        <f t="shared" si="58"/>
        <v/>
      </c>
      <c r="V146" s="145">
        <f t="shared" si="50"/>
        <v>33.75</v>
      </c>
      <c r="W146" s="148">
        <f t="shared" si="70"/>
        <v>7.8740157480314963</v>
      </c>
      <c r="X146" s="146">
        <f t="shared" si="59"/>
        <v>33.75</v>
      </c>
      <c r="Y146" s="147">
        <f t="shared" si="71"/>
        <v>3.5756853396901072</v>
      </c>
      <c r="Z146" s="151" t="str">
        <f t="shared" si="53"/>
        <v/>
      </c>
      <c r="AA146" s="151" t="str">
        <f t="shared" si="54"/>
        <v/>
      </c>
      <c r="AB146" s="151" t="str">
        <f t="shared" si="55"/>
        <v/>
      </c>
      <c r="AC146" s="151">
        <f t="shared" si="56"/>
        <v>0</v>
      </c>
      <c r="AD146" s="151" t="str">
        <f t="shared" si="57"/>
        <v/>
      </c>
      <c r="AE146" s="136"/>
    </row>
    <row r="147" spans="2:31" ht="14.25" customHeight="1" x14ac:dyDescent="0.15">
      <c r="B147" s="617"/>
      <c r="C147" s="620"/>
      <c r="D147" s="174"/>
      <c r="E147" s="142"/>
      <c r="F147" s="139" t="s">
        <v>279</v>
      </c>
      <c r="G147" s="139">
        <v>1</v>
      </c>
      <c r="H147" s="139" t="s">
        <v>10</v>
      </c>
      <c r="I147" s="139" t="s">
        <v>11</v>
      </c>
      <c r="J147" s="139">
        <v>5</v>
      </c>
      <c r="K147" s="139" t="s">
        <v>24</v>
      </c>
      <c r="L147" s="139">
        <f t="shared" si="48"/>
        <v>22.5</v>
      </c>
      <c r="M147" s="139">
        <v>100</v>
      </c>
      <c r="N147" s="144">
        <f t="shared" si="49"/>
        <v>22.5</v>
      </c>
      <c r="O147" s="231">
        <f>'5年生'!Q113</f>
        <v>0</v>
      </c>
      <c r="P147" s="231">
        <f>'5年生'!R113</f>
        <v>0</v>
      </c>
      <c r="Q147" s="231">
        <f>'5年生'!S113</f>
        <v>0</v>
      </c>
      <c r="R147" s="231">
        <f>'5年生'!T113</f>
        <v>0</v>
      </c>
      <c r="S147" s="288">
        <f>'5年生'!O113</f>
        <v>0</v>
      </c>
      <c r="T147" s="288">
        <f>'5年生'!P113</f>
        <v>0</v>
      </c>
      <c r="U147" s="151" t="str">
        <f t="shared" si="58"/>
        <v/>
      </c>
      <c r="V147" s="145">
        <f t="shared" si="50"/>
        <v>22.5</v>
      </c>
      <c r="W147" s="148">
        <f t="shared" si="70"/>
        <v>5.2493438320209975</v>
      </c>
      <c r="X147" s="146">
        <f t="shared" si="59"/>
        <v>22.5</v>
      </c>
      <c r="Y147" s="147">
        <f t="shared" si="71"/>
        <v>2.3837902264600714</v>
      </c>
      <c r="Z147" s="151" t="str">
        <f t="shared" si="53"/>
        <v/>
      </c>
      <c r="AA147" s="151" t="str">
        <f t="shared" si="54"/>
        <v/>
      </c>
      <c r="AB147" s="151" t="str">
        <f t="shared" si="55"/>
        <v/>
      </c>
      <c r="AC147" s="151" t="str">
        <f t="shared" si="56"/>
        <v/>
      </c>
      <c r="AD147" s="151">
        <f t="shared" si="57"/>
        <v>0</v>
      </c>
      <c r="AE147" s="136"/>
    </row>
    <row r="148" spans="2:31" ht="14.25" customHeight="1" x14ac:dyDescent="0.15">
      <c r="B148" s="617"/>
      <c r="C148" s="620"/>
      <c r="D148" s="174"/>
      <c r="E148" s="142"/>
      <c r="F148" s="139" t="s">
        <v>280</v>
      </c>
      <c r="G148" s="139">
        <v>2</v>
      </c>
      <c r="H148" s="139" t="s">
        <v>328</v>
      </c>
      <c r="I148" s="139" t="s">
        <v>150</v>
      </c>
      <c r="J148" s="139">
        <v>5</v>
      </c>
      <c r="K148" s="139" t="s">
        <v>24</v>
      </c>
      <c r="L148" s="139">
        <f t="shared" si="48"/>
        <v>22.5</v>
      </c>
      <c r="M148" s="139">
        <v>100</v>
      </c>
      <c r="N148" s="144">
        <f t="shared" si="49"/>
        <v>0</v>
      </c>
      <c r="O148" s="231">
        <f>'5年生'!Q114</f>
        <v>0</v>
      </c>
      <c r="P148" s="231">
        <f>'5年生'!R114</f>
        <v>0</v>
      </c>
      <c r="Q148" s="231">
        <f>'5年生'!S114</f>
        <v>0</v>
      </c>
      <c r="R148" s="231">
        <f>'5年生'!T114</f>
        <v>0</v>
      </c>
      <c r="S148" s="288">
        <f>'5年生'!O114</f>
        <v>0</v>
      </c>
      <c r="T148" s="288">
        <f>'5年生'!P114</f>
        <v>0</v>
      </c>
      <c r="U148" s="151" t="str">
        <f t="shared" si="58"/>
        <v/>
      </c>
      <c r="V148" s="145">
        <f t="shared" si="50"/>
        <v>22.5</v>
      </c>
      <c r="W148" s="148">
        <f t="shared" si="70"/>
        <v>5.2493438320209975</v>
      </c>
      <c r="X148" s="146">
        <f t="shared" si="59"/>
        <v>22.5</v>
      </c>
      <c r="Y148" s="147">
        <f t="shared" si="71"/>
        <v>2.3837902264600714</v>
      </c>
      <c r="Z148" s="151" t="str">
        <f t="shared" si="53"/>
        <v/>
      </c>
      <c r="AA148" s="151" t="str">
        <f t="shared" si="54"/>
        <v/>
      </c>
      <c r="AB148" s="151" t="str">
        <f t="shared" si="55"/>
        <v/>
      </c>
      <c r="AC148" s="151" t="str">
        <f t="shared" si="56"/>
        <v/>
      </c>
      <c r="AD148" s="151">
        <f t="shared" si="57"/>
        <v>0</v>
      </c>
      <c r="AE148" s="136"/>
    </row>
    <row r="149" spans="2:31" ht="14.25" customHeight="1" x14ac:dyDescent="0.15">
      <c r="B149" s="617"/>
      <c r="C149" s="620"/>
      <c r="D149" s="174"/>
      <c r="E149" s="142"/>
      <c r="F149" s="139" t="s">
        <v>281</v>
      </c>
      <c r="G149" s="139">
        <v>2</v>
      </c>
      <c r="H149" s="139" t="s">
        <v>10</v>
      </c>
      <c r="I149" s="139" t="s">
        <v>150</v>
      </c>
      <c r="J149" s="139">
        <v>5</v>
      </c>
      <c r="K149" s="139" t="s">
        <v>24</v>
      </c>
      <c r="L149" s="139">
        <f t="shared" si="48"/>
        <v>22.5</v>
      </c>
      <c r="M149" s="139">
        <v>75</v>
      </c>
      <c r="N149" s="144">
        <f t="shared" si="49"/>
        <v>16.875</v>
      </c>
      <c r="O149" s="231">
        <f>'5年生'!Q115</f>
        <v>0</v>
      </c>
      <c r="P149" s="231">
        <f>'5年生'!R115</f>
        <v>0</v>
      </c>
      <c r="Q149" s="231">
        <f>'5年生'!S115</f>
        <v>0</v>
      </c>
      <c r="R149" s="231">
        <f>'5年生'!T115</f>
        <v>0</v>
      </c>
      <c r="S149" s="288">
        <f>'5年生'!O115</f>
        <v>0</v>
      </c>
      <c r="T149" s="288">
        <f>'5年生'!P115</f>
        <v>0</v>
      </c>
      <c r="U149" s="151" t="str">
        <f t="shared" si="58"/>
        <v/>
      </c>
      <c r="V149" s="145">
        <f t="shared" si="50"/>
        <v>16.875</v>
      </c>
      <c r="W149" s="148">
        <f t="shared" si="70"/>
        <v>3.9370078740157481</v>
      </c>
      <c r="X149" s="146">
        <f t="shared" si="59"/>
        <v>16.875</v>
      </c>
      <c r="Y149" s="147">
        <f t="shared" si="71"/>
        <v>1.7878426698450536</v>
      </c>
      <c r="Z149" s="151" t="str">
        <f t="shared" si="53"/>
        <v/>
      </c>
      <c r="AA149" s="151" t="str">
        <f t="shared" si="54"/>
        <v/>
      </c>
      <c r="AB149" s="151" t="str">
        <f t="shared" si="55"/>
        <v/>
      </c>
      <c r="AC149" s="151" t="str">
        <f t="shared" si="56"/>
        <v/>
      </c>
      <c r="AD149" s="151">
        <f t="shared" si="57"/>
        <v>0</v>
      </c>
      <c r="AE149" s="136"/>
    </row>
    <row r="150" spans="2:31" ht="14.25" customHeight="1" x14ac:dyDescent="0.15">
      <c r="B150" s="617"/>
      <c r="C150" s="620"/>
      <c r="D150" s="488"/>
      <c r="E150" s="489"/>
      <c r="F150" s="139" t="s">
        <v>354</v>
      </c>
      <c r="G150" s="139">
        <v>2</v>
      </c>
      <c r="H150" s="139" t="s">
        <v>328</v>
      </c>
      <c r="I150" s="139" t="s">
        <v>150</v>
      </c>
      <c r="J150" s="139">
        <v>5</v>
      </c>
      <c r="K150" s="139" t="s">
        <v>24</v>
      </c>
      <c r="L150" s="139">
        <f>IF(I150="学修",G150/2*22.5,IF(I150=0,"",G150*22.5))</f>
        <v>22.5</v>
      </c>
      <c r="M150" s="139">
        <v>100</v>
      </c>
      <c r="N150" s="144">
        <f t="shared" si="49"/>
        <v>0</v>
      </c>
      <c r="O150" s="231">
        <f>'5年生'!Q116</f>
        <v>0</v>
      </c>
      <c r="P150" s="231">
        <f>'5年生'!R116</f>
        <v>0</v>
      </c>
      <c r="Q150" s="231">
        <f>'5年生'!S116</f>
        <v>0</v>
      </c>
      <c r="R150" s="231">
        <f>'5年生'!T116</f>
        <v>0</v>
      </c>
      <c r="S150" s="288">
        <f>'5年生'!O116</f>
        <v>0</v>
      </c>
      <c r="T150" s="288">
        <f>'5年生'!P116</f>
        <v>0</v>
      </c>
      <c r="U150" s="151" t="str">
        <f>IF(S150="30分未満",1,IF(S150="30分～1時間",2,IF(S150="1～2時間",3,IF(S150="2～3時間",4,IF(S150="3時間以上",5,IF(S150=0,""))))))</f>
        <v/>
      </c>
      <c r="V150" s="145">
        <f t="shared" si="50"/>
        <v>22.5</v>
      </c>
      <c r="W150" s="148">
        <f t="shared" si="70"/>
        <v>5.2493438320209975</v>
      </c>
      <c r="X150" s="146">
        <f>V150</f>
        <v>22.5</v>
      </c>
      <c r="Y150" s="147">
        <f t="shared" si="71"/>
        <v>2.3837902264600714</v>
      </c>
      <c r="Z150" s="151" t="str">
        <f t="shared" si="53"/>
        <v/>
      </c>
      <c r="AA150" s="151" t="str">
        <f t="shared" si="54"/>
        <v/>
      </c>
      <c r="AB150" s="151" t="str">
        <f t="shared" si="55"/>
        <v/>
      </c>
      <c r="AC150" s="151" t="str">
        <f t="shared" si="56"/>
        <v/>
      </c>
      <c r="AD150" s="151">
        <f t="shared" si="57"/>
        <v>0</v>
      </c>
      <c r="AE150" s="136"/>
    </row>
    <row r="151" spans="2:31" ht="14.25" customHeight="1" x14ac:dyDescent="0.15">
      <c r="B151" s="617"/>
      <c r="C151" s="620"/>
      <c r="D151" s="174"/>
      <c r="E151" s="142"/>
      <c r="F151" s="139" t="s">
        <v>282</v>
      </c>
      <c r="G151" s="139">
        <v>2</v>
      </c>
      <c r="H151" s="139" t="s">
        <v>10</v>
      </c>
      <c r="I151" s="139" t="s">
        <v>150</v>
      </c>
      <c r="J151" s="139">
        <v>5</v>
      </c>
      <c r="K151" s="139" t="s">
        <v>24</v>
      </c>
      <c r="L151" s="139">
        <f t="shared" si="48"/>
        <v>22.5</v>
      </c>
      <c r="M151" s="139">
        <v>100</v>
      </c>
      <c r="N151" s="144">
        <f t="shared" si="49"/>
        <v>22.5</v>
      </c>
      <c r="O151" s="231">
        <f>'5年生'!Q117</f>
        <v>0</v>
      </c>
      <c r="P151" s="231">
        <f>'5年生'!R117</f>
        <v>0</v>
      </c>
      <c r="Q151" s="231">
        <f>'5年生'!S117</f>
        <v>0</v>
      </c>
      <c r="R151" s="231">
        <f>'5年生'!T117</f>
        <v>0</v>
      </c>
      <c r="S151" s="288">
        <f>'5年生'!O117</f>
        <v>0</v>
      </c>
      <c r="T151" s="288">
        <f>'5年生'!P117</f>
        <v>0</v>
      </c>
      <c r="U151" s="151" t="str">
        <f t="shared" si="58"/>
        <v/>
      </c>
      <c r="V151" s="145">
        <f t="shared" si="50"/>
        <v>22.5</v>
      </c>
      <c r="W151" s="148">
        <f t="shared" si="70"/>
        <v>5.2493438320209975</v>
      </c>
      <c r="X151" s="146">
        <f t="shared" si="59"/>
        <v>22.5</v>
      </c>
      <c r="Y151" s="147">
        <f t="shared" si="71"/>
        <v>2.3837902264600714</v>
      </c>
      <c r="Z151" s="151" t="str">
        <f t="shared" si="53"/>
        <v/>
      </c>
      <c r="AA151" s="151" t="str">
        <f t="shared" si="54"/>
        <v/>
      </c>
      <c r="AB151" s="151" t="str">
        <f t="shared" si="55"/>
        <v/>
      </c>
      <c r="AC151" s="151" t="str">
        <f t="shared" si="56"/>
        <v/>
      </c>
      <c r="AD151" s="151">
        <f t="shared" si="57"/>
        <v>0</v>
      </c>
      <c r="AE151" s="136"/>
    </row>
    <row r="152" spans="2:31" ht="14.25" customHeight="1" x14ac:dyDescent="0.15">
      <c r="B152" s="617"/>
      <c r="C152" s="620"/>
      <c r="D152" s="174"/>
      <c r="E152" s="142"/>
      <c r="F152" s="139" t="s">
        <v>80</v>
      </c>
      <c r="G152" s="139">
        <v>2</v>
      </c>
      <c r="H152" s="139" t="s">
        <v>328</v>
      </c>
      <c r="I152" s="139" t="s">
        <v>150</v>
      </c>
      <c r="J152" s="139">
        <v>5</v>
      </c>
      <c r="K152" s="139" t="s">
        <v>24</v>
      </c>
      <c r="L152" s="139">
        <f t="shared" si="48"/>
        <v>22.5</v>
      </c>
      <c r="M152" s="139">
        <v>100</v>
      </c>
      <c r="N152" s="144">
        <f t="shared" si="49"/>
        <v>0</v>
      </c>
      <c r="O152" s="231">
        <f>'5年生'!Q118</f>
        <v>0</v>
      </c>
      <c r="P152" s="231">
        <f>'5年生'!R118</f>
        <v>0</v>
      </c>
      <c r="Q152" s="231">
        <f>'5年生'!S118</f>
        <v>0</v>
      </c>
      <c r="R152" s="231">
        <f>'5年生'!T118</f>
        <v>0</v>
      </c>
      <c r="S152" s="288">
        <f>'5年生'!O118</f>
        <v>0</v>
      </c>
      <c r="T152" s="288">
        <f>'5年生'!P118</f>
        <v>0</v>
      </c>
      <c r="U152" s="151" t="str">
        <f t="shared" si="58"/>
        <v/>
      </c>
      <c r="V152" s="145">
        <f t="shared" si="50"/>
        <v>22.5</v>
      </c>
      <c r="W152" s="148">
        <f t="shared" si="70"/>
        <v>5.2493438320209975</v>
      </c>
      <c r="X152" s="146">
        <f t="shared" si="59"/>
        <v>22.5</v>
      </c>
      <c r="Y152" s="147">
        <f t="shared" si="71"/>
        <v>2.3837902264600714</v>
      </c>
      <c r="Z152" s="151" t="str">
        <f t="shared" si="53"/>
        <v/>
      </c>
      <c r="AA152" s="151" t="str">
        <f t="shared" si="54"/>
        <v/>
      </c>
      <c r="AB152" s="151" t="str">
        <f t="shared" si="55"/>
        <v/>
      </c>
      <c r="AC152" s="151" t="str">
        <f t="shared" si="56"/>
        <v/>
      </c>
      <c r="AD152" s="151">
        <f t="shared" si="57"/>
        <v>0</v>
      </c>
      <c r="AE152" s="136"/>
    </row>
    <row r="153" spans="2:31" ht="14.25" customHeight="1" x14ac:dyDescent="0.15">
      <c r="B153" s="617"/>
      <c r="C153" s="620"/>
      <c r="D153" s="174"/>
      <c r="E153" s="142"/>
      <c r="F153" s="139" t="s">
        <v>352</v>
      </c>
      <c r="G153" s="139">
        <v>2</v>
      </c>
      <c r="H153" s="139" t="s">
        <v>10</v>
      </c>
      <c r="I153" s="139" t="s">
        <v>150</v>
      </c>
      <c r="J153" s="139">
        <v>5</v>
      </c>
      <c r="K153" s="139" t="s">
        <v>24</v>
      </c>
      <c r="L153" s="139">
        <f t="shared" si="48"/>
        <v>22.5</v>
      </c>
      <c r="M153" s="139">
        <v>100</v>
      </c>
      <c r="N153" s="144">
        <f t="shared" si="49"/>
        <v>22.5</v>
      </c>
      <c r="O153" s="231">
        <f>'5年生'!Q119</f>
        <v>0</v>
      </c>
      <c r="P153" s="231">
        <f>'5年生'!R119</f>
        <v>0</v>
      </c>
      <c r="Q153" s="231">
        <f>'5年生'!S119</f>
        <v>0</v>
      </c>
      <c r="R153" s="231">
        <f>'5年生'!T119</f>
        <v>0</v>
      </c>
      <c r="S153" s="288">
        <f>'5年生'!O119</f>
        <v>0</v>
      </c>
      <c r="T153" s="288">
        <f>'5年生'!P119</f>
        <v>0</v>
      </c>
      <c r="U153" s="151" t="str">
        <f t="shared" si="58"/>
        <v/>
      </c>
      <c r="V153" s="145">
        <f t="shared" si="50"/>
        <v>22.5</v>
      </c>
      <c r="W153" s="148">
        <f t="shared" si="70"/>
        <v>5.2493438320209975</v>
      </c>
      <c r="X153" s="146">
        <f t="shared" si="59"/>
        <v>22.5</v>
      </c>
      <c r="Y153" s="147">
        <f t="shared" si="71"/>
        <v>2.3837902264600714</v>
      </c>
      <c r="Z153" s="151" t="str">
        <f t="shared" si="53"/>
        <v/>
      </c>
      <c r="AA153" s="151" t="str">
        <f t="shared" si="54"/>
        <v/>
      </c>
      <c r="AB153" s="151" t="str">
        <f t="shared" si="55"/>
        <v/>
      </c>
      <c r="AC153" s="151" t="str">
        <f t="shared" si="56"/>
        <v/>
      </c>
      <c r="AD153" s="151">
        <f t="shared" si="57"/>
        <v>0</v>
      </c>
      <c r="AE153" s="136"/>
    </row>
    <row r="154" spans="2:31" ht="14.25" customHeight="1" x14ac:dyDescent="0.15">
      <c r="B154" s="617"/>
      <c r="C154" s="620"/>
      <c r="D154" s="174"/>
      <c r="E154" s="142"/>
      <c r="F154" s="139" t="s">
        <v>283</v>
      </c>
      <c r="G154" s="139">
        <v>2</v>
      </c>
      <c r="H154" s="139" t="s">
        <v>328</v>
      </c>
      <c r="I154" s="139" t="s">
        <v>150</v>
      </c>
      <c r="J154" s="139">
        <v>5</v>
      </c>
      <c r="K154" s="139" t="s">
        <v>24</v>
      </c>
      <c r="L154" s="139">
        <f t="shared" si="48"/>
        <v>22.5</v>
      </c>
      <c r="M154" s="139">
        <v>100</v>
      </c>
      <c r="N154" s="144">
        <f t="shared" si="49"/>
        <v>0</v>
      </c>
      <c r="O154" s="231">
        <f>'5年生'!Q120</f>
        <v>0</v>
      </c>
      <c r="P154" s="231">
        <f>'5年生'!R120</f>
        <v>0</v>
      </c>
      <c r="Q154" s="231">
        <f>'5年生'!S120</f>
        <v>0</v>
      </c>
      <c r="R154" s="231">
        <f>'5年生'!T120</f>
        <v>0</v>
      </c>
      <c r="S154" s="288">
        <f>'5年生'!O120</f>
        <v>0</v>
      </c>
      <c r="T154" s="288">
        <f>'5年生'!P120</f>
        <v>0</v>
      </c>
      <c r="U154" s="151" t="str">
        <f t="shared" si="58"/>
        <v/>
      </c>
      <c r="V154" s="145">
        <f t="shared" si="50"/>
        <v>22.5</v>
      </c>
      <c r="W154" s="148">
        <f t="shared" si="70"/>
        <v>5.2493438320209975</v>
      </c>
      <c r="X154" s="146">
        <f t="shared" si="59"/>
        <v>22.5</v>
      </c>
      <c r="Y154" s="147">
        <f t="shared" si="71"/>
        <v>2.3837902264600714</v>
      </c>
      <c r="Z154" s="151" t="str">
        <f t="shared" si="53"/>
        <v/>
      </c>
      <c r="AA154" s="151" t="str">
        <f t="shared" si="54"/>
        <v/>
      </c>
      <c r="AB154" s="151" t="str">
        <f t="shared" si="55"/>
        <v/>
      </c>
      <c r="AC154" s="151" t="str">
        <f t="shared" si="56"/>
        <v/>
      </c>
      <c r="AD154" s="151">
        <f t="shared" si="57"/>
        <v>0</v>
      </c>
      <c r="AE154" s="136"/>
    </row>
    <row r="155" spans="2:31" ht="14.25" customHeight="1" x14ac:dyDescent="0.15">
      <c r="B155" s="617"/>
      <c r="C155" s="620"/>
      <c r="D155" s="174"/>
      <c r="E155" s="142"/>
      <c r="F155" s="139" t="s">
        <v>285</v>
      </c>
      <c r="G155" s="139">
        <v>2</v>
      </c>
      <c r="H155" s="139" t="s">
        <v>10</v>
      </c>
      <c r="I155" s="139" t="s">
        <v>150</v>
      </c>
      <c r="J155" s="139">
        <v>5</v>
      </c>
      <c r="K155" s="139" t="s">
        <v>24</v>
      </c>
      <c r="L155" s="139">
        <f t="shared" si="48"/>
        <v>22.5</v>
      </c>
      <c r="M155" s="139">
        <v>100</v>
      </c>
      <c r="N155" s="144">
        <f t="shared" si="49"/>
        <v>22.5</v>
      </c>
      <c r="O155" s="231">
        <f>'5年生'!Q121</f>
        <v>0</v>
      </c>
      <c r="P155" s="231">
        <f>'5年生'!R121</f>
        <v>0</v>
      </c>
      <c r="Q155" s="231">
        <f>'5年生'!S121</f>
        <v>0</v>
      </c>
      <c r="R155" s="231">
        <f>'5年生'!T121</f>
        <v>0</v>
      </c>
      <c r="S155" s="288">
        <f>'5年生'!O121</f>
        <v>0</v>
      </c>
      <c r="T155" s="288">
        <f>'5年生'!P121</f>
        <v>0</v>
      </c>
      <c r="U155" s="151" t="str">
        <f t="shared" si="58"/>
        <v/>
      </c>
      <c r="V155" s="145">
        <f t="shared" si="50"/>
        <v>22.5</v>
      </c>
      <c r="W155" s="148">
        <f t="shared" si="70"/>
        <v>5.2493438320209975</v>
      </c>
      <c r="X155" s="146">
        <f t="shared" si="59"/>
        <v>22.5</v>
      </c>
      <c r="Y155" s="147">
        <f t="shared" si="71"/>
        <v>2.3837902264600714</v>
      </c>
      <c r="Z155" s="151" t="str">
        <f t="shared" si="53"/>
        <v/>
      </c>
      <c r="AA155" s="151" t="str">
        <f t="shared" si="54"/>
        <v/>
      </c>
      <c r="AB155" s="151" t="str">
        <f t="shared" si="55"/>
        <v/>
      </c>
      <c r="AC155" s="151" t="str">
        <f t="shared" si="56"/>
        <v/>
      </c>
      <c r="AD155" s="151">
        <f t="shared" si="57"/>
        <v>0</v>
      </c>
      <c r="AE155" s="136"/>
    </row>
    <row r="156" spans="2:31" ht="14.25" customHeight="1" x14ac:dyDescent="0.15">
      <c r="B156" s="617"/>
      <c r="C156" s="620"/>
      <c r="D156" s="174"/>
      <c r="E156" s="142"/>
      <c r="F156" s="139" t="s">
        <v>286</v>
      </c>
      <c r="G156" s="139">
        <v>2</v>
      </c>
      <c r="H156" s="139" t="s">
        <v>10</v>
      </c>
      <c r="I156" s="139" t="s">
        <v>150</v>
      </c>
      <c r="J156" s="139">
        <v>5</v>
      </c>
      <c r="K156" s="139" t="s">
        <v>24</v>
      </c>
      <c r="L156" s="139">
        <f t="shared" si="48"/>
        <v>22.5</v>
      </c>
      <c r="M156" s="139">
        <v>20</v>
      </c>
      <c r="N156" s="144">
        <f t="shared" si="49"/>
        <v>4.5</v>
      </c>
      <c r="O156" s="231">
        <f>'5年生'!Q122</f>
        <v>0</v>
      </c>
      <c r="P156" s="231">
        <f>'5年生'!R122</f>
        <v>0</v>
      </c>
      <c r="Q156" s="231">
        <f>'5年生'!S122</f>
        <v>0</v>
      </c>
      <c r="R156" s="231">
        <f>'5年生'!T122</f>
        <v>0</v>
      </c>
      <c r="S156" s="288">
        <f>'5年生'!O122</f>
        <v>0</v>
      </c>
      <c r="T156" s="288">
        <f>'5年生'!P122</f>
        <v>0</v>
      </c>
      <c r="U156" s="151" t="str">
        <f t="shared" si="58"/>
        <v/>
      </c>
      <c r="V156" s="145">
        <f t="shared" si="50"/>
        <v>4.5</v>
      </c>
      <c r="W156" s="148">
        <f t="shared" si="70"/>
        <v>1.0498687664041995</v>
      </c>
      <c r="X156" s="146">
        <f t="shared" si="59"/>
        <v>4.5</v>
      </c>
      <c r="Y156" s="147">
        <f t="shared" si="71"/>
        <v>0.47675804529201427</v>
      </c>
      <c r="Z156" s="151" t="str">
        <f t="shared" si="53"/>
        <v/>
      </c>
      <c r="AA156" s="151" t="str">
        <f t="shared" si="54"/>
        <v/>
      </c>
      <c r="AB156" s="151" t="str">
        <f t="shared" si="55"/>
        <v/>
      </c>
      <c r="AC156" s="151" t="str">
        <f t="shared" si="56"/>
        <v/>
      </c>
      <c r="AD156" s="151">
        <f t="shared" si="57"/>
        <v>0</v>
      </c>
      <c r="AE156" s="136"/>
    </row>
    <row r="157" spans="2:31" ht="14.25" customHeight="1" x14ac:dyDescent="0.15">
      <c r="B157" s="617"/>
      <c r="C157" s="620"/>
      <c r="D157" s="174"/>
      <c r="E157" s="142"/>
      <c r="F157" s="139" t="s">
        <v>287</v>
      </c>
      <c r="G157" s="139">
        <v>2</v>
      </c>
      <c r="H157" s="139" t="s">
        <v>328</v>
      </c>
      <c r="I157" s="139" t="s">
        <v>150</v>
      </c>
      <c r="J157" s="139">
        <v>5</v>
      </c>
      <c r="K157" s="139" t="s">
        <v>24</v>
      </c>
      <c r="L157" s="139">
        <f t="shared" si="48"/>
        <v>22.5</v>
      </c>
      <c r="M157" s="139">
        <v>100</v>
      </c>
      <c r="N157" s="144">
        <f t="shared" si="49"/>
        <v>0</v>
      </c>
      <c r="O157" s="231">
        <f>'5年生'!Q123</f>
        <v>0</v>
      </c>
      <c r="P157" s="231">
        <f>'5年生'!R123</f>
        <v>0</v>
      </c>
      <c r="Q157" s="231">
        <f>'5年生'!S123</f>
        <v>0</v>
      </c>
      <c r="R157" s="231">
        <f>'5年生'!T123</f>
        <v>0</v>
      </c>
      <c r="S157" s="288">
        <f>'5年生'!O123</f>
        <v>0</v>
      </c>
      <c r="T157" s="288">
        <f>'5年生'!P123</f>
        <v>0</v>
      </c>
      <c r="U157" s="151" t="str">
        <f t="shared" si="58"/>
        <v/>
      </c>
      <c r="V157" s="145">
        <f t="shared" si="50"/>
        <v>22.5</v>
      </c>
      <c r="W157" s="148">
        <f t="shared" si="70"/>
        <v>5.2493438320209975</v>
      </c>
      <c r="X157" s="146">
        <f t="shared" si="59"/>
        <v>22.5</v>
      </c>
      <c r="Y157" s="147">
        <f t="shared" si="71"/>
        <v>2.3837902264600714</v>
      </c>
      <c r="Z157" s="151" t="str">
        <f t="shared" si="53"/>
        <v/>
      </c>
      <c r="AA157" s="151" t="str">
        <f t="shared" si="54"/>
        <v/>
      </c>
      <c r="AB157" s="151" t="str">
        <f t="shared" si="55"/>
        <v/>
      </c>
      <c r="AC157" s="151" t="str">
        <f t="shared" si="56"/>
        <v/>
      </c>
      <c r="AD157" s="151">
        <f t="shared" si="57"/>
        <v>0</v>
      </c>
      <c r="AE157" s="136"/>
    </row>
    <row r="158" spans="2:31" ht="14.25" customHeight="1" x14ac:dyDescent="0.15">
      <c r="B158" s="617"/>
      <c r="C158" s="620"/>
      <c r="D158" s="174"/>
      <c r="E158" s="141"/>
      <c r="F158" s="157" t="s">
        <v>194</v>
      </c>
      <c r="G158" s="158"/>
      <c r="H158" s="158"/>
      <c r="I158" s="158"/>
      <c r="J158" s="158">
        <v>1</v>
      </c>
      <c r="K158" s="158"/>
      <c r="L158" s="158" t="str">
        <f t="shared" si="48"/>
        <v/>
      </c>
      <c r="M158" s="158"/>
      <c r="N158" s="159"/>
      <c r="O158" s="235"/>
      <c r="P158" s="235"/>
      <c r="Q158" s="235"/>
      <c r="R158" s="236"/>
      <c r="S158" s="237"/>
      <c r="T158" s="237">
        <f>AE158</f>
        <v>0</v>
      </c>
      <c r="U158" s="161"/>
      <c r="V158" s="162"/>
      <c r="W158" s="163"/>
      <c r="X158" s="163"/>
      <c r="Y158" s="163"/>
      <c r="Z158" s="161">
        <f>SUM(Z136:Z157)</f>
        <v>0</v>
      </c>
      <c r="AA158" s="161"/>
      <c r="AB158" s="161"/>
      <c r="AC158" s="161"/>
      <c r="AD158" s="161"/>
      <c r="AE158" s="202">
        <f>SUM(Z158:AD158)/100</f>
        <v>0</v>
      </c>
    </row>
    <row r="159" spans="2:31" ht="14.25" customHeight="1" x14ac:dyDescent="0.15">
      <c r="B159" s="617"/>
      <c r="C159" s="620"/>
      <c r="D159" s="174"/>
      <c r="E159" s="141"/>
      <c r="F159" s="136" t="s">
        <v>195</v>
      </c>
      <c r="G159" s="139"/>
      <c r="H159" s="139"/>
      <c r="I159" s="139"/>
      <c r="J159" s="139">
        <v>2</v>
      </c>
      <c r="K159" s="139"/>
      <c r="L159" s="139" t="str">
        <f t="shared" si="48"/>
        <v/>
      </c>
      <c r="M159" s="139"/>
      <c r="N159" s="144"/>
      <c r="O159" s="238"/>
      <c r="P159" s="238"/>
      <c r="Q159" s="238"/>
      <c r="R159" s="231"/>
      <c r="S159" s="232"/>
      <c r="T159" s="232">
        <f>AE159</f>
        <v>0</v>
      </c>
      <c r="U159" s="151"/>
      <c r="V159" s="145"/>
      <c r="W159" s="146"/>
      <c r="X159" s="146"/>
      <c r="Y159" s="146"/>
      <c r="Z159" s="151"/>
      <c r="AA159" s="151">
        <f>SUM(AA136:AA157)</f>
        <v>0</v>
      </c>
      <c r="AB159" s="151"/>
      <c r="AC159" s="151"/>
      <c r="AD159" s="151"/>
      <c r="AE159" s="175">
        <f>SUM(Z159:AD159)/100</f>
        <v>0</v>
      </c>
    </row>
    <row r="160" spans="2:31" ht="14.25" customHeight="1" x14ac:dyDescent="0.15">
      <c r="B160" s="617"/>
      <c r="C160" s="620"/>
      <c r="D160" s="174"/>
      <c r="E160" s="141"/>
      <c r="F160" s="136" t="s">
        <v>196</v>
      </c>
      <c r="G160" s="139"/>
      <c r="H160" s="139"/>
      <c r="I160" s="139"/>
      <c r="J160" s="139">
        <v>3</v>
      </c>
      <c r="K160" s="139"/>
      <c r="L160" s="139" t="str">
        <f t="shared" si="48"/>
        <v/>
      </c>
      <c r="M160" s="139"/>
      <c r="N160" s="144"/>
      <c r="O160" s="238"/>
      <c r="P160" s="238"/>
      <c r="Q160" s="238"/>
      <c r="R160" s="231"/>
      <c r="S160" s="232"/>
      <c r="T160" s="232">
        <f>AE160</f>
        <v>0</v>
      </c>
      <c r="U160" s="151"/>
      <c r="V160" s="145"/>
      <c r="W160" s="146"/>
      <c r="X160" s="146"/>
      <c r="Y160" s="146"/>
      <c r="Z160" s="151"/>
      <c r="AA160" s="151"/>
      <c r="AB160" s="151">
        <f>SUM(AB136:AB157)</f>
        <v>0</v>
      </c>
      <c r="AC160" s="151"/>
      <c r="AD160" s="151"/>
      <c r="AE160" s="175">
        <f>SUM(Z160:AD160)/100</f>
        <v>0</v>
      </c>
    </row>
    <row r="161" spans="2:31" ht="14.25" customHeight="1" x14ac:dyDescent="0.15">
      <c r="B161" s="617"/>
      <c r="C161" s="620"/>
      <c r="D161" s="174"/>
      <c r="E161" s="141"/>
      <c r="F161" s="136" t="s">
        <v>197</v>
      </c>
      <c r="G161" s="139"/>
      <c r="H161" s="139"/>
      <c r="I161" s="139"/>
      <c r="J161" s="139">
        <v>4</v>
      </c>
      <c r="K161" s="139"/>
      <c r="L161" s="139" t="str">
        <f t="shared" si="48"/>
        <v/>
      </c>
      <c r="M161" s="139"/>
      <c r="N161" s="144"/>
      <c r="O161" s="238"/>
      <c r="P161" s="238"/>
      <c r="Q161" s="238"/>
      <c r="R161" s="231"/>
      <c r="S161" s="232"/>
      <c r="T161" s="232">
        <f>AE161</f>
        <v>0</v>
      </c>
      <c r="U161" s="151"/>
      <c r="V161" s="145"/>
      <c r="W161" s="146"/>
      <c r="X161" s="146"/>
      <c r="Y161" s="146"/>
      <c r="Z161" s="151"/>
      <c r="AA161" s="151"/>
      <c r="AB161" s="151"/>
      <c r="AC161" s="151">
        <f>SUM(AC136:AC157)</f>
        <v>0</v>
      </c>
      <c r="AD161" s="151"/>
      <c r="AE161" s="175">
        <f>SUM(Z161:AD161)/100</f>
        <v>0</v>
      </c>
    </row>
    <row r="162" spans="2:31" ht="14.25" customHeight="1" x14ac:dyDescent="0.15">
      <c r="B162" s="617"/>
      <c r="C162" s="620"/>
      <c r="D162" s="174"/>
      <c r="E162" s="141"/>
      <c r="F162" s="136" t="s">
        <v>198</v>
      </c>
      <c r="G162" s="139"/>
      <c r="H162" s="139"/>
      <c r="I162" s="139"/>
      <c r="J162" s="139">
        <v>5</v>
      </c>
      <c r="K162" s="139"/>
      <c r="L162" s="139" t="str">
        <f t="shared" si="48"/>
        <v/>
      </c>
      <c r="M162" s="139"/>
      <c r="N162" s="144"/>
      <c r="O162" s="238"/>
      <c r="P162" s="238"/>
      <c r="Q162" s="238"/>
      <c r="R162" s="231"/>
      <c r="S162" s="232"/>
      <c r="T162" s="232">
        <f>AE162</f>
        <v>0</v>
      </c>
      <c r="U162" s="151"/>
      <c r="V162" s="145"/>
      <c r="W162" s="146"/>
      <c r="X162" s="146"/>
      <c r="Y162" s="146"/>
      <c r="Z162" s="151"/>
      <c r="AA162" s="151"/>
      <c r="AB162" s="151"/>
      <c r="AC162" s="151"/>
      <c r="AD162" s="151">
        <f>SUM(AD136:AD157)</f>
        <v>0</v>
      </c>
      <c r="AE162" s="175">
        <f>SUM(Z162:AD162)/100</f>
        <v>0</v>
      </c>
    </row>
    <row r="163" spans="2:31" ht="14.25" customHeight="1" thickBot="1" x14ac:dyDescent="0.2">
      <c r="B163" s="617"/>
      <c r="C163" s="620"/>
      <c r="D163" s="176"/>
      <c r="E163" s="154"/>
      <c r="F163" s="155" t="s">
        <v>77</v>
      </c>
      <c r="G163" s="179"/>
      <c r="H163" s="179"/>
      <c r="I163" s="179"/>
      <c r="J163" s="179">
        <v>5</v>
      </c>
      <c r="K163" s="179"/>
      <c r="L163" s="179" t="str">
        <f t="shared" si="48"/>
        <v/>
      </c>
      <c r="M163" s="179"/>
      <c r="N163" s="180">
        <f>SUM(N136:N157)</f>
        <v>428.625</v>
      </c>
      <c r="O163" s="239"/>
      <c r="P163" s="239"/>
      <c r="Q163" s="239"/>
      <c r="R163" s="240"/>
      <c r="S163" s="241"/>
      <c r="T163" s="241"/>
      <c r="U163" s="181"/>
      <c r="V163" s="182">
        <f>SUM(V136:V157)</f>
        <v>563.625</v>
      </c>
      <c r="W163" s="183"/>
      <c r="X163" s="183"/>
      <c r="Y163" s="183"/>
      <c r="Z163" s="181"/>
      <c r="AA163" s="181"/>
      <c r="AB163" s="181"/>
      <c r="AC163" s="181"/>
      <c r="AD163" s="181"/>
      <c r="AE163" s="184">
        <f>SUM(AE158:AE162)</f>
        <v>0</v>
      </c>
    </row>
    <row r="164" spans="2:31" ht="14.25" customHeight="1" x14ac:dyDescent="0.15">
      <c r="B164" s="617"/>
      <c r="C164" s="620"/>
      <c r="D164" s="291">
        <v>3</v>
      </c>
      <c r="E164" s="294" t="s">
        <v>75</v>
      </c>
      <c r="F164" s="164" t="s">
        <v>337</v>
      </c>
      <c r="G164" s="186">
        <v>4</v>
      </c>
      <c r="H164" s="164" t="s">
        <v>10</v>
      </c>
      <c r="I164" s="164" t="s">
        <v>11</v>
      </c>
      <c r="J164" s="164">
        <v>4</v>
      </c>
      <c r="K164" s="164" t="s">
        <v>6</v>
      </c>
      <c r="L164" s="164">
        <f>IF(I164="学修",G164/2*22.5,IF(I164=0,"",G164*22.5))</f>
        <v>90</v>
      </c>
      <c r="M164" s="164">
        <v>20</v>
      </c>
      <c r="N164" s="165">
        <f>IF(H164="必修",L164*M164/100,IF(T164=0,0,L164*M164/100))</f>
        <v>18</v>
      </c>
      <c r="O164" s="229">
        <f>'4年生'!Q68</f>
        <v>0</v>
      </c>
      <c r="P164" s="229">
        <f>'4年生'!R68</f>
        <v>0</v>
      </c>
      <c r="Q164" s="229">
        <f>'4年生'!S68</f>
        <v>0</v>
      </c>
      <c r="R164" s="229">
        <f>'4年生'!T68</f>
        <v>0</v>
      </c>
      <c r="S164" s="472">
        <f>'4年生'!O68</f>
        <v>0</v>
      </c>
      <c r="T164" s="472">
        <f>'4年生'!P68</f>
        <v>0</v>
      </c>
      <c r="U164" s="167" t="str">
        <f>IF(S164="30分未満",1,IF(S164="30分～1時間",2,IF(S164="1～2時間",3,IF(S164="2～3時間",4,IF(S164="3時間以上",5,IF(S164=0,""))))))</f>
        <v/>
      </c>
      <c r="V164" s="473">
        <f>L164*M164/100</f>
        <v>18</v>
      </c>
      <c r="W164" s="201">
        <f>V164/$N$186*100</f>
        <v>18.018018018018019</v>
      </c>
      <c r="X164" s="170">
        <f>V164</f>
        <v>18</v>
      </c>
      <c r="Y164" s="171">
        <f>X164/$N$201*100</f>
        <v>8.5836909871244629</v>
      </c>
      <c r="Z164" s="167" t="str">
        <f>IF(J164=1,Y164*T164/5,"")</f>
        <v/>
      </c>
      <c r="AA164" s="167" t="str">
        <f>IF(J164=2,Y164*T164/5,"")</f>
        <v/>
      </c>
      <c r="AB164" s="167" t="str">
        <f>IF(J164=3,Y164*T164/5,"")</f>
        <v/>
      </c>
      <c r="AC164" s="167">
        <f>IF(J164=4,Y164*T164/5,"")</f>
        <v>0</v>
      </c>
      <c r="AD164" s="167" t="str">
        <f>IF(J164=5,Y164*T164/5,"")</f>
        <v/>
      </c>
      <c r="AE164" s="172"/>
    </row>
    <row r="165" spans="2:31" ht="14.25" customHeight="1" x14ac:dyDescent="0.15">
      <c r="B165" s="617"/>
      <c r="C165" s="620"/>
      <c r="D165" s="292"/>
      <c r="E165" s="174"/>
      <c r="F165" s="157" t="s">
        <v>199</v>
      </c>
      <c r="G165" s="158"/>
      <c r="H165" s="158"/>
      <c r="I165" s="158"/>
      <c r="J165" s="158">
        <v>1</v>
      </c>
      <c r="K165" s="158"/>
      <c r="L165" s="158" t="str">
        <f t="shared" si="48"/>
        <v/>
      </c>
      <c r="M165" s="158"/>
      <c r="N165" s="159"/>
      <c r="O165" s="235"/>
      <c r="P165" s="235"/>
      <c r="Q165" s="235"/>
      <c r="R165" s="236"/>
      <c r="S165" s="237"/>
      <c r="T165" s="237">
        <f>AE165</f>
        <v>0</v>
      </c>
      <c r="U165" s="161"/>
      <c r="V165" s="162"/>
      <c r="W165" s="163"/>
      <c r="X165" s="163"/>
      <c r="Y165" s="163"/>
      <c r="Z165" s="161">
        <f>SUM(Z164:Z164)</f>
        <v>0</v>
      </c>
      <c r="AA165" s="161"/>
      <c r="AB165" s="161"/>
      <c r="AC165" s="161"/>
      <c r="AD165" s="161"/>
      <c r="AE165" s="202">
        <f>SUM(Z165:AD165)/100</f>
        <v>0</v>
      </c>
    </row>
    <row r="166" spans="2:31" ht="14.25" customHeight="1" x14ac:dyDescent="0.15">
      <c r="B166" s="617"/>
      <c r="C166" s="620"/>
      <c r="D166" s="292"/>
      <c r="E166" s="174"/>
      <c r="F166" s="136" t="s">
        <v>200</v>
      </c>
      <c r="G166" s="139"/>
      <c r="H166" s="139"/>
      <c r="I166" s="139"/>
      <c r="J166" s="139">
        <v>2</v>
      </c>
      <c r="K166" s="139"/>
      <c r="L166" s="139" t="str">
        <f t="shared" si="48"/>
        <v/>
      </c>
      <c r="M166" s="139"/>
      <c r="N166" s="144"/>
      <c r="O166" s="238"/>
      <c r="P166" s="238"/>
      <c r="Q166" s="238"/>
      <c r="R166" s="231"/>
      <c r="S166" s="232"/>
      <c r="T166" s="232">
        <f>AE166</f>
        <v>0</v>
      </c>
      <c r="U166" s="151"/>
      <c r="V166" s="145"/>
      <c r="W166" s="146"/>
      <c r="X166" s="146"/>
      <c r="Y166" s="146"/>
      <c r="Z166" s="151"/>
      <c r="AA166" s="151">
        <f>SUM(AA164:AA164)</f>
        <v>0</v>
      </c>
      <c r="AB166" s="151"/>
      <c r="AC166" s="151"/>
      <c r="AD166" s="151"/>
      <c r="AE166" s="175">
        <f>SUM(Z166:AD166)/100</f>
        <v>0</v>
      </c>
    </row>
    <row r="167" spans="2:31" ht="14.25" customHeight="1" x14ac:dyDescent="0.15">
      <c r="B167" s="617"/>
      <c r="C167" s="620"/>
      <c r="D167" s="292"/>
      <c r="E167" s="174"/>
      <c r="F167" s="136" t="s">
        <v>201</v>
      </c>
      <c r="G167" s="139"/>
      <c r="H167" s="139"/>
      <c r="I167" s="139"/>
      <c r="J167" s="139">
        <v>3</v>
      </c>
      <c r="K167" s="139"/>
      <c r="L167" s="139" t="str">
        <f t="shared" si="48"/>
        <v/>
      </c>
      <c r="M167" s="139"/>
      <c r="N167" s="144"/>
      <c r="O167" s="238"/>
      <c r="P167" s="238"/>
      <c r="Q167" s="238"/>
      <c r="R167" s="231"/>
      <c r="S167" s="232"/>
      <c r="T167" s="232">
        <f>AE167</f>
        <v>0</v>
      </c>
      <c r="U167" s="151"/>
      <c r="V167" s="145"/>
      <c r="W167" s="146"/>
      <c r="X167" s="146"/>
      <c r="Y167" s="146"/>
      <c r="Z167" s="151"/>
      <c r="AA167" s="151"/>
      <c r="AB167" s="151">
        <f>SUM(AB164:AB164)</f>
        <v>0</v>
      </c>
      <c r="AC167" s="151"/>
      <c r="AD167" s="151"/>
      <c r="AE167" s="175">
        <f>SUM(Z167:AD167)/100</f>
        <v>0</v>
      </c>
    </row>
    <row r="168" spans="2:31" ht="14.25" customHeight="1" x14ac:dyDescent="0.15">
      <c r="B168" s="617"/>
      <c r="C168" s="620"/>
      <c r="D168" s="292"/>
      <c r="E168" s="174"/>
      <c r="F168" s="136" t="s">
        <v>202</v>
      </c>
      <c r="G168" s="139"/>
      <c r="H168" s="139"/>
      <c r="I168" s="139"/>
      <c r="J168" s="139">
        <v>4</v>
      </c>
      <c r="K168" s="139"/>
      <c r="L168" s="139" t="str">
        <f t="shared" si="48"/>
        <v/>
      </c>
      <c r="M168" s="139"/>
      <c r="N168" s="144"/>
      <c r="O168" s="238"/>
      <c r="P168" s="238"/>
      <c r="Q168" s="238"/>
      <c r="R168" s="231"/>
      <c r="S168" s="232"/>
      <c r="T168" s="232">
        <f>AE168</f>
        <v>0</v>
      </c>
      <c r="U168" s="151"/>
      <c r="V168" s="145"/>
      <c r="W168" s="146"/>
      <c r="X168" s="146"/>
      <c r="Y168" s="146"/>
      <c r="Z168" s="151"/>
      <c r="AA168" s="151"/>
      <c r="AB168" s="151"/>
      <c r="AC168" s="151">
        <f>SUM(AC164:AC164)</f>
        <v>0</v>
      </c>
      <c r="AD168" s="151"/>
      <c r="AE168" s="175">
        <f>SUM(Z168:AD168)/100</f>
        <v>0</v>
      </c>
    </row>
    <row r="169" spans="2:31" ht="14.25" customHeight="1" x14ac:dyDescent="0.15">
      <c r="B169" s="617"/>
      <c r="C169" s="620"/>
      <c r="D169" s="292"/>
      <c r="E169" s="174"/>
      <c r="F169" s="136" t="s">
        <v>203</v>
      </c>
      <c r="G169" s="139"/>
      <c r="H169" s="139"/>
      <c r="I169" s="139"/>
      <c r="J169" s="139">
        <v>5</v>
      </c>
      <c r="K169" s="139"/>
      <c r="L169" s="139" t="str">
        <f t="shared" si="48"/>
        <v/>
      </c>
      <c r="M169" s="139"/>
      <c r="N169" s="144"/>
      <c r="O169" s="238"/>
      <c r="P169" s="238"/>
      <c r="Q169" s="238"/>
      <c r="R169" s="231"/>
      <c r="S169" s="232"/>
      <c r="T169" s="232">
        <f>AE169</f>
        <v>0</v>
      </c>
      <c r="U169" s="151"/>
      <c r="V169" s="145"/>
      <c r="W169" s="146"/>
      <c r="X169" s="146"/>
      <c r="Y169" s="146"/>
      <c r="Z169" s="151"/>
      <c r="AA169" s="151"/>
      <c r="AB169" s="151"/>
      <c r="AC169" s="151"/>
      <c r="AD169" s="151">
        <f>SUM(AD164:AD164)</f>
        <v>0</v>
      </c>
      <c r="AE169" s="175">
        <f>SUM(Z169:AD169)/100</f>
        <v>0</v>
      </c>
    </row>
    <row r="170" spans="2:31" ht="14.25" customHeight="1" x14ac:dyDescent="0.15">
      <c r="B170" s="617"/>
      <c r="C170" s="620"/>
      <c r="D170" s="292"/>
      <c r="E170" s="174"/>
      <c r="F170" s="136" t="s">
        <v>76</v>
      </c>
      <c r="G170" s="139"/>
      <c r="H170" s="139"/>
      <c r="I170" s="139"/>
      <c r="J170" s="139">
        <v>5</v>
      </c>
      <c r="K170" s="139"/>
      <c r="L170" s="139" t="str">
        <f t="shared" si="48"/>
        <v/>
      </c>
      <c r="M170" s="139"/>
      <c r="N170" s="144">
        <f>SUM(N164:N164)</f>
        <v>18</v>
      </c>
      <c r="O170" s="238"/>
      <c r="P170" s="238"/>
      <c r="Q170" s="238"/>
      <c r="R170" s="231"/>
      <c r="S170" s="232"/>
      <c r="T170" s="232"/>
      <c r="U170" s="151"/>
      <c r="V170" s="145">
        <f>SUM(V164:V164)</f>
        <v>18</v>
      </c>
      <c r="W170" s="146"/>
      <c r="X170" s="146"/>
      <c r="Y170" s="146"/>
      <c r="Z170" s="151"/>
      <c r="AA170" s="151"/>
      <c r="AB170" s="151"/>
      <c r="AC170" s="151"/>
      <c r="AD170" s="151"/>
      <c r="AE170" s="189">
        <f>SUM(AE165:AE169)</f>
        <v>0</v>
      </c>
    </row>
    <row r="171" spans="2:31" ht="14.25" customHeight="1" thickBot="1" x14ac:dyDescent="0.2">
      <c r="B171" s="618"/>
      <c r="C171" s="621"/>
      <c r="D171" s="293"/>
      <c r="E171" s="176"/>
      <c r="F171" s="178" t="s">
        <v>88</v>
      </c>
      <c r="G171" s="179"/>
      <c r="H171" s="179"/>
      <c r="I171" s="179"/>
      <c r="J171" s="179">
        <v>5</v>
      </c>
      <c r="K171" s="179"/>
      <c r="L171" s="179" t="str">
        <f t="shared" si="48"/>
        <v/>
      </c>
      <c r="M171" s="179"/>
      <c r="N171" s="180">
        <f>N170+N163+N135+N125</f>
        <v>943.875</v>
      </c>
      <c r="O171" s="239"/>
      <c r="P171" s="239"/>
      <c r="Q171" s="239"/>
      <c r="R171" s="240"/>
      <c r="S171" s="241"/>
      <c r="T171" s="241"/>
      <c r="U171" s="181"/>
      <c r="V171" s="182">
        <f>$V$170+$V$163+$V$135+$V$125</f>
        <v>1146.375</v>
      </c>
      <c r="W171" s="183"/>
      <c r="X171" s="183"/>
      <c r="Y171" s="183"/>
      <c r="Z171" s="181">
        <f>SUM(Z120:Z124)+SUM(Z130:Z134)+SUM(Z158:Z162)+SUM(Z165:Z169)</f>
        <v>0</v>
      </c>
      <c r="AA171" s="181">
        <f>SUM(AA120:AA124)+SUM(AA130:AA134)+SUM(AA158:AA162)+SUM(AA165:AA169)</f>
        <v>0</v>
      </c>
      <c r="AB171" s="181">
        <f>SUM(AB120:AB124)+SUM(AB130:AB134)+SUM(AB158:AB162)+SUM(AB165:AB169)</f>
        <v>0</v>
      </c>
      <c r="AC171" s="181">
        <f>SUM(AC120:AC124)+SUM(AC130:AC134)+SUM(AC158:AC162)+SUM(AC165:AC169)</f>
        <v>0</v>
      </c>
      <c r="AD171" s="181">
        <f>SUM(AD120:AD124)+SUM(AD130:AD134)+SUM(AD158:AD162)+SUM(AD165:AD169)</f>
        <v>0</v>
      </c>
      <c r="AE171" s="184">
        <f>AE125+AE135+AE163+AE170</f>
        <v>0</v>
      </c>
    </row>
    <row r="172" spans="2:31" ht="14.25" customHeight="1" x14ac:dyDescent="0.15">
      <c r="B172" s="616" t="s">
        <v>82</v>
      </c>
      <c r="C172" s="619" t="s">
        <v>83</v>
      </c>
      <c r="D172" s="616">
        <v>1</v>
      </c>
      <c r="E172" s="622" t="s">
        <v>84</v>
      </c>
      <c r="F172" s="185" t="s">
        <v>260</v>
      </c>
      <c r="G172" s="186">
        <v>2</v>
      </c>
      <c r="H172" s="164" t="s">
        <v>259</v>
      </c>
      <c r="I172" s="253" t="s">
        <v>11</v>
      </c>
      <c r="J172" s="164">
        <v>1</v>
      </c>
      <c r="K172" s="253" t="s">
        <v>6</v>
      </c>
      <c r="L172" s="253">
        <f t="shared" si="48"/>
        <v>45</v>
      </c>
      <c r="M172" s="253">
        <v>14</v>
      </c>
      <c r="N172" s="254">
        <f t="shared" ref="N172:N180" si="72">IF(H172="必修",L172*M172/100,IF(T172=0,0,L172*M172/100))</f>
        <v>6.3</v>
      </c>
      <c r="O172" s="255"/>
      <c r="P172" s="255"/>
      <c r="Q172" s="255"/>
      <c r="R172" s="256"/>
      <c r="S172" s="257"/>
      <c r="T172" s="257">
        <f>$T$105</f>
        <v>0</v>
      </c>
      <c r="U172" s="258"/>
      <c r="V172" s="168">
        <f t="shared" ref="V172:V180" si="73">L172*M172/100</f>
        <v>6.3</v>
      </c>
      <c r="W172" s="201">
        <f t="shared" ref="W172:W180" si="74">V172/$N$186*100</f>
        <v>6.3063063063063067</v>
      </c>
      <c r="X172" s="170">
        <f>V172</f>
        <v>6.3</v>
      </c>
      <c r="Y172" s="171">
        <f t="shared" ref="Y172:Y180" si="75">X172/$N$201*100</f>
        <v>3.0042918454935621</v>
      </c>
      <c r="Z172" s="167">
        <f t="shared" ref="Z172:Z180" si="76">IF(J172=1,Y172*T172/5,"")</f>
        <v>0</v>
      </c>
      <c r="AA172" s="167" t="str">
        <f t="shared" ref="AA172:AA180" si="77">IF(J172=2,Y172*T172/5,"")</f>
        <v/>
      </c>
      <c r="AB172" s="167" t="str">
        <f t="shared" ref="AB172:AB180" si="78">IF(J172=3,Y172*T172/5,"")</f>
        <v/>
      </c>
      <c r="AC172" s="167" t="str">
        <f t="shared" ref="AC172:AC180" si="79">IF(J172=4,Y172*T172/5,"")</f>
        <v/>
      </c>
      <c r="AD172" s="167" t="str">
        <f t="shared" ref="AD172:AD180" si="80">IF(J172=5,Y172*T172/5,"")</f>
        <v/>
      </c>
      <c r="AE172" s="172"/>
    </row>
    <row r="173" spans="2:31" ht="14.25" customHeight="1" x14ac:dyDescent="0.15">
      <c r="B173" s="624"/>
      <c r="C173" s="625"/>
      <c r="D173" s="624"/>
      <c r="E173" s="626"/>
      <c r="F173" s="137" t="s">
        <v>263</v>
      </c>
      <c r="G173" s="138">
        <v>2</v>
      </c>
      <c r="H173" s="139" t="s">
        <v>259</v>
      </c>
      <c r="I173" s="139" t="s">
        <v>11</v>
      </c>
      <c r="J173" s="139">
        <v>2</v>
      </c>
      <c r="K173" s="139" t="s">
        <v>6</v>
      </c>
      <c r="L173" s="139">
        <f t="shared" si="48"/>
        <v>45</v>
      </c>
      <c r="M173" s="139">
        <v>20</v>
      </c>
      <c r="N173" s="144">
        <f t="shared" si="72"/>
        <v>9</v>
      </c>
      <c r="O173" s="231"/>
      <c r="P173" s="231"/>
      <c r="Q173" s="231"/>
      <c r="R173" s="231"/>
      <c r="S173" s="232"/>
      <c r="T173" s="232">
        <f>$T$109</f>
        <v>0</v>
      </c>
      <c r="U173" s="151" t="str">
        <f t="shared" ref="U173:U179" si="81">IF(S173="30分未満",1,IF(S173="30分～1時間",2,IF(S173="1～2時間",3,IF(S173="2～3時間",4,IF(S173="3時間以上",5,IF(S173=0,""))))))</f>
        <v/>
      </c>
      <c r="V173" s="149">
        <f t="shared" si="73"/>
        <v>9</v>
      </c>
      <c r="W173" s="150">
        <f t="shared" si="74"/>
        <v>9.0090090090090094</v>
      </c>
      <c r="X173" s="146">
        <f t="shared" ref="X173:X179" si="82">V173</f>
        <v>9</v>
      </c>
      <c r="Y173" s="147">
        <f t="shared" si="75"/>
        <v>4.2918454935622314</v>
      </c>
      <c r="Z173" s="151" t="str">
        <f t="shared" si="76"/>
        <v/>
      </c>
      <c r="AA173" s="151">
        <f t="shared" si="77"/>
        <v>0</v>
      </c>
      <c r="AB173" s="151" t="str">
        <f t="shared" si="78"/>
        <v/>
      </c>
      <c r="AC173" s="151" t="str">
        <f t="shared" si="79"/>
        <v/>
      </c>
      <c r="AD173" s="151" t="str">
        <f t="shared" si="80"/>
        <v/>
      </c>
      <c r="AE173" s="173"/>
    </row>
    <row r="174" spans="2:31" ht="14.25" customHeight="1" x14ac:dyDescent="0.15">
      <c r="B174" s="624"/>
      <c r="C174" s="625"/>
      <c r="D174" s="624"/>
      <c r="E174" s="626"/>
      <c r="F174" s="137" t="s">
        <v>269</v>
      </c>
      <c r="G174" s="138">
        <v>4</v>
      </c>
      <c r="H174" s="139" t="s">
        <v>259</v>
      </c>
      <c r="I174" s="139" t="s">
        <v>11</v>
      </c>
      <c r="J174" s="139">
        <v>3</v>
      </c>
      <c r="K174" s="139" t="s">
        <v>6</v>
      </c>
      <c r="L174" s="139">
        <f t="shared" si="48"/>
        <v>90</v>
      </c>
      <c r="M174" s="139">
        <v>15</v>
      </c>
      <c r="N174" s="144">
        <f t="shared" si="72"/>
        <v>13.5</v>
      </c>
      <c r="O174" s="231"/>
      <c r="P174" s="231"/>
      <c r="Q174" s="231"/>
      <c r="R174" s="231"/>
      <c r="S174" s="232"/>
      <c r="T174" s="232">
        <f>$T$115</f>
        <v>0</v>
      </c>
      <c r="U174" s="151" t="str">
        <f t="shared" si="81"/>
        <v/>
      </c>
      <c r="V174" s="149">
        <f t="shared" si="73"/>
        <v>13.5</v>
      </c>
      <c r="W174" s="150">
        <f t="shared" si="74"/>
        <v>13.513513513513514</v>
      </c>
      <c r="X174" s="146">
        <f t="shared" si="82"/>
        <v>13.5</v>
      </c>
      <c r="Y174" s="147">
        <f t="shared" si="75"/>
        <v>6.4377682403433489</v>
      </c>
      <c r="Z174" s="151" t="str">
        <f t="shared" si="76"/>
        <v/>
      </c>
      <c r="AA174" s="151" t="str">
        <f t="shared" si="77"/>
        <v/>
      </c>
      <c r="AB174" s="151">
        <f t="shared" si="78"/>
        <v>0</v>
      </c>
      <c r="AC174" s="151" t="str">
        <f t="shared" si="79"/>
        <v/>
      </c>
      <c r="AD174" s="151" t="str">
        <f t="shared" si="80"/>
        <v/>
      </c>
      <c r="AE174" s="173"/>
    </row>
    <row r="175" spans="2:31" ht="14.25" customHeight="1" x14ac:dyDescent="0.15">
      <c r="B175" s="624"/>
      <c r="C175" s="625"/>
      <c r="D175" s="624"/>
      <c r="E175" s="626"/>
      <c r="F175" s="137" t="s">
        <v>277</v>
      </c>
      <c r="G175" s="138">
        <v>4</v>
      </c>
      <c r="H175" s="139" t="s">
        <v>10</v>
      </c>
      <c r="I175" s="139" t="s">
        <v>11</v>
      </c>
      <c r="J175" s="139">
        <v>4</v>
      </c>
      <c r="K175" s="139" t="s">
        <v>6</v>
      </c>
      <c r="L175" s="139">
        <f t="shared" si="48"/>
        <v>90</v>
      </c>
      <c r="M175" s="139">
        <v>20</v>
      </c>
      <c r="N175" s="144">
        <f t="shared" si="72"/>
        <v>18</v>
      </c>
      <c r="O175" s="231"/>
      <c r="P175" s="231"/>
      <c r="Q175" s="231"/>
      <c r="R175" s="231"/>
      <c r="S175" s="288"/>
      <c r="T175" s="288">
        <f>$T$145</f>
        <v>0</v>
      </c>
      <c r="U175" s="151" t="str">
        <f t="shared" si="81"/>
        <v/>
      </c>
      <c r="V175" s="149">
        <f t="shared" si="73"/>
        <v>18</v>
      </c>
      <c r="W175" s="150">
        <f t="shared" si="74"/>
        <v>18.018018018018019</v>
      </c>
      <c r="X175" s="146">
        <f t="shared" si="82"/>
        <v>18</v>
      </c>
      <c r="Y175" s="147">
        <f t="shared" si="75"/>
        <v>8.5836909871244629</v>
      </c>
      <c r="Z175" s="151" t="str">
        <f t="shared" si="76"/>
        <v/>
      </c>
      <c r="AA175" s="151" t="str">
        <f t="shared" si="77"/>
        <v/>
      </c>
      <c r="AB175" s="151" t="str">
        <f t="shared" si="78"/>
        <v/>
      </c>
      <c r="AC175" s="151">
        <f t="shared" si="79"/>
        <v>0</v>
      </c>
      <c r="AD175" s="151" t="str">
        <f t="shared" si="80"/>
        <v/>
      </c>
      <c r="AE175" s="173"/>
    </row>
    <row r="176" spans="2:31" ht="14.25" customHeight="1" x14ac:dyDescent="0.15">
      <c r="B176" s="624"/>
      <c r="C176" s="625"/>
      <c r="D176" s="624"/>
      <c r="E176" s="626"/>
      <c r="F176" s="137" t="s">
        <v>278</v>
      </c>
      <c r="G176" s="138">
        <v>3</v>
      </c>
      <c r="H176" s="139" t="s">
        <v>10</v>
      </c>
      <c r="I176" s="139" t="s">
        <v>11</v>
      </c>
      <c r="J176" s="139">
        <v>4</v>
      </c>
      <c r="K176" s="139" t="s">
        <v>6</v>
      </c>
      <c r="L176" s="139">
        <f t="shared" si="48"/>
        <v>67.5</v>
      </c>
      <c r="M176" s="139">
        <v>20</v>
      </c>
      <c r="N176" s="144">
        <f t="shared" si="72"/>
        <v>13.5</v>
      </c>
      <c r="O176" s="231"/>
      <c r="P176" s="231"/>
      <c r="Q176" s="231"/>
      <c r="R176" s="231"/>
      <c r="S176" s="288"/>
      <c r="T176" s="232">
        <f>$T$146</f>
        <v>0</v>
      </c>
      <c r="U176" s="151" t="str">
        <f t="shared" si="81"/>
        <v/>
      </c>
      <c r="V176" s="149">
        <f t="shared" si="73"/>
        <v>13.5</v>
      </c>
      <c r="W176" s="150">
        <f t="shared" si="74"/>
        <v>13.513513513513514</v>
      </c>
      <c r="X176" s="146">
        <f t="shared" si="82"/>
        <v>13.5</v>
      </c>
      <c r="Y176" s="147">
        <f t="shared" si="75"/>
        <v>6.4377682403433489</v>
      </c>
      <c r="Z176" s="151" t="str">
        <f t="shared" si="76"/>
        <v/>
      </c>
      <c r="AA176" s="151" t="str">
        <f t="shared" si="77"/>
        <v/>
      </c>
      <c r="AB176" s="151" t="str">
        <f t="shared" si="78"/>
        <v/>
      </c>
      <c r="AC176" s="151">
        <f t="shared" si="79"/>
        <v>0</v>
      </c>
      <c r="AD176" s="151" t="str">
        <f t="shared" si="80"/>
        <v/>
      </c>
      <c r="AE176" s="173"/>
    </row>
    <row r="177" spans="2:31" ht="14.25" customHeight="1" x14ac:dyDescent="0.15">
      <c r="B177" s="624"/>
      <c r="C177" s="625"/>
      <c r="D177" s="624"/>
      <c r="E177" s="626"/>
      <c r="F177" s="137" t="s">
        <v>286</v>
      </c>
      <c r="G177" s="138">
        <v>2</v>
      </c>
      <c r="H177" s="139" t="s">
        <v>10</v>
      </c>
      <c r="I177" s="139" t="s">
        <v>150</v>
      </c>
      <c r="J177" s="139">
        <v>5</v>
      </c>
      <c r="K177" s="139" t="s">
        <v>24</v>
      </c>
      <c r="L177" s="139">
        <f t="shared" si="48"/>
        <v>22.5</v>
      </c>
      <c r="M177" s="139">
        <v>60</v>
      </c>
      <c r="N177" s="144">
        <f t="shared" si="72"/>
        <v>13.5</v>
      </c>
      <c r="O177" s="231"/>
      <c r="P177" s="231"/>
      <c r="Q177" s="231"/>
      <c r="R177" s="231"/>
      <c r="S177" s="288"/>
      <c r="T177" s="288">
        <f>$T$156</f>
        <v>0</v>
      </c>
      <c r="U177" s="151" t="str">
        <f t="shared" si="81"/>
        <v/>
      </c>
      <c r="V177" s="149">
        <f t="shared" si="73"/>
        <v>13.5</v>
      </c>
      <c r="W177" s="150">
        <f t="shared" si="74"/>
        <v>13.513513513513514</v>
      </c>
      <c r="X177" s="146">
        <f t="shared" si="82"/>
        <v>13.5</v>
      </c>
      <c r="Y177" s="147">
        <f t="shared" si="75"/>
        <v>6.4377682403433489</v>
      </c>
      <c r="Z177" s="151" t="str">
        <f t="shared" si="76"/>
        <v/>
      </c>
      <c r="AA177" s="151" t="str">
        <f t="shared" si="77"/>
        <v/>
      </c>
      <c r="AB177" s="151" t="str">
        <f t="shared" si="78"/>
        <v/>
      </c>
      <c r="AC177" s="151" t="str">
        <f t="shared" si="79"/>
        <v/>
      </c>
      <c r="AD177" s="151">
        <f t="shared" si="80"/>
        <v>0</v>
      </c>
      <c r="AE177" s="173"/>
    </row>
    <row r="178" spans="2:31" ht="14.25" customHeight="1" x14ac:dyDescent="0.15">
      <c r="B178" s="624"/>
      <c r="C178" s="625"/>
      <c r="D178" s="624"/>
      <c r="E178" s="626"/>
      <c r="F178" s="137" t="s">
        <v>272</v>
      </c>
      <c r="G178" s="138">
        <v>2</v>
      </c>
      <c r="H178" s="139" t="s">
        <v>10</v>
      </c>
      <c r="I178" s="139" t="s">
        <v>11</v>
      </c>
      <c r="J178" s="139">
        <v>5</v>
      </c>
      <c r="K178" s="139" t="s">
        <v>24</v>
      </c>
      <c r="L178" s="139">
        <f t="shared" si="48"/>
        <v>45</v>
      </c>
      <c r="M178" s="139">
        <v>18</v>
      </c>
      <c r="N178" s="144">
        <f t="shared" si="72"/>
        <v>8.1</v>
      </c>
      <c r="O178" s="231"/>
      <c r="P178" s="231"/>
      <c r="Q178" s="231"/>
      <c r="R178" s="231"/>
      <c r="S178" s="288"/>
      <c r="T178" s="288">
        <f>$T$126</f>
        <v>0</v>
      </c>
      <c r="U178" s="151" t="str">
        <f t="shared" si="81"/>
        <v/>
      </c>
      <c r="V178" s="149">
        <f t="shared" si="73"/>
        <v>8.1</v>
      </c>
      <c r="W178" s="150">
        <f t="shared" si="74"/>
        <v>8.1081081081081088</v>
      </c>
      <c r="X178" s="146">
        <f t="shared" si="82"/>
        <v>8.1</v>
      </c>
      <c r="Y178" s="147">
        <f t="shared" si="75"/>
        <v>3.8626609442060089</v>
      </c>
      <c r="Z178" s="151" t="str">
        <f t="shared" si="76"/>
        <v/>
      </c>
      <c r="AA178" s="151" t="str">
        <f t="shared" si="77"/>
        <v/>
      </c>
      <c r="AB178" s="151" t="str">
        <f t="shared" si="78"/>
        <v/>
      </c>
      <c r="AC178" s="151" t="str">
        <f t="shared" si="79"/>
        <v/>
      </c>
      <c r="AD178" s="151">
        <f t="shared" si="80"/>
        <v>0</v>
      </c>
      <c r="AE178" s="173"/>
    </row>
    <row r="179" spans="2:31" ht="14.25" customHeight="1" x14ac:dyDescent="0.15">
      <c r="B179" s="624"/>
      <c r="C179" s="625"/>
      <c r="D179" s="624"/>
      <c r="E179" s="626"/>
      <c r="F179" s="137" t="s">
        <v>81</v>
      </c>
      <c r="G179" s="138">
        <v>8</v>
      </c>
      <c r="H179" s="139" t="s">
        <v>10</v>
      </c>
      <c r="I179" s="139" t="s">
        <v>11</v>
      </c>
      <c r="J179" s="139">
        <v>5</v>
      </c>
      <c r="K179" s="139" t="s">
        <v>6</v>
      </c>
      <c r="L179" s="139">
        <v>180</v>
      </c>
      <c r="M179" s="139">
        <v>10</v>
      </c>
      <c r="N179" s="144">
        <f t="shared" si="72"/>
        <v>18</v>
      </c>
      <c r="O179" s="231"/>
      <c r="P179" s="231"/>
      <c r="Q179" s="231"/>
      <c r="R179" s="231"/>
      <c r="S179" s="288"/>
      <c r="T179" s="288">
        <f>$T$127</f>
        <v>0</v>
      </c>
      <c r="U179" s="151" t="str">
        <f t="shared" si="81"/>
        <v/>
      </c>
      <c r="V179" s="149">
        <f t="shared" si="73"/>
        <v>18</v>
      </c>
      <c r="W179" s="150">
        <f t="shared" si="74"/>
        <v>18.018018018018019</v>
      </c>
      <c r="X179" s="146">
        <f t="shared" si="82"/>
        <v>18</v>
      </c>
      <c r="Y179" s="147">
        <f t="shared" si="75"/>
        <v>8.5836909871244629</v>
      </c>
      <c r="Z179" s="151" t="str">
        <f t="shared" si="76"/>
        <v/>
      </c>
      <c r="AA179" s="151" t="str">
        <f t="shared" si="77"/>
        <v/>
      </c>
      <c r="AB179" s="151" t="str">
        <f t="shared" si="78"/>
        <v/>
      </c>
      <c r="AC179" s="151" t="str">
        <f t="shared" si="79"/>
        <v/>
      </c>
      <c r="AD179" s="151">
        <f t="shared" si="80"/>
        <v>0</v>
      </c>
      <c r="AE179" s="173"/>
    </row>
    <row r="180" spans="2:31" ht="14.25" customHeight="1" thickBot="1" x14ac:dyDescent="0.2">
      <c r="B180" s="617"/>
      <c r="C180" s="620"/>
      <c r="D180" s="617"/>
      <c r="E180" s="623"/>
      <c r="F180" s="203" t="s">
        <v>86</v>
      </c>
      <c r="G180" s="204">
        <v>1</v>
      </c>
      <c r="H180" s="205" t="s">
        <v>328</v>
      </c>
      <c r="I180" s="158" t="s">
        <v>11</v>
      </c>
      <c r="J180" s="205">
        <v>4</v>
      </c>
      <c r="K180" s="205" t="s">
        <v>24</v>
      </c>
      <c r="L180" s="259">
        <f t="shared" si="48"/>
        <v>22.5</v>
      </c>
      <c r="M180" s="259">
        <v>100</v>
      </c>
      <c r="N180" s="260">
        <f t="shared" si="72"/>
        <v>0</v>
      </c>
      <c r="O180" s="261">
        <f>'4年生'!Q74</f>
        <v>0</v>
      </c>
      <c r="P180" s="261">
        <f>'4年生'!R74</f>
        <v>0</v>
      </c>
      <c r="Q180" s="261">
        <f>'4年生'!S74</f>
        <v>0</v>
      </c>
      <c r="R180" s="261">
        <f>'4年生'!T74</f>
        <v>0</v>
      </c>
      <c r="S180" s="262">
        <f>'4年生'!O74</f>
        <v>0</v>
      </c>
      <c r="T180" s="262">
        <f>'4年生'!P74</f>
        <v>0</v>
      </c>
      <c r="U180" s="263" t="str">
        <f>IF(S180="30分未満",1,IF(S180="30分～1時間",2,IF(S180="1～2時間",3,IF(S180="2～3時間",4,IF(S180="3時間以上",5,IF(S180=0,""))))))</f>
        <v/>
      </c>
      <c r="V180" s="268">
        <f t="shared" si="73"/>
        <v>22.5</v>
      </c>
      <c r="W180" s="264">
        <f t="shared" si="74"/>
        <v>22.522522522522525</v>
      </c>
      <c r="X180" s="265">
        <f>V180</f>
        <v>22.5</v>
      </c>
      <c r="Y180" s="266">
        <f t="shared" si="75"/>
        <v>10.72961373390558</v>
      </c>
      <c r="Z180" s="263" t="str">
        <f t="shared" si="76"/>
        <v/>
      </c>
      <c r="AA180" s="263" t="str">
        <f t="shared" si="77"/>
        <v/>
      </c>
      <c r="AB180" s="263" t="str">
        <f t="shared" si="78"/>
        <v/>
      </c>
      <c r="AC180" s="263">
        <f t="shared" si="79"/>
        <v>0</v>
      </c>
      <c r="AD180" s="263" t="str">
        <f t="shared" si="80"/>
        <v/>
      </c>
      <c r="AE180" s="267"/>
    </row>
    <row r="181" spans="2:31" ht="14.25" customHeight="1" thickTop="1" x14ac:dyDescent="0.15">
      <c r="B181" s="617"/>
      <c r="C181" s="620"/>
      <c r="D181" s="174"/>
      <c r="E181" s="141"/>
      <c r="F181" s="157" t="s">
        <v>204</v>
      </c>
      <c r="G181" s="158"/>
      <c r="H181" s="158"/>
      <c r="I181" s="158"/>
      <c r="J181" s="158">
        <v>1</v>
      </c>
      <c r="K181" s="158"/>
      <c r="L181" s="158" t="str">
        <f t="shared" si="48"/>
        <v/>
      </c>
      <c r="M181" s="158"/>
      <c r="N181" s="159"/>
      <c r="O181" s="235"/>
      <c r="P181" s="235"/>
      <c r="Q181" s="235"/>
      <c r="R181" s="236"/>
      <c r="S181" s="237"/>
      <c r="T181" s="237">
        <f>AE181</f>
        <v>0</v>
      </c>
      <c r="U181" s="161"/>
      <c r="V181" s="162"/>
      <c r="W181" s="163"/>
      <c r="X181" s="163"/>
      <c r="Y181" s="163"/>
      <c r="Z181" s="161">
        <f>SUM(Z172:Z180)</f>
        <v>0</v>
      </c>
      <c r="AA181" s="161"/>
      <c r="AB181" s="161"/>
      <c r="AC181" s="161"/>
      <c r="AD181" s="161"/>
      <c r="AE181" s="202">
        <f>SUM(Z181:AD181)/100</f>
        <v>0</v>
      </c>
    </row>
    <row r="182" spans="2:31" ht="14.25" customHeight="1" x14ac:dyDescent="0.15">
      <c r="B182" s="617"/>
      <c r="C182" s="620"/>
      <c r="D182" s="174"/>
      <c r="E182" s="141"/>
      <c r="F182" s="136" t="s">
        <v>205</v>
      </c>
      <c r="G182" s="139"/>
      <c r="H182" s="139"/>
      <c r="I182" s="139"/>
      <c r="J182" s="139">
        <v>2</v>
      </c>
      <c r="K182" s="139"/>
      <c r="L182" s="139" t="str">
        <f t="shared" si="48"/>
        <v/>
      </c>
      <c r="M182" s="139"/>
      <c r="N182" s="144"/>
      <c r="O182" s="238"/>
      <c r="P182" s="238"/>
      <c r="Q182" s="238"/>
      <c r="R182" s="231"/>
      <c r="S182" s="232"/>
      <c r="T182" s="232">
        <f>AE182</f>
        <v>0</v>
      </c>
      <c r="U182" s="151"/>
      <c r="V182" s="145"/>
      <c r="W182" s="146"/>
      <c r="X182" s="146"/>
      <c r="Y182" s="146"/>
      <c r="Z182" s="151"/>
      <c r="AA182" s="151">
        <f>SUM(AA172:AA180)</f>
        <v>0</v>
      </c>
      <c r="AB182" s="151"/>
      <c r="AC182" s="151"/>
      <c r="AD182" s="151"/>
      <c r="AE182" s="175">
        <f>SUM(Z182:AD182)/100</f>
        <v>0</v>
      </c>
    </row>
    <row r="183" spans="2:31" ht="14.25" customHeight="1" x14ac:dyDescent="0.15">
      <c r="B183" s="617"/>
      <c r="C183" s="620"/>
      <c r="D183" s="174"/>
      <c r="E183" s="141"/>
      <c r="F183" s="136" t="s">
        <v>206</v>
      </c>
      <c r="G183" s="139"/>
      <c r="H183" s="139"/>
      <c r="I183" s="139"/>
      <c r="J183" s="139">
        <v>3</v>
      </c>
      <c r="K183" s="139"/>
      <c r="L183" s="139" t="str">
        <f t="shared" si="48"/>
        <v/>
      </c>
      <c r="M183" s="139"/>
      <c r="N183" s="144"/>
      <c r="O183" s="238"/>
      <c r="P183" s="238"/>
      <c r="Q183" s="238"/>
      <c r="R183" s="231"/>
      <c r="S183" s="232"/>
      <c r="T183" s="232">
        <f>AE183</f>
        <v>0</v>
      </c>
      <c r="U183" s="151"/>
      <c r="V183" s="145"/>
      <c r="W183" s="146"/>
      <c r="X183" s="146"/>
      <c r="Y183" s="146"/>
      <c r="Z183" s="151"/>
      <c r="AA183" s="151"/>
      <c r="AB183" s="151">
        <f>SUM(AB172:AB180)</f>
        <v>0</v>
      </c>
      <c r="AC183" s="151"/>
      <c r="AD183" s="151"/>
      <c r="AE183" s="175">
        <f>SUM(Z183:AD183)/100</f>
        <v>0</v>
      </c>
    </row>
    <row r="184" spans="2:31" ht="14.25" customHeight="1" x14ac:dyDescent="0.15">
      <c r="B184" s="617"/>
      <c r="C184" s="620"/>
      <c r="D184" s="174"/>
      <c r="E184" s="141"/>
      <c r="F184" s="136" t="s">
        <v>207</v>
      </c>
      <c r="G184" s="139"/>
      <c r="H184" s="139"/>
      <c r="I184" s="139"/>
      <c r="J184" s="139">
        <v>4</v>
      </c>
      <c r="K184" s="139"/>
      <c r="L184" s="139" t="str">
        <f t="shared" si="48"/>
        <v/>
      </c>
      <c r="M184" s="139"/>
      <c r="N184" s="144"/>
      <c r="O184" s="238"/>
      <c r="P184" s="238"/>
      <c r="Q184" s="238"/>
      <c r="R184" s="231"/>
      <c r="S184" s="232"/>
      <c r="T184" s="232">
        <f>AE184</f>
        <v>0</v>
      </c>
      <c r="U184" s="151"/>
      <c r="V184" s="145"/>
      <c r="W184" s="146"/>
      <c r="X184" s="146"/>
      <c r="Y184" s="146"/>
      <c r="Z184" s="151"/>
      <c r="AA184" s="151"/>
      <c r="AB184" s="151"/>
      <c r="AC184" s="151">
        <f>SUM(AC172:AC180)</f>
        <v>0</v>
      </c>
      <c r="AD184" s="151"/>
      <c r="AE184" s="175">
        <f>SUM(Z184:AD184)/100</f>
        <v>0</v>
      </c>
    </row>
    <row r="185" spans="2:31" ht="14.25" customHeight="1" x14ac:dyDescent="0.15">
      <c r="B185" s="617"/>
      <c r="C185" s="620"/>
      <c r="D185" s="174"/>
      <c r="E185" s="141"/>
      <c r="F185" s="136" t="s">
        <v>208</v>
      </c>
      <c r="G185" s="139"/>
      <c r="H185" s="139"/>
      <c r="I185" s="139"/>
      <c r="J185" s="139">
        <v>5</v>
      </c>
      <c r="K185" s="139"/>
      <c r="L185" s="139" t="str">
        <f t="shared" si="48"/>
        <v/>
      </c>
      <c r="M185" s="139"/>
      <c r="N185" s="144"/>
      <c r="O185" s="238"/>
      <c r="P185" s="238"/>
      <c r="Q185" s="238"/>
      <c r="R185" s="231"/>
      <c r="S185" s="232"/>
      <c r="T185" s="232">
        <f>AE185</f>
        <v>0</v>
      </c>
      <c r="U185" s="151"/>
      <c r="V185" s="145"/>
      <c r="W185" s="146"/>
      <c r="X185" s="146"/>
      <c r="Y185" s="146"/>
      <c r="Z185" s="151"/>
      <c r="AA185" s="151"/>
      <c r="AB185" s="151"/>
      <c r="AC185" s="151"/>
      <c r="AD185" s="151">
        <f>SUM(AD172:AD180)</f>
        <v>0</v>
      </c>
      <c r="AE185" s="175">
        <f>SUM(Z185:AD185)/100</f>
        <v>0</v>
      </c>
    </row>
    <row r="186" spans="2:31" ht="14.25" customHeight="1" thickBot="1" x14ac:dyDescent="0.2">
      <c r="B186" s="617"/>
      <c r="C186" s="620"/>
      <c r="D186" s="176"/>
      <c r="E186" s="177"/>
      <c r="F186" s="178" t="s">
        <v>89</v>
      </c>
      <c r="G186" s="179"/>
      <c r="H186" s="179"/>
      <c r="I186" s="179"/>
      <c r="J186" s="179">
        <v>5</v>
      </c>
      <c r="K186" s="179"/>
      <c r="L186" s="179" t="str">
        <f t="shared" si="48"/>
        <v/>
      </c>
      <c r="M186" s="179"/>
      <c r="N186" s="180">
        <f>SUM(N172:N180)</f>
        <v>99.899999999999991</v>
      </c>
      <c r="O186" s="239"/>
      <c r="P186" s="239"/>
      <c r="Q186" s="239"/>
      <c r="R186" s="240"/>
      <c r="S186" s="241"/>
      <c r="T186" s="241"/>
      <c r="U186" s="181"/>
      <c r="V186" s="182">
        <f>SUM(V172:V180)</f>
        <v>122.39999999999999</v>
      </c>
      <c r="W186" s="183"/>
      <c r="X186" s="183"/>
      <c r="Y186" s="183"/>
      <c r="Z186" s="181"/>
      <c r="AA186" s="181"/>
      <c r="AB186" s="181"/>
      <c r="AC186" s="181"/>
      <c r="AD186" s="181"/>
      <c r="AE186" s="188">
        <f>SUM(AE181:AE185)</f>
        <v>0</v>
      </c>
    </row>
    <row r="187" spans="2:31" ht="14.25" customHeight="1" x14ac:dyDescent="0.15">
      <c r="B187" s="617"/>
      <c r="C187" s="620"/>
      <c r="D187" s="616">
        <v>2</v>
      </c>
      <c r="E187" s="622" t="s">
        <v>85</v>
      </c>
      <c r="F187" s="253" t="s">
        <v>260</v>
      </c>
      <c r="G187" s="253">
        <v>2</v>
      </c>
      <c r="H187" s="253" t="s">
        <v>259</v>
      </c>
      <c r="I187" s="253" t="s">
        <v>11</v>
      </c>
      <c r="J187" s="253">
        <v>1</v>
      </c>
      <c r="K187" s="253" t="s">
        <v>6</v>
      </c>
      <c r="L187" s="253">
        <f t="shared" si="48"/>
        <v>45</v>
      </c>
      <c r="M187" s="253">
        <v>21</v>
      </c>
      <c r="N187" s="254">
        <f t="shared" ref="N187:N194" si="83">IF(H187="必修",L187*M187/100,IF(T187=0,0,L187*M187/100))</f>
        <v>9.4499999999999993</v>
      </c>
      <c r="O187" s="255"/>
      <c r="P187" s="255"/>
      <c r="Q187" s="255"/>
      <c r="R187" s="256"/>
      <c r="S187" s="257"/>
      <c r="T187" s="257">
        <f>$T$105</f>
        <v>0</v>
      </c>
      <c r="U187" s="156" t="str">
        <f t="shared" ref="U187:U194" si="84">IF(S187="30分未満",1,IF(S187="30分～1時間",2,IF(S187="1～2時間",3,IF(S187="2～3時間",4,IF(S187="3時間以上",5,IF(S187=0,""))))))</f>
        <v/>
      </c>
      <c r="V187" s="269">
        <f t="shared" ref="V187:V194" si="85">L187*M187/100</f>
        <v>9.4499999999999993</v>
      </c>
      <c r="W187" s="270">
        <f t="shared" ref="W187:W194" si="86">V187/$N$200*100</f>
        <v>8.6065573770491799</v>
      </c>
      <c r="X187" s="271">
        <f>V187</f>
        <v>9.4499999999999993</v>
      </c>
      <c r="Y187" s="272">
        <f t="shared" ref="Y187:Y194" si="87">X187/$N$201*100</f>
        <v>4.5064377682403434</v>
      </c>
      <c r="Z187" s="258">
        <f t="shared" ref="Z187:Z194" si="88">IF(J187=1,Y187*T187/5,"")</f>
        <v>0</v>
      </c>
      <c r="AA187" s="258" t="str">
        <f t="shared" ref="AA187:AA194" si="89">IF(J187=2,Y187*T187/5,"")</f>
        <v/>
      </c>
      <c r="AB187" s="258" t="str">
        <f t="shared" ref="AB187:AB194" si="90">IF(J187=3,Y187*T187/5,"")</f>
        <v/>
      </c>
      <c r="AC187" s="258" t="str">
        <f t="shared" ref="AC187:AC194" si="91">IF(J187=4,Y187*T187/5,"")</f>
        <v/>
      </c>
      <c r="AD187" s="258" t="str">
        <f t="shared" ref="AD187:AD194" si="92">IF(J187=5,Y187*T187/5,"")</f>
        <v/>
      </c>
      <c r="AE187" s="273"/>
    </row>
    <row r="188" spans="2:31" ht="14.25" customHeight="1" x14ac:dyDescent="0.15">
      <c r="B188" s="617"/>
      <c r="C188" s="620"/>
      <c r="D188" s="624"/>
      <c r="E188" s="626"/>
      <c r="F188" s="139" t="s">
        <v>263</v>
      </c>
      <c r="G188" s="139">
        <v>2</v>
      </c>
      <c r="H188" s="139" t="s">
        <v>259</v>
      </c>
      <c r="I188" s="139" t="s">
        <v>11</v>
      </c>
      <c r="J188" s="139">
        <v>2</v>
      </c>
      <c r="K188" s="139" t="s">
        <v>6</v>
      </c>
      <c r="L188" s="139">
        <f t="shared" ref="L188:L193" si="93">IF(I188="学修",G188/2*22.5,IF(I188=0,"",G188*22.5))</f>
        <v>45</v>
      </c>
      <c r="M188" s="139">
        <v>20</v>
      </c>
      <c r="N188" s="144">
        <f t="shared" si="83"/>
        <v>9</v>
      </c>
      <c r="O188" s="246"/>
      <c r="P188" s="246"/>
      <c r="Q188" s="246"/>
      <c r="R188" s="231"/>
      <c r="S188" s="232"/>
      <c r="T188" s="232">
        <f>$T$109</f>
        <v>0</v>
      </c>
      <c r="U188" s="151" t="str">
        <f t="shared" si="84"/>
        <v/>
      </c>
      <c r="V188" s="274">
        <f t="shared" si="85"/>
        <v>9</v>
      </c>
      <c r="W188" s="150">
        <f t="shared" si="86"/>
        <v>8.1967213114754109</v>
      </c>
      <c r="X188" s="146">
        <f t="shared" ref="X188:X194" si="94">V188</f>
        <v>9</v>
      </c>
      <c r="Y188" s="147">
        <f t="shared" si="87"/>
        <v>4.2918454935622314</v>
      </c>
      <c r="Z188" s="151" t="str">
        <f t="shared" si="88"/>
        <v/>
      </c>
      <c r="AA188" s="151">
        <f t="shared" si="89"/>
        <v>0</v>
      </c>
      <c r="AB188" s="151" t="str">
        <f t="shared" si="90"/>
        <v/>
      </c>
      <c r="AC188" s="151" t="str">
        <f t="shared" si="91"/>
        <v/>
      </c>
      <c r="AD188" s="151" t="str">
        <f t="shared" si="92"/>
        <v/>
      </c>
      <c r="AE188" s="173"/>
    </row>
    <row r="189" spans="2:31" ht="14.25" customHeight="1" x14ac:dyDescent="0.15">
      <c r="B189" s="617"/>
      <c r="C189" s="620"/>
      <c r="D189" s="624"/>
      <c r="E189" s="626"/>
      <c r="F189" s="139" t="s">
        <v>269</v>
      </c>
      <c r="G189" s="139">
        <v>4</v>
      </c>
      <c r="H189" s="139" t="s">
        <v>259</v>
      </c>
      <c r="I189" s="139" t="s">
        <v>11</v>
      </c>
      <c r="J189" s="139">
        <v>3</v>
      </c>
      <c r="K189" s="139" t="s">
        <v>6</v>
      </c>
      <c r="L189" s="139">
        <f t="shared" si="93"/>
        <v>90</v>
      </c>
      <c r="M189" s="139">
        <v>15</v>
      </c>
      <c r="N189" s="144">
        <f t="shared" si="83"/>
        <v>13.5</v>
      </c>
      <c r="O189" s="246"/>
      <c r="P189" s="246"/>
      <c r="Q189" s="246"/>
      <c r="R189" s="231"/>
      <c r="S189" s="232"/>
      <c r="T189" s="232">
        <f>$T$115</f>
        <v>0</v>
      </c>
      <c r="U189" s="151" t="str">
        <f t="shared" si="84"/>
        <v/>
      </c>
      <c r="V189" s="274">
        <f t="shared" si="85"/>
        <v>13.5</v>
      </c>
      <c r="W189" s="150">
        <f t="shared" si="86"/>
        <v>12.295081967213115</v>
      </c>
      <c r="X189" s="146">
        <f t="shared" si="94"/>
        <v>13.5</v>
      </c>
      <c r="Y189" s="147">
        <f t="shared" si="87"/>
        <v>6.4377682403433489</v>
      </c>
      <c r="Z189" s="151" t="str">
        <f t="shared" si="88"/>
        <v/>
      </c>
      <c r="AA189" s="151" t="str">
        <f t="shared" si="89"/>
        <v/>
      </c>
      <c r="AB189" s="151">
        <f t="shared" si="90"/>
        <v>0</v>
      </c>
      <c r="AC189" s="151" t="str">
        <f t="shared" si="91"/>
        <v/>
      </c>
      <c r="AD189" s="151" t="str">
        <f t="shared" si="92"/>
        <v/>
      </c>
      <c r="AE189" s="173"/>
    </row>
    <row r="190" spans="2:31" ht="14.25" customHeight="1" x14ac:dyDescent="0.15">
      <c r="B190" s="617"/>
      <c r="C190" s="620"/>
      <c r="D190" s="624"/>
      <c r="E190" s="626"/>
      <c r="F190" s="139" t="s">
        <v>277</v>
      </c>
      <c r="G190" s="139">
        <v>4</v>
      </c>
      <c r="H190" s="139" t="s">
        <v>10</v>
      </c>
      <c r="I190" s="139" t="s">
        <v>11</v>
      </c>
      <c r="J190" s="139">
        <v>4</v>
      </c>
      <c r="K190" s="139" t="s">
        <v>6</v>
      </c>
      <c r="L190" s="139">
        <f t="shared" si="93"/>
        <v>90</v>
      </c>
      <c r="M190" s="139">
        <v>10</v>
      </c>
      <c r="N190" s="144">
        <f t="shared" si="83"/>
        <v>9</v>
      </c>
      <c r="O190" s="246"/>
      <c r="P190" s="246"/>
      <c r="Q190" s="246"/>
      <c r="R190" s="231"/>
      <c r="S190" s="232"/>
      <c r="T190" s="288">
        <f>$T$145</f>
        <v>0</v>
      </c>
      <c r="U190" s="151" t="str">
        <f t="shared" si="84"/>
        <v/>
      </c>
      <c r="V190" s="274">
        <f t="shared" si="85"/>
        <v>9</v>
      </c>
      <c r="W190" s="150">
        <f t="shared" si="86"/>
        <v>8.1967213114754109</v>
      </c>
      <c r="X190" s="146">
        <f t="shared" si="94"/>
        <v>9</v>
      </c>
      <c r="Y190" s="147">
        <f t="shared" si="87"/>
        <v>4.2918454935622314</v>
      </c>
      <c r="Z190" s="151" t="str">
        <f t="shared" si="88"/>
        <v/>
      </c>
      <c r="AA190" s="151" t="str">
        <f t="shared" si="89"/>
        <v/>
      </c>
      <c r="AB190" s="151" t="str">
        <f t="shared" si="90"/>
        <v/>
      </c>
      <c r="AC190" s="151">
        <f t="shared" si="91"/>
        <v>0</v>
      </c>
      <c r="AD190" s="151" t="str">
        <f t="shared" si="92"/>
        <v/>
      </c>
      <c r="AE190" s="173"/>
    </row>
    <row r="191" spans="2:31" ht="14.25" customHeight="1" x14ac:dyDescent="0.15">
      <c r="B191" s="617"/>
      <c r="C191" s="620"/>
      <c r="D191" s="624"/>
      <c r="E191" s="626"/>
      <c r="F191" s="139" t="s">
        <v>278</v>
      </c>
      <c r="G191" s="139">
        <v>3</v>
      </c>
      <c r="H191" s="139" t="s">
        <v>10</v>
      </c>
      <c r="I191" s="139" t="s">
        <v>11</v>
      </c>
      <c r="J191" s="139">
        <v>4</v>
      </c>
      <c r="K191" s="139" t="s">
        <v>6</v>
      </c>
      <c r="L191" s="139">
        <f t="shared" si="93"/>
        <v>67.5</v>
      </c>
      <c r="M191" s="139">
        <v>30</v>
      </c>
      <c r="N191" s="144">
        <f t="shared" si="83"/>
        <v>20.25</v>
      </c>
      <c r="O191" s="246"/>
      <c r="P191" s="246"/>
      <c r="Q191" s="246"/>
      <c r="R191" s="231"/>
      <c r="S191" s="232"/>
      <c r="T191" s="232">
        <f>$T$146</f>
        <v>0</v>
      </c>
      <c r="U191" s="151" t="str">
        <f t="shared" si="84"/>
        <v/>
      </c>
      <c r="V191" s="274">
        <f t="shared" si="85"/>
        <v>20.25</v>
      </c>
      <c r="W191" s="150">
        <f t="shared" si="86"/>
        <v>18.442622950819672</v>
      </c>
      <c r="X191" s="146">
        <f t="shared" si="94"/>
        <v>20.25</v>
      </c>
      <c r="Y191" s="147">
        <f t="shared" si="87"/>
        <v>9.6566523605150216</v>
      </c>
      <c r="Z191" s="151" t="str">
        <f t="shared" si="88"/>
        <v/>
      </c>
      <c r="AA191" s="151" t="str">
        <f t="shared" si="89"/>
        <v/>
      </c>
      <c r="AB191" s="151" t="str">
        <f t="shared" si="90"/>
        <v/>
      </c>
      <c r="AC191" s="151">
        <f t="shared" si="91"/>
        <v>0</v>
      </c>
      <c r="AD191" s="151" t="str">
        <f t="shared" si="92"/>
        <v/>
      </c>
      <c r="AE191" s="173"/>
    </row>
    <row r="192" spans="2:31" ht="14.25" customHeight="1" x14ac:dyDescent="0.15">
      <c r="B192" s="617"/>
      <c r="C192" s="620"/>
      <c r="D192" s="624"/>
      <c r="E192" s="626"/>
      <c r="F192" s="139" t="s">
        <v>286</v>
      </c>
      <c r="G192" s="139">
        <v>2</v>
      </c>
      <c r="H192" s="139" t="s">
        <v>10</v>
      </c>
      <c r="I192" s="139" t="s">
        <v>150</v>
      </c>
      <c r="J192" s="139">
        <v>5</v>
      </c>
      <c r="K192" s="139" t="s">
        <v>24</v>
      </c>
      <c r="L192" s="139">
        <f t="shared" si="93"/>
        <v>22.5</v>
      </c>
      <c r="M192" s="139">
        <v>20</v>
      </c>
      <c r="N192" s="144">
        <f t="shared" si="83"/>
        <v>4.5</v>
      </c>
      <c r="O192" s="246"/>
      <c r="P192" s="246"/>
      <c r="Q192" s="246"/>
      <c r="R192" s="231"/>
      <c r="S192" s="288"/>
      <c r="T192" s="288">
        <f>$T$156</f>
        <v>0</v>
      </c>
      <c r="U192" s="151" t="str">
        <f t="shared" si="84"/>
        <v/>
      </c>
      <c r="V192" s="274">
        <f t="shared" si="85"/>
        <v>4.5</v>
      </c>
      <c r="W192" s="150">
        <f t="shared" si="86"/>
        <v>4.0983606557377055</v>
      </c>
      <c r="X192" s="146">
        <f t="shared" si="94"/>
        <v>4.5</v>
      </c>
      <c r="Y192" s="147">
        <f t="shared" si="87"/>
        <v>2.1459227467811157</v>
      </c>
      <c r="Z192" s="151" t="str">
        <f t="shared" si="88"/>
        <v/>
      </c>
      <c r="AA192" s="151" t="str">
        <f t="shared" si="89"/>
        <v/>
      </c>
      <c r="AB192" s="151" t="str">
        <f t="shared" si="90"/>
        <v/>
      </c>
      <c r="AC192" s="151" t="str">
        <f t="shared" si="91"/>
        <v/>
      </c>
      <c r="AD192" s="151">
        <f t="shared" si="92"/>
        <v>0</v>
      </c>
      <c r="AE192" s="173"/>
    </row>
    <row r="193" spans="2:31" ht="14.25" customHeight="1" x14ac:dyDescent="0.15">
      <c r="B193" s="617"/>
      <c r="C193" s="620"/>
      <c r="D193" s="624"/>
      <c r="E193" s="626"/>
      <c r="F193" s="139" t="s">
        <v>272</v>
      </c>
      <c r="G193" s="139">
        <v>2</v>
      </c>
      <c r="H193" s="139" t="s">
        <v>10</v>
      </c>
      <c r="I193" s="139" t="s">
        <v>11</v>
      </c>
      <c r="J193" s="139">
        <v>5</v>
      </c>
      <c r="K193" s="139" t="s">
        <v>24</v>
      </c>
      <c r="L193" s="139">
        <f t="shared" si="93"/>
        <v>45</v>
      </c>
      <c r="M193" s="139">
        <v>18</v>
      </c>
      <c r="N193" s="144">
        <f t="shared" si="83"/>
        <v>8.1</v>
      </c>
      <c r="O193" s="246"/>
      <c r="P193" s="246"/>
      <c r="Q193" s="246"/>
      <c r="R193" s="231"/>
      <c r="S193" s="288"/>
      <c r="T193" s="300">
        <f>$T$126</f>
        <v>0</v>
      </c>
      <c r="U193" s="151" t="str">
        <f t="shared" si="84"/>
        <v/>
      </c>
      <c r="V193" s="274">
        <f t="shared" si="85"/>
        <v>8.1</v>
      </c>
      <c r="W193" s="150">
        <f t="shared" si="86"/>
        <v>7.3770491803278686</v>
      </c>
      <c r="X193" s="146">
        <f t="shared" si="94"/>
        <v>8.1</v>
      </c>
      <c r="Y193" s="147">
        <f t="shared" si="87"/>
        <v>3.8626609442060089</v>
      </c>
      <c r="Z193" s="151" t="str">
        <f t="shared" si="88"/>
        <v/>
      </c>
      <c r="AA193" s="151" t="str">
        <f t="shared" si="89"/>
        <v/>
      </c>
      <c r="AB193" s="151" t="str">
        <f t="shared" si="90"/>
        <v/>
      </c>
      <c r="AC193" s="151" t="str">
        <f t="shared" si="91"/>
        <v/>
      </c>
      <c r="AD193" s="151">
        <f t="shared" si="92"/>
        <v>0</v>
      </c>
      <c r="AE193" s="173"/>
    </row>
    <row r="194" spans="2:31" ht="14.25" customHeight="1" x14ac:dyDescent="0.15">
      <c r="B194" s="617"/>
      <c r="C194" s="620"/>
      <c r="D194" s="624"/>
      <c r="E194" s="626"/>
      <c r="F194" s="139" t="s">
        <v>81</v>
      </c>
      <c r="G194" s="139">
        <v>8</v>
      </c>
      <c r="H194" s="139" t="s">
        <v>10</v>
      </c>
      <c r="I194" s="139" t="s">
        <v>11</v>
      </c>
      <c r="J194" s="139">
        <v>5</v>
      </c>
      <c r="K194" s="139" t="s">
        <v>6</v>
      </c>
      <c r="L194" s="139">
        <v>180</v>
      </c>
      <c r="M194" s="139">
        <v>20</v>
      </c>
      <c r="N194" s="144">
        <f t="shared" si="83"/>
        <v>36</v>
      </c>
      <c r="O194" s="246"/>
      <c r="P194" s="246"/>
      <c r="Q194" s="246"/>
      <c r="R194" s="231"/>
      <c r="S194" s="288"/>
      <c r="T194" s="288">
        <f>$T$127</f>
        <v>0</v>
      </c>
      <c r="U194" s="151" t="str">
        <f t="shared" si="84"/>
        <v/>
      </c>
      <c r="V194" s="274">
        <f t="shared" si="85"/>
        <v>36</v>
      </c>
      <c r="W194" s="150">
        <f t="shared" si="86"/>
        <v>32.786885245901644</v>
      </c>
      <c r="X194" s="146">
        <f t="shared" si="94"/>
        <v>36</v>
      </c>
      <c r="Y194" s="147">
        <f t="shared" si="87"/>
        <v>17.167381974248926</v>
      </c>
      <c r="Z194" s="151" t="str">
        <f t="shared" si="88"/>
        <v/>
      </c>
      <c r="AA194" s="151" t="str">
        <f t="shared" si="89"/>
        <v/>
      </c>
      <c r="AB194" s="151" t="str">
        <f t="shared" si="90"/>
        <v/>
      </c>
      <c r="AC194" s="151" t="str">
        <f t="shared" si="91"/>
        <v/>
      </c>
      <c r="AD194" s="151">
        <f t="shared" si="92"/>
        <v>0</v>
      </c>
      <c r="AE194" s="173"/>
    </row>
    <row r="195" spans="2:31" ht="14.25" customHeight="1" x14ac:dyDescent="0.15">
      <c r="B195" s="617"/>
      <c r="C195" s="620"/>
      <c r="D195" s="174"/>
      <c r="E195" s="141"/>
      <c r="F195" s="157" t="s">
        <v>209</v>
      </c>
      <c r="G195" s="158"/>
      <c r="H195" s="158"/>
      <c r="I195" s="158"/>
      <c r="J195" s="158">
        <v>1</v>
      </c>
      <c r="K195" s="158"/>
      <c r="L195" s="158" t="str">
        <f t="shared" si="48"/>
        <v/>
      </c>
      <c r="M195" s="158"/>
      <c r="N195" s="159"/>
      <c r="O195" s="235"/>
      <c r="P195" s="235"/>
      <c r="Q195" s="235"/>
      <c r="R195" s="236"/>
      <c r="S195" s="237"/>
      <c r="T195" s="237">
        <f>AE195</f>
        <v>0</v>
      </c>
      <c r="U195" s="161"/>
      <c r="V195" s="162"/>
      <c r="W195" s="163"/>
      <c r="X195" s="163"/>
      <c r="Y195" s="163"/>
      <c r="Z195" s="161">
        <f>SUM(Z187:Z194)</f>
        <v>0</v>
      </c>
      <c r="AA195" s="161"/>
      <c r="AB195" s="161"/>
      <c r="AC195" s="161"/>
      <c r="AD195" s="161"/>
      <c r="AE195" s="202">
        <f>SUM(Z195:AD195)/100</f>
        <v>0</v>
      </c>
    </row>
    <row r="196" spans="2:31" ht="14.25" customHeight="1" x14ac:dyDescent="0.15">
      <c r="B196" s="617"/>
      <c r="C196" s="620"/>
      <c r="D196" s="174"/>
      <c r="E196" s="141"/>
      <c r="F196" s="136" t="s">
        <v>210</v>
      </c>
      <c r="G196" s="139"/>
      <c r="H196" s="139"/>
      <c r="I196" s="139"/>
      <c r="J196" s="139">
        <v>2</v>
      </c>
      <c r="K196" s="139"/>
      <c r="L196" s="139" t="str">
        <f t="shared" si="48"/>
        <v/>
      </c>
      <c r="M196" s="139"/>
      <c r="N196" s="144"/>
      <c r="O196" s="238"/>
      <c r="P196" s="238"/>
      <c r="Q196" s="238"/>
      <c r="R196" s="231"/>
      <c r="S196" s="232"/>
      <c r="T196" s="232">
        <f>AE196</f>
        <v>0</v>
      </c>
      <c r="U196" s="151"/>
      <c r="V196" s="145"/>
      <c r="W196" s="146"/>
      <c r="X196" s="146"/>
      <c r="Y196" s="146"/>
      <c r="Z196" s="151"/>
      <c r="AA196" s="151">
        <f>SUM(AA187:AA194)</f>
        <v>0</v>
      </c>
      <c r="AB196" s="151"/>
      <c r="AC196" s="151"/>
      <c r="AD196" s="151"/>
      <c r="AE196" s="175">
        <f>SUM(Z196:AD196)/100</f>
        <v>0</v>
      </c>
    </row>
    <row r="197" spans="2:31" ht="14.25" customHeight="1" x14ac:dyDescent="0.15">
      <c r="B197" s="617"/>
      <c r="C197" s="620"/>
      <c r="D197" s="174"/>
      <c r="E197" s="141"/>
      <c r="F197" s="136" t="s">
        <v>211</v>
      </c>
      <c r="G197" s="139"/>
      <c r="H197" s="139"/>
      <c r="I197" s="139"/>
      <c r="J197" s="139">
        <v>3</v>
      </c>
      <c r="K197" s="139"/>
      <c r="L197" s="139" t="str">
        <f t="shared" si="48"/>
        <v/>
      </c>
      <c r="M197" s="139"/>
      <c r="N197" s="144"/>
      <c r="O197" s="238"/>
      <c r="P197" s="238"/>
      <c r="Q197" s="238"/>
      <c r="R197" s="231"/>
      <c r="S197" s="232"/>
      <c r="T197" s="232">
        <f>AE197</f>
        <v>0</v>
      </c>
      <c r="U197" s="151"/>
      <c r="V197" s="145"/>
      <c r="W197" s="146"/>
      <c r="X197" s="146"/>
      <c r="Y197" s="146"/>
      <c r="Z197" s="151"/>
      <c r="AA197" s="151"/>
      <c r="AB197" s="151">
        <f>SUM(AB187:AB194)</f>
        <v>0</v>
      </c>
      <c r="AC197" s="151"/>
      <c r="AD197" s="151"/>
      <c r="AE197" s="175">
        <f>SUM(Z197:AD197)/100</f>
        <v>0</v>
      </c>
    </row>
    <row r="198" spans="2:31" ht="14.25" customHeight="1" x14ac:dyDescent="0.15">
      <c r="B198" s="617"/>
      <c r="C198" s="620"/>
      <c r="D198" s="174"/>
      <c r="E198" s="141"/>
      <c r="F198" s="136" t="s">
        <v>212</v>
      </c>
      <c r="G198" s="139"/>
      <c r="H198" s="139"/>
      <c r="I198" s="139"/>
      <c r="J198" s="139">
        <v>4</v>
      </c>
      <c r="K198" s="139"/>
      <c r="L198" s="139" t="str">
        <f t="shared" si="48"/>
        <v/>
      </c>
      <c r="M198" s="139"/>
      <c r="N198" s="144"/>
      <c r="O198" s="238"/>
      <c r="P198" s="238"/>
      <c r="Q198" s="238"/>
      <c r="R198" s="231"/>
      <c r="S198" s="232"/>
      <c r="T198" s="232">
        <f>AE198</f>
        <v>0</v>
      </c>
      <c r="U198" s="151"/>
      <c r="V198" s="145"/>
      <c r="W198" s="146"/>
      <c r="X198" s="146"/>
      <c r="Y198" s="146"/>
      <c r="Z198" s="151"/>
      <c r="AA198" s="151"/>
      <c r="AB198" s="151"/>
      <c r="AC198" s="151">
        <f>SUM(AC187:AC194)</f>
        <v>0</v>
      </c>
      <c r="AD198" s="151"/>
      <c r="AE198" s="175">
        <f>SUM(Z198:AD198)/100</f>
        <v>0</v>
      </c>
    </row>
    <row r="199" spans="2:31" ht="14.25" customHeight="1" x14ac:dyDescent="0.15">
      <c r="B199" s="617"/>
      <c r="C199" s="620"/>
      <c r="D199" s="174"/>
      <c r="E199" s="141"/>
      <c r="F199" s="136" t="s">
        <v>213</v>
      </c>
      <c r="G199" s="139"/>
      <c r="H199" s="139"/>
      <c r="I199" s="139"/>
      <c r="J199" s="139">
        <v>5</v>
      </c>
      <c r="K199" s="139"/>
      <c r="L199" s="139" t="str">
        <f t="shared" si="48"/>
        <v/>
      </c>
      <c r="M199" s="139"/>
      <c r="N199" s="144"/>
      <c r="O199" s="238"/>
      <c r="P199" s="238"/>
      <c r="Q199" s="238"/>
      <c r="R199" s="231"/>
      <c r="S199" s="232"/>
      <c r="T199" s="232">
        <f>AE199</f>
        <v>0</v>
      </c>
      <c r="U199" s="151"/>
      <c r="V199" s="145"/>
      <c r="W199" s="146"/>
      <c r="X199" s="146"/>
      <c r="Y199" s="146"/>
      <c r="Z199" s="151"/>
      <c r="AA199" s="151"/>
      <c r="AB199" s="151"/>
      <c r="AC199" s="151"/>
      <c r="AD199" s="151">
        <f>SUM(AD187:AD194)</f>
        <v>0</v>
      </c>
      <c r="AE199" s="175">
        <f>SUM(Z199:AD199)/100</f>
        <v>0</v>
      </c>
    </row>
    <row r="200" spans="2:31" ht="14.25" customHeight="1" x14ac:dyDescent="0.15">
      <c r="B200" s="617"/>
      <c r="C200" s="620"/>
      <c r="D200" s="174"/>
      <c r="E200" s="141"/>
      <c r="F200" s="136" t="s">
        <v>90</v>
      </c>
      <c r="G200" s="139"/>
      <c r="H200" s="139"/>
      <c r="I200" s="139"/>
      <c r="J200" s="139">
        <v>5</v>
      </c>
      <c r="K200" s="139"/>
      <c r="L200" s="139" t="str">
        <f t="shared" si="48"/>
        <v/>
      </c>
      <c r="M200" s="139"/>
      <c r="N200" s="144">
        <f>SUM(N187:N194)</f>
        <v>109.8</v>
      </c>
      <c r="O200" s="238"/>
      <c r="P200" s="238"/>
      <c r="Q200" s="238"/>
      <c r="R200" s="231"/>
      <c r="S200" s="232"/>
      <c r="T200" s="232"/>
      <c r="U200" s="151"/>
      <c r="V200" s="145">
        <f>SUM(V187:V194)</f>
        <v>109.8</v>
      </c>
      <c r="W200" s="146"/>
      <c r="X200" s="146"/>
      <c r="Y200" s="146"/>
      <c r="Z200" s="151"/>
      <c r="AA200" s="151"/>
      <c r="AB200" s="151"/>
      <c r="AC200" s="151"/>
      <c r="AD200" s="151"/>
      <c r="AE200" s="189">
        <f>SUM(AE195:AE199)</f>
        <v>0</v>
      </c>
    </row>
    <row r="201" spans="2:31" ht="14.25" customHeight="1" thickBot="1" x14ac:dyDescent="0.2">
      <c r="B201" s="618"/>
      <c r="C201" s="621"/>
      <c r="D201" s="176"/>
      <c r="E201" s="177"/>
      <c r="F201" s="178" t="s">
        <v>87</v>
      </c>
      <c r="G201" s="179"/>
      <c r="H201" s="179"/>
      <c r="I201" s="179"/>
      <c r="J201" s="179">
        <v>5</v>
      </c>
      <c r="K201" s="179"/>
      <c r="L201" s="179" t="str">
        <f t="shared" si="48"/>
        <v/>
      </c>
      <c r="M201" s="179"/>
      <c r="N201" s="180">
        <f>N200+N186</f>
        <v>209.7</v>
      </c>
      <c r="O201" s="239"/>
      <c r="P201" s="239"/>
      <c r="Q201" s="239"/>
      <c r="R201" s="240"/>
      <c r="S201" s="241"/>
      <c r="T201" s="241"/>
      <c r="U201" s="181"/>
      <c r="V201" s="182">
        <f>$V$186+$V$200</f>
        <v>232.2</v>
      </c>
      <c r="W201" s="183"/>
      <c r="X201" s="183"/>
      <c r="Y201" s="183"/>
      <c r="Z201" s="181">
        <f>SUM(Z181:Z185)+SUM(Z195:Z199)</f>
        <v>0</v>
      </c>
      <c r="AA201" s="181">
        <f>SUM(AA181:AA185)+SUM(AA195:AA199)</f>
        <v>0</v>
      </c>
      <c r="AB201" s="181">
        <f>SUM(AB181:AB185)+SUM(AB195:AB199)</f>
        <v>0</v>
      </c>
      <c r="AC201" s="181">
        <f>SUM(AC181:AC185)+SUM(AC195:AC199)</f>
        <v>0</v>
      </c>
      <c r="AD201" s="181">
        <f>SUM(AD181:AD185)+SUM(AD195:AD199)</f>
        <v>0</v>
      </c>
      <c r="AE201" s="184">
        <f>AE186+AE200</f>
        <v>0</v>
      </c>
    </row>
    <row r="202" spans="2:31" ht="14.25" customHeight="1" x14ac:dyDescent="0.15">
      <c r="B202" s="616" t="s">
        <v>91</v>
      </c>
      <c r="C202" s="619" t="s">
        <v>92</v>
      </c>
      <c r="D202" s="191">
        <v>1</v>
      </c>
      <c r="E202" s="192" t="s">
        <v>93</v>
      </c>
      <c r="F202" s="276" t="s">
        <v>260</v>
      </c>
      <c r="G202" s="277">
        <v>2</v>
      </c>
      <c r="H202" s="253" t="s">
        <v>259</v>
      </c>
      <c r="I202" s="253" t="s">
        <v>11</v>
      </c>
      <c r="J202" s="253">
        <v>1</v>
      </c>
      <c r="K202" s="253" t="s">
        <v>6</v>
      </c>
      <c r="L202" s="139">
        <f>IF(I202="学修",G202/2*22.5,IF(I202=0,"",G202*22.5))</f>
        <v>45</v>
      </c>
      <c r="M202" s="139">
        <v>27</v>
      </c>
      <c r="N202" s="144">
        <f t="shared" ref="N202:N208" si="95">IF(H202="必修",L202*M202/100,IF(T202=0,0,L202*M202/100))</f>
        <v>12.15</v>
      </c>
      <c r="O202" s="246"/>
      <c r="P202" s="246"/>
      <c r="Q202" s="246"/>
      <c r="R202" s="231"/>
      <c r="S202" s="232"/>
      <c r="T202" s="257">
        <f>$T$105</f>
        <v>0</v>
      </c>
      <c r="U202" s="151" t="str">
        <f>IF(S202="30分未満",1,IF(S202="30分～1時間",2,IF(S202="1～2時間",3,IF(S202="2～3時間",4,IF(S202="3時間以上",5,IF(S202=0,""))))))</f>
        <v/>
      </c>
      <c r="V202" s="274">
        <f t="shared" ref="V202:V208" si="96">L202*M202/100</f>
        <v>12.15</v>
      </c>
      <c r="W202" s="150">
        <f t="shared" ref="W202:W208" si="97">V202/$N$214*100</f>
        <v>15.789473684210527</v>
      </c>
      <c r="X202" s="146">
        <f>V202</f>
        <v>12.15</v>
      </c>
      <c r="Y202" s="147">
        <f t="shared" ref="Y202:Y208" si="98">X202/$N$230*100</f>
        <v>2.780638516992791</v>
      </c>
      <c r="Z202" s="151">
        <f t="shared" ref="Z202:Z208" si="99">IF(J202=1,Y202*T202/5,"")</f>
        <v>0</v>
      </c>
      <c r="AA202" s="151" t="str">
        <f t="shared" ref="AA202:AA208" si="100">IF(J202=2,Y202*T202/5,"")</f>
        <v/>
      </c>
      <c r="AB202" s="151" t="str">
        <f t="shared" ref="AB202:AB208" si="101">IF(J202=3,Y202*T202/5,"")</f>
        <v/>
      </c>
      <c r="AC202" s="151" t="str">
        <f t="shared" ref="AC202:AC208" si="102">IF(J202=4,Y202*T202/5,"")</f>
        <v/>
      </c>
      <c r="AD202" s="151" t="str">
        <f t="shared" ref="AD202:AD208" si="103">IF(J202=5,Y202*T202/5,"")</f>
        <v/>
      </c>
      <c r="AE202" s="173"/>
    </row>
    <row r="203" spans="2:31" ht="14.25" customHeight="1" x14ac:dyDescent="0.15">
      <c r="B203" s="624"/>
      <c r="C203" s="625"/>
      <c r="D203" s="275"/>
      <c r="E203" s="190"/>
      <c r="F203" s="137" t="s">
        <v>263</v>
      </c>
      <c r="G203" s="138">
        <v>2</v>
      </c>
      <c r="H203" s="139" t="s">
        <v>259</v>
      </c>
      <c r="I203" s="139" t="s">
        <v>11</v>
      </c>
      <c r="J203" s="139">
        <v>2</v>
      </c>
      <c r="K203" s="139" t="s">
        <v>6</v>
      </c>
      <c r="L203" s="139">
        <f t="shared" ref="L203:L208" si="104">IF(I203="学修",G203/2*22.5,IF(I203=0,"",G203*22.5))</f>
        <v>45</v>
      </c>
      <c r="M203" s="139">
        <v>10</v>
      </c>
      <c r="N203" s="144">
        <f t="shared" si="95"/>
        <v>4.5</v>
      </c>
      <c r="O203" s="246"/>
      <c r="P203" s="246"/>
      <c r="Q203" s="246"/>
      <c r="R203" s="231"/>
      <c r="S203" s="232"/>
      <c r="T203" s="232">
        <f>$T$109</f>
        <v>0</v>
      </c>
      <c r="U203" s="151" t="str">
        <f t="shared" ref="U203:U208" si="105">IF(S203="30分未満",1,IF(S203="30分～1時間",2,IF(S203="1～2時間",3,IF(S203="2～3時間",4,IF(S203="3時間以上",5,IF(S203=0,""))))))</f>
        <v/>
      </c>
      <c r="V203" s="274">
        <f t="shared" si="96"/>
        <v>4.5</v>
      </c>
      <c r="W203" s="150">
        <f t="shared" si="97"/>
        <v>5.84795321637427</v>
      </c>
      <c r="X203" s="146">
        <f t="shared" ref="X203:X208" si="106">V203</f>
        <v>4.5</v>
      </c>
      <c r="Y203" s="147">
        <f t="shared" si="98"/>
        <v>1.0298661174047374</v>
      </c>
      <c r="Z203" s="151" t="str">
        <f t="shared" si="99"/>
        <v/>
      </c>
      <c r="AA203" s="151">
        <f t="shared" si="100"/>
        <v>0</v>
      </c>
      <c r="AB203" s="151" t="str">
        <f t="shared" si="101"/>
        <v/>
      </c>
      <c r="AC203" s="151" t="str">
        <f t="shared" si="102"/>
        <v/>
      </c>
      <c r="AD203" s="151" t="str">
        <f t="shared" si="103"/>
        <v/>
      </c>
      <c r="AE203" s="173"/>
    </row>
    <row r="204" spans="2:31" ht="14.25" customHeight="1" x14ac:dyDescent="0.15">
      <c r="B204" s="624"/>
      <c r="C204" s="625"/>
      <c r="D204" s="275"/>
      <c r="E204" s="190"/>
      <c r="F204" s="137" t="s">
        <v>269</v>
      </c>
      <c r="G204" s="138">
        <v>4</v>
      </c>
      <c r="H204" s="139" t="s">
        <v>259</v>
      </c>
      <c r="I204" s="139" t="s">
        <v>11</v>
      </c>
      <c r="J204" s="139">
        <v>3</v>
      </c>
      <c r="K204" s="139" t="s">
        <v>6</v>
      </c>
      <c r="L204" s="139">
        <f t="shared" si="104"/>
        <v>90</v>
      </c>
      <c r="M204" s="139">
        <v>10</v>
      </c>
      <c r="N204" s="144">
        <f t="shared" si="95"/>
        <v>9</v>
      </c>
      <c r="O204" s="246"/>
      <c r="P204" s="246"/>
      <c r="Q204" s="246"/>
      <c r="R204" s="231"/>
      <c r="S204" s="232"/>
      <c r="T204" s="232">
        <f>$T$115</f>
        <v>0</v>
      </c>
      <c r="U204" s="151" t="str">
        <f t="shared" si="105"/>
        <v/>
      </c>
      <c r="V204" s="274">
        <f t="shared" si="96"/>
        <v>9</v>
      </c>
      <c r="W204" s="150">
        <f t="shared" si="97"/>
        <v>11.69590643274854</v>
      </c>
      <c r="X204" s="146">
        <f t="shared" si="106"/>
        <v>9</v>
      </c>
      <c r="Y204" s="147">
        <f t="shared" si="98"/>
        <v>2.0597322348094749</v>
      </c>
      <c r="Z204" s="151" t="str">
        <f t="shared" si="99"/>
        <v/>
      </c>
      <c r="AA204" s="151" t="str">
        <f t="shared" si="100"/>
        <v/>
      </c>
      <c r="AB204" s="151">
        <f t="shared" si="101"/>
        <v>0</v>
      </c>
      <c r="AC204" s="151" t="str">
        <f t="shared" si="102"/>
        <v/>
      </c>
      <c r="AD204" s="151" t="str">
        <f t="shared" si="103"/>
        <v/>
      </c>
      <c r="AE204" s="173"/>
    </row>
    <row r="205" spans="2:31" ht="14.25" customHeight="1" x14ac:dyDescent="0.15">
      <c r="B205" s="624"/>
      <c r="C205" s="625"/>
      <c r="D205" s="275"/>
      <c r="E205" s="190"/>
      <c r="F205" s="137" t="s">
        <v>277</v>
      </c>
      <c r="G205" s="138">
        <v>4</v>
      </c>
      <c r="H205" s="139" t="s">
        <v>10</v>
      </c>
      <c r="I205" s="139" t="s">
        <v>11</v>
      </c>
      <c r="J205" s="139">
        <v>4</v>
      </c>
      <c r="K205" s="139" t="s">
        <v>6</v>
      </c>
      <c r="L205" s="139">
        <f t="shared" si="104"/>
        <v>90</v>
      </c>
      <c r="M205" s="139">
        <v>10</v>
      </c>
      <c r="N205" s="144">
        <f t="shared" si="95"/>
        <v>9</v>
      </c>
      <c r="O205" s="246"/>
      <c r="P205" s="246"/>
      <c r="Q205" s="246"/>
      <c r="R205" s="231"/>
      <c r="S205" s="232"/>
      <c r="T205" s="288">
        <f>$T$145</f>
        <v>0</v>
      </c>
      <c r="U205" s="151" t="str">
        <f t="shared" si="105"/>
        <v/>
      </c>
      <c r="V205" s="274">
        <f t="shared" si="96"/>
        <v>9</v>
      </c>
      <c r="W205" s="150">
        <f t="shared" si="97"/>
        <v>11.69590643274854</v>
      </c>
      <c r="X205" s="146">
        <f t="shared" si="106"/>
        <v>9</v>
      </c>
      <c r="Y205" s="147">
        <f t="shared" si="98"/>
        <v>2.0597322348094749</v>
      </c>
      <c r="Z205" s="151" t="str">
        <f t="shared" si="99"/>
        <v/>
      </c>
      <c r="AA205" s="151" t="str">
        <f t="shared" si="100"/>
        <v/>
      </c>
      <c r="AB205" s="151" t="str">
        <f t="shared" si="101"/>
        <v/>
      </c>
      <c r="AC205" s="151">
        <f t="shared" si="102"/>
        <v>0</v>
      </c>
      <c r="AD205" s="151" t="str">
        <f t="shared" si="103"/>
        <v/>
      </c>
      <c r="AE205" s="173"/>
    </row>
    <row r="206" spans="2:31" ht="14.25" customHeight="1" x14ac:dyDescent="0.15">
      <c r="B206" s="624"/>
      <c r="C206" s="625"/>
      <c r="D206" s="275"/>
      <c r="E206" s="190"/>
      <c r="F206" s="137" t="s">
        <v>272</v>
      </c>
      <c r="G206" s="138">
        <v>2</v>
      </c>
      <c r="H206" s="139" t="s">
        <v>10</v>
      </c>
      <c r="I206" s="139" t="s">
        <v>11</v>
      </c>
      <c r="J206" s="139">
        <v>5</v>
      </c>
      <c r="K206" s="139" t="s">
        <v>24</v>
      </c>
      <c r="L206" s="139">
        <f t="shared" si="104"/>
        <v>45</v>
      </c>
      <c r="M206" s="139">
        <v>14</v>
      </c>
      <c r="N206" s="144">
        <f t="shared" si="95"/>
        <v>6.3</v>
      </c>
      <c r="O206" s="246"/>
      <c r="P206" s="246"/>
      <c r="Q206" s="246"/>
      <c r="R206" s="231"/>
      <c r="S206" s="288"/>
      <c r="T206" s="288">
        <f>$T$193</f>
        <v>0</v>
      </c>
      <c r="U206" s="151" t="str">
        <f t="shared" si="105"/>
        <v/>
      </c>
      <c r="V206" s="274">
        <f t="shared" si="96"/>
        <v>6.3</v>
      </c>
      <c r="W206" s="150">
        <f t="shared" si="97"/>
        <v>8.1871345029239784</v>
      </c>
      <c r="X206" s="146">
        <f t="shared" si="106"/>
        <v>6.3</v>
      </c>
      <c r="Y206" s="147">
        <f t="shared" si="98"/>
        <v>1.4418125643666324</v>
      </c>
      <c r="Z206" s="151" t="str">
        <f t="shared" si="99"/>
        <v/>
      </c>
      <c r="AA206" s="151" t="str">
        <f t="shared" si="100"/>
        <v/>
      </c>
      <c r="AB206" s="151" t="str">
        <f t="shared" si="101"/>
        <v/>
      </c>
      <c r="AC206" s="151" t="str">
        <f t="shared" si="102"/>
        <v/>
      </c>
      <c r="AD206" s="151">
        <f t="shared" si="103"/>
        <v>0</v>
      </c>
      <c r="AE206" s="173"/>
    </row>
    <row r="207" spans="2:31" ht="14.25" customHeight="1" x14ac:dyDescent="0.15">
      <c r="B207" s="624"/>
      <c r="C207" s="625"/>
      <c r="D207" s="275"/>
      <c r="E207" s="190"/>
      <c r="F207" s="137" t="s">
        <v>81</v>
      </c>
      <c r="G207" s="138">
        <v>8</v>
      </c>
      <c r="H207" s="139" t="s">
        <v>10</v>
      </c>
      <c r="I207" s="139" t="s">
        <v>11</v>
      </c>
      <c r="J207" s="139">
        <v>5</v>
      </c>
      <c r="K207" s="139" t="s">
        <v>6</v>
      </c>
      <c r="L207" s="139">
        <v>180</v>
      </c>
      <c r="M207" s="139">
        <v>20</v>
      </c>
      <c r="N207" s="144">
        <f t="shared" si="95"/>
        <v>36</v>
      </c>
      <c r="O207" s="246"/>
      <c r="P207" s="246"/>
      <c r="Q207" s="246"/>
      <c r="R207" s="231"/>
      <c r="S207" s="288"/>
      <c r="T207" s="288">
        <f>$T$127</f>
        <v>0</v>
      </c>
      <c r="U207" s="151" t="str">
        <f t="shared" si="105"/>
        <v/>
      </c>
      <c r="V207" s="274">
        <f t="shared" si="96"/>
        <v>36</v>
      </c>
      <c r="W207" s="150">
        <f t="shared" si="97"/>
        <v>46.78362573099416</v>
      </c>
      <c r="X207" s="146">
        <f t="shared" si="106"/>
        <v>36</v>
      </c>
      <c r="Y207" s="147">
        <f t="shared" si="98"/>
        <v>8.2389289392378995</v>
      </c>
      <c r="Z207" s="151" t="str">
        <f t="shared" si="99"/>
        <v/>
      </c>
      <c r="AA207" s="151" t="str">
        <f t="shared" si="100"/>
        <v/>
      </c>
      <c r="AB207" s="151" t="str">
        <f t="shared" si="101"/>
        <v/>
      </c>
      <c r="AC207" s="151" t="str">
        <f t="shared" si="102"/>
        <v/>
      </c>
      <c r="AD207" s="151">
        <f t="shared" si="103"/>
        <v>0</v>
      </c>
      <c r="AE207" s="173"/>
    </row>
    <row r="208" spans="2:31" ht="14.25" customHeight="1" thickBot="1" x14ac:dyDescent="0.2">
      <c r="B208" s="624"/>
      <c r="C208" s="625"/>
      <c r="D208" s="275"/>
      <c r="E208" s="190"/>
      <c r="F208" s="203" t="s">
        <v>109</v>
      </c>
      <c r="G208" s="204">
        <v>2</v>
      </c>
      <c r="H208" s="205" t="s">
        <v>23</v>
      </c>
      <c r="I208" s="205" t="s">
        <v>11</v>
      </c>
      <c r="J208" s="205">
        <v>4</v>
      </c>
      <c r="K208" s="205" t="s">
        <v>6</v>
      </c>
      <c r="L208" s="205">
        <f t="shared" si="104"/>
        <v>45</v>
      </c>
      <c r="M208" s="205">
        <v>30</v>
      </c>
      <c r="N208" s="206">
        <f t="shared" si="95"/>
        <v>0</v>
      </c>
      <c r="O208" s="278">
        <f>'4年生'!Q83</f>
        <v>0</v>
      </c>
      <c r="P208" s="278">
        <f>'4年生'!R83</f>
        <v>0</v>
      </c>
      <c r="Q208" s="278">
        <f>'4年生'!S83</f>
        <v>0</v>
      </c>
      <c r="R208" s="233">
        <f>'4年生'!T83</f>
        <v>0</v>
      </c>
      <c r="S208" s="234">
        <f>'4年生'!O83</f>
        <v>0</v>
      </c>
      <c r="T208" s="438">
        <f>'4年生'!P83</f>
        <v>0</v>
      </c>
      <c r="U208" s="207" t="str">
        <f t="shared" si="105"/>
        <v/>
      </c>
      <c r="V208" s="279">
        <f t="shared" si="96"/>
        <v>13.5</v>
      </c>
      <c r="W208" s="150">
        <f t="shared" si="97"/>
        <v>17.543859649122808</v>
      </c>
      <c r="X208" s="146">
        <f t="shared" si="106"/>
        <v>13.5</v>
      </c>
      <c r="Y208" s="147">
        <f t="shared" si="98"/>
        <v>3.0895983522142121</v>
      </c>
      <c r="Z208" s="207" t="str">
        <f t="shared" si="99"/>
        <v/>
      </c>
      <c r="AA208" s="207" t="str">
        <f t="shared" si="100"/>
        <v/>
      </c>
      <c r="AB208" s="207" t="str">
        <f t="shared" si="101"/>
        <v/>
      </c>
      <c r="AC208" s="207">
        <f t="shared" si="102"/>
        <v>0</v>
      </c>
      <c r="AD208" s="207" t="str">
        <f t="shared" si="103"/>
        <v/>
      </c>
      <c r="AE208" s="173"/>
    </row>
    <row r="209" spans="2:31" ht="14.25" customHeight="1" thickTop="1" x14ac:dyDescent="0.15">
      <c r="B209" s="617"/>
      <c r="C209" s="620"/>
      <c r="D209" s="174"/>
      <c r="E209" s="141"/>
      <c r="F209" s="157" t="s">
        <v>214</v>
      </c>
      <c r="G209" s="158"/>
      <c r="H209" s="158"/>
      <c r="I209" s="158"/>
      <c r="J209" s="158">
        <v>1</v>
      </c>
      <c r="K209" s="158"/>
      <c r="L209" s="158" t="str">
        <f t="shared" si="48"/>
        <v/>
      </c>
      <c r="M209" s="158"/>
      <c r="N209" s="159"/>
      <c r="O209" s="235"/>
      <c r="P209" s="235"/>
      <c r="Q209" s="235"/>
      <c r="R209" s="236"/>
      <c r="S209" s="237"/>
      <c r="T209" s="237">
        <f>AE209</f>
        <v>0</v>
      </c>
      <c r="U209" s="161"/>
      <c r="V209" s="162"/>
      <c r="W209" s="163"/>
      <c r="X209" s="163"/>
      <c r="Y209" s="163"/>
      <c r="Z209" s="161">
        <f>SUM(Z202:Z208)</f>
        <v>0</v>
      </c>
      <c r="AA209" s="161"/>
      <c r="AB209" s="161"/>
      <c r="AC209" s="161"/>
      <c r="AD209" s="161"/>
      <c r="AE209" s="202">
        <f>SUM(Z209:AD209)/100</f>
        <v>0</v>
      </c>
    </row>
    <row r="210" spans="2:31" ht="14.25" customHeight="1" x14ac:dyDescent="0.15">
      <c r="B210" s="617"/>
      <c r="C210" s="620"/>
      <c r="D210" s="174"/>
      <c r="E210" s="141"/>
      <c r="F210" s="136" t="s">
        <v>215</v>
      </c>
      <c r="G210" s="139"/>
      <c r="H210" s="139"/>
      <c r="I210" s="139"/>
      <c r="J210" s="139">
        <v>2</v>
      </c>
      <c r="K210" s="139"/>
      <c r="L210" s="139" t="str">
        <f t="shared" si="48"/>
        <v/>
      </c>
      <c r="M210" s="139"/>
      <c r="N210" s="144"/>
      <c r="O210" s="238"/>
      <c r="P210" s="238"/>
      <c r="Q210" s="238"/>
      <c r="R210" s="231"/>
      <c r="S210" s="232"/>
      <c r="T210" s="232">
        <f>AE210</f>
        <v>0</v>
      </c>
      <c r="U210" s="151"/>
      <c r="V210" s="145"/>
      <c r="W210" s="146"/>
      <c r="X210" s="146"/>
      <c r="Y210" s="146"/>
      <c r="Z210" s="151"/>
      <c r="AA210" s="151">
        <f>SUM(AA202:AA208)</f>
        <v>0</v>
      </c>
      <c r="AB210" s="151"/>
      <c r="AC210" s="151"/>
      <c r="AD210" s="151"/>
      <c r="AE210" s="175">
        <f>SUM(Z210:AD210)/100</f>
        <v>0</v>
      </c>
    </row>
    <row r="211" spans="2:31" ht="14.25" customHeight="1" x14ac:dyDescent="0.15">
      <c r="B211" s="617"/>
      <c r="C211" s="620"/>
      <c r="D211" s="174"/>
      <c r="E211" s="141"/>
      <c r="F211" s="136" t="s">
        <v>216</v>
      </c>
      <c r="G211" s="139"/>
      <c r="H211" s="139"/>
      <c r="I211" s="139"/>
      <c r="J211" s="139">
        <v>3</v>
      </c>
      <c r="K211" s="139"/>
      <c r="L211" s="139" t="str">
        <f t="shared" si="48"/>
        <v/>
      </c>
      <c r="M211" s="139"/>
      <c r="N211" s="144"/>
      <c r="O211" s="238"/>
      <c r="P211" s="238"/>
      <c r="Q211" s="238"/>
      <c r="R211" s="231"/>
      <c r="S211" s="232"/>
      <c r="T211" s="232">
        <f>AE211</f>
        <v>0</v>
      </c>
      <c r="U211" s="151"/>
      <c r="V211" s="145"/>
      <c r="W211" s="146"/>
      <c r="X211" s="146"/>
      <c r="Y211" s="146"/>
      <c r="Z211" s="151"/>
      <c r="AA211" s="151"/>
      <c r="AB211" s="151">
        <f>SUM(AB202:AB208)</f>
        <v>0</v>
      </c>
      <c r="AC211" s="151"/>
      <c r="AD211" s="151"/>
      <c r="AE211" s="175">
        <f>SUM(Z211:AD211)/100</f>
        <v>0</v>
      </c>
    </row>
    <row r="212" spans="2:31" ht="14.25" customHeight="1" x14ac:dyDescent="0.15">
      <c r="B212" s="617"/>
      <c r="C212" s="620"/>
      <c r="D212" s="174"/>
      <c r="E212" s="141"/>
      <c r="F212" s="136" t="s">
        <v>217</v>
      </c>
      <c r="G212" s="139"/>
      <c r="H212" s="139"/>
      <c r="I212" s="139"/>
      <c r="J212" s="139">
        <v>4</v>
      </c>
      <c r="K212" s="139"/>
      <c r="L212" s="139" t="str">
        <f t="shared" si="48"/>
        <v/>
      </c>
      <c r="M212" s="139"/>
      <c r="N212" s="144"/>
      <c r="O212" s="238"/>
      <c r="P212" s="238"/>
      <c r="Q212" s="238"/>
      <c r="R212" s="231"/>
      <c r="S212" s="232"/>
      <c r="T212" s="232">
        <f>AE212</f>
        <v>0</v>
      </c>
      <c r="U212" s="151"/>
      <c r="V212" s="145"/>
      <c r="W212" s="146"/>
      <c r="X212" s="146"/>
      <c r="Y212" s="146"/>
      <c r="Z212" s="151"/>
      <c r="AA212" s="151"/>
      <c r="AB212" s="151"/>
      <c r="AC212" s="151">
        <f>SUM(AC202:AC208)</f>
        <v>0</v>
      </c>
      <c r="AD212" s="151"/>
      <c r="AE212" s="175">
        <f>SUM(Z212:AD212)/100</f>
        <v>0</v>
      </c>
    </row>
    <row r="213" spans="2:31" ht="14.25" customHeight="1" x14ac:dyDescent="0.15">
      <c r="B213" s="617"/>
      <c r="C213" s="620"/>
      <c r="D213" s="174"/>
      <c r="E213" s="141"/>
      <c r="F213" s="136" t="s">
        <v>218</v>
      </c>
      <c r="G213" s="139"/>
      <c r="H213" s="139"/>
      <c r="I213" s="139"/>
      <c r="J213" s="139">
        <v>5</v>
      </c>
      <c r="K213" s="139"/>
      <c r="L213" s="139" t="str">
        <f t="shared" si="48"/>
        <v/>
      </c>
      <c r="M213" s="139"/>
      <c r="N213" s="144"/>
      <c r="O213" s="238"/>
      <c r="P213" s="238"/>
      <c r="Q213" s="238"/>
      <c r="R213" s="231"/>
      <c r="S213" s="232"/>
      <c r="T213" s="232">
        <f>AE213</f>
        <v>0</v>
      </c>
      <c r="U213" s="151"/>
      <c r="V213" s="145"/>
      <c r="W213" s="146"/>
      <c r="X213" s="146"/>
      <c r="Y213" s="146"/>
      <c r="Z213" s="151"/>
      <c r="AA213" s="151"/>
      <c r="AB213" s="151"/>
      <c r="AC213" s="151"/>
      <c r="AD213" s="151">
        <f>SUM(AD202:AD208)</f>
        <v>0</v>
      </c>
      <c r="AE213" s="175">
        <f>SUM(Z213:AD213)/100</f>
        <v>0</v>
      </c>
    </row>
    <row r="214" spans="2:31" ht="14.25" customHeight="1" thickBot="1" x14ac:dyDescent="0.2">
      <c r="B214" s="617"/>
      <c r="C214" s="620"/>
      <c r="D214" s="176"/>
      <c r="E214" s="177"/>
      <c r="F214" s="178" t="s">
        <v>104</v>
      </c>
      <c r="G214" s="179"/>
      <c r="H214" s="179"/>
      <c r="I214" s="179"/>
      <c r="J214" s="179">
        <v>5</v>
      </c>
      <c r="K214" s="179"/>
      <c r="L214" s="179" t="str">
        <f t="shared" ref="L214:L246" si="107">IF(I214="学修",G214/2*22.5,IF(I214=0,"",G214*22.5))</f>
        <v/>
      </c>
      <c r="M214" s="179"/>
      <c r="N214" s="180">
        <f>SUM(N202:N208)</f>
        <v>76.949999999999989</v>
      </c>
      <c r="O214" s="239"/>
      <c r="P214" s="239"/>
      <c r="Q214" s="239"/>
      <c r="R214" s="240"/>
      <c r="S214" s="241"/>
      <c r="T214" s="241"/>
      <c r="U214" s="181"/>
      <c r="V214" s="182">
        <f>SUM(V202:V208)</f>
        <v>90.449999999999989</v>
      </c>
      <c r="W214" s="183"/>
      <c r="X214" s="183"/>
      <c r="Y214" s="183"/>
      <c r="Z214" s="181"/>
      <c r="AA214" s="181"/>
      <c r="AB214" s="181"/>
      <c r="AC214" s="181"/>
      <c r="AD214" s="181"/>
      <c r="AE214" s="188">
        <f>SUM(AE209:AE213)</f>
        <v>0</v>
      </c>
    </row>
    <row r="215" spans="2:31" ht="14.25" customHeight="1" x14ac:dyDescent="0.15">
      <c r="B215" s="617"/>
      <c r="C215" s="620"/>
      <c r="D215" s="613">
        <v>2</v>
      </c>
      <c r="E215" s="611" t="s">
        <v>94</v>
      </c>
      <c r="F215" s="164" t="s">
        <v>95</v>
      </c>
      <c r="G215" s="164">
        <v>2</v>
      </c>
      <c r="H215" s="164" t="s">
        <v>10</v>
      </c>
      <c r="I215" s="164" t="s">
        <v>11</v>
      </c>
      <c r="J215" s="164">
        <v>1</v>
      </c>
      <c r="K215" s="164" t="s">
        <v>6</v>
      </c>
      <c r="L215" s="164">
        <f t="shared" si="107"/>
        <v>45</v>
      </c>
      <c r="M215" s="164">
        <v>100</v>
      </c>
      <c r="N215" s="165">
        <f t="shared" ref="N215:N223" si="108">IF(H215="必修",L215*M215/100,IF(T215=0,0,L215*M215/100))</f>
        <v>45</v>
      </c>
      <c r="O215" s="229">
        <f>'1年生'!Q73</f>
        <v>0</v>
      </c>
      <c r="P215" s="229">
        <f>'1年生'!R73</f>
        <v>0</v>
      </c>
      <c r="Q215" s="229">
        <f>'1年生'!S73</f>
        <v>0</v>
      </c>
      <c r="R215" s="229">
        <f>'1年生'!T73</f>
        <v>0</v>
      </c>
      <c r="S215" s="230">
        <f>'1年生'!O73</f>
        <v>0</v>
      </c>
      <c r="T215" s="230">
        <f>'1年生'!P73</f>
        <v>0</v>
      </c>
      <c r="U215" s="167" t="str">
        <f t="shared" ref="U215:U221" si="109">IF(S215="30分未満",1,IF(S215="30分～1時間",2,IF(S215="1～2時間",3,IF(S215="2～3時間",4,IF(S215="3時間以上",5,IF(S215=0,""))))))</f>
        <v/>
      </c>
      <c r="V215" s="168">
        <f t="shared" ref="V215:V223" si="110">L215*M215/100</f>
        <v>45</v>
      </c>
      <c r="W215" s="170">
        <f t="shared" ref="W215:W223" si="111">V215/$N$229*100</f>
        <v>12.5</v>
      </c>
      <c r="X215" s="170">
        <f t="shared" ref="X215:X223" si="112">V215</f>
        <v>45</v>
      </c>
      <c r="Y215" s="171">
        <f t="shared" ref="Y215:Y223" si="113">X215/$N$230*100</f>
        <v>10.298661174047375</v>
      </c>
      <c r="Z215" s="167">
        <f t="shared" ref="Z215:Z223" si="114">IF(J215=1,Y215*T215/5,"")</f>
        <v>0</v>
      </c>
      <c r="AA215" s="167" t="str">
        <f t="shared" ref="AA215:AA223" si="115">IF(J215=2,Y215*T215/5,"")</f>
        <v/>
      </c>
      <c r="AB215" s="167" t="str">
        <f t="shared" ref="AB215:AB223" si="116">IF(J215=3,Y215*T215/5,"")</f>
        <v/>
      </c>
      <c r="AC215" s="167" t="str">
        <f t="shared" ref="AC215:AC223" si="117">IF(J215=4,Y215*T215/5,"")</f>
        <v/>
      </c>
      <c r="AD215" s="167" t="str">
        <f t="shared" ref="AD215:AD223" si="118">IF(J215=5,Y215*T215/5,"")</f>
        <v/>
      </c>
      <c r="AE215" s="172"/>
    </row>
    <row r="216" spans="2:31" ht="14.25" customHeight="1" x14ac:dyDescent="0.15">
      <c r="B216" s="617"/>
      <c r="C216" s="620"/>
      <c r="D216" s="614"/>
      <c r="E216" s="612"/>
      <c r="F216" s="139" t="s">
        <v>96</v>
      </c>
      <c r="G216" s="139">
        <v>4</v>
      </c>
      <c r="H216" s="139" t="s">
        <v>10</v>
      </c>
      <c r="I216" s="139" t="s">
        <v>11</v>
      </c>
      <c r="J216" s="139">
        <v>1</v>
      </c>
      <c r="K216" s="139" t="s">
        <v>6</v>
      </c>
      <c r="L216" s="139">
        <f t="shared" si="107"/>
        <v>90</v>
      </c>
      <c r="M216" s="139">
        <v>100</v>
      </c>
      <c r="N216" s="144">
        <f t="shared" si="108"/>
        <v>90</v>
      </c>
      <c r="O216" s="231">
        <f>'1年生'!Q74</f>
        <v>0</v>
      </c>
      <c r="P216" s="231">
        <f>'1年生'!R74</f>
        <v>0</v>
      </c>
      <c r="Q216" s="231">
        <f>'1年生'!S74</f>
        <v>0</v>
      </c>
      <c r="R216" s="231">
        <f>'1年生'!T74</f>
        <v>0</v>
      </c>
      <c r="S216" s="232">
        <f>'1年生'!O74</f>
        <v>0</v>
      </c>
      <c r="T216" s="232">
        <f>'1年生'!P74</f>
        <v>0</v>
      </c>
      <c r="U216" s="151" t="str">
        <f t="shared" si="109"/>
        <v/>
      </c>
      <c r="V216" s="145">
        <f t="shared" si="110"/>
        <v>90</v>
      </c>
      <c r="W216" s="146">
        <f t="shared" si="111"/>
        <v>25</v>
      </c>
      <c r="X216" s="146">
        <f t="shared" si="112"/>
        <v>90</v>
      </c>
      <c r="Y216" s="147">
        <f t="shared" si="113"/>
        <v>20.59732234809475</v>
      </c>
      <c r="Z216" s="151">
        <f t="shared" si="114"/>
        <v>0</v>
      </c>
      <c r="AA216" s="151" t="str">
        <f t="shared" si="115"/>
        <v/>
      </c>
      <c r="AB216" s="151" t="str">
        <f t="shared" si="116"/>
        <v/>
      </c>
      <c r="AC216" s="151" t="str">
        <f t="shared" si="117"/>
        <v/>
      </c>
      <c r="AD216" s="151" t="str">
        <f t="shared" si="118"/>
        <v/>
      </c>
      <c r="AE216" s="173"/>
    </row>
    <row r="217" spans="2:31" ht="14.25" customHeight="1" x14ac:dyDescent="0.15">
      <c r="B217" s="617"/>
      <c r="C217" s="620"/>
      <c r="D217" s="614"/>
      <c r="E217" s="612"/>
      <c r="F217" s="139" t="s">
        <v>97</v>
      </c>
      <c r="G217" s="139">
        <v>2</v>
      </c>
      <c r="H217" s="139" t="s">
        <v>10</v>
      </c>
      <c r="I217" s="139" t="s">
        <v>11</v>
      </c>
      <c r="J217" s="139">
        <v>2</v>
      </c>
      <c r="K217" s="139" t="s">
        <v>6</v>
      </c>
      <c r="L217" s="139">
        <f t="shared" si="107"/>
        <v>45</v>
      </c>
      <c r="M217" s="139">
        <v>100</v>
      </c>
      <c r="N217" s="144">
        <f t="shared" si="108"/>
        <v>45</v>
      </c>
      <c r="O217" s="231">
        <f>'2年生'!Q72</f>
        <v>0</v>
      </c>
      <c r="P217" s="231">
        <f>'2年生'!R72</f>
        <v>0</v>
      </c>
      <c r="Q217" s="231">
        <f>'2年生'!S72</f>
        <v>0</v>
      </c>
      <c r="R217" s="231">
        <f>'2年生'!T72</f>
        <v>0</v>
      </c>
      <c r="S217" s="232">
        <f>'2年生'!O72</f>
        <v>0</v>
      </c>
      <c r="T217" s="232">
        <f>'2年生'!P72</f>
        <v>0</v>
      </c>
      <c r="U217" s="151" t="str">
        <f t="shared" si="109"/>
        <v/>
      </c>
      <c r="V217" s="145">
        <f t="shared" si="110"/>
        <v>45</v>
      </c>
      <c r="W217" s="146">
        <f t="shared" si="111"/>
        <v>12.5</v>
      </c>
      <c r="X217" s="146">
        <f t="shared" si="112"/>
        <v>45</v>
      </c>
      <c r="Y217" s="147">
        <f t="shared" si="113"/>
        <v>10.298661174047375</v>
      </c>
      <c r="Z217" s="151" t="str">
        <f t="shared" si="114"/>
        <v/>
      </c>
      <c r="AA217" s="151">
        <f t="shared" si="115"/>
        <v>0</v>
      </c>
      <c r="AB217" s="151" t="str">
        <f t="shared" si="116"/>
        <v/>
      </c>
      <c r="AC217" s="151" t="str">
        <f t="shared" si="117"/>
        <v/>
      </c>
      <c r="AD217" s="151" t="str">
        <f t="shared" si="118"/>
        <v/>
      </c>
      <c r="AE217" s="173"/>
    </row>
    <row r="218" spans="2:31" ht="14.25" customHeight="1" x14ac:dyDescent="0.15">
      <c r="B218" s="617"/>
      <c r="C218" s="620"/>
      <c r="D218" s="614"/>
      <c r="E218" s="612"/>
      <c r="F218" s="139" t="s">
        <v>98</v>
      </c>
      <c r="G218" s="139">
        <v>4</v>
      </c>
      <c r="H218" s="139" t="s">
        <v>10</v>
      </c>
      <c r="I218" s="139" t="s">
        <v>11</v>
      </c>
      <c r="J218" s="139">
        <v>2</v>
      </c>
      <c r="K218" s="139" t="s">
        <v>6</v>
      </c>
      <c r="L218" s="139">
        <f t="shared" si="107"/>
        <v>90</v>
      </c>
      <c r="M218" s="139">
        <v>100</v>
      </c>
      <c r="N218" s="144">
        <f t="shared" si="108"/>
        <v>90</v>
      </c>
      <c r="O218" s="231">
        <f>'2年生'!Q73</f>
        <v>0</v>
      </c>
      <c r="P218" s="231">
        <f>'2年生'!R73</f>
        <v>0</v>
      </c>
      <c r="Q218" s="231">
        <f>'2年生'!S73</f>
        <v>0</v>
      </c>
      <c r="R218" s="231">
        <f>'2年生'!T73</f>
        <v>0</v>
      </c>
      <c r="S218" s="232">
        <f>'2年生'!O73</f>
        <v>0</v>
      </c>
      <c r="T218" s="232">
        <f>'2年生'!P73</f>
        <v>0</v>
      </c>
      <c r="U218" s="151" t="str">
        <f t="shared" si="109"/>
        <v/>
      </c>
      <c r="V218" s="145">
        <f t="shared" si="110"/>
        <v>90</v>
      </c>
      <c r="W218" s="146">
        <f t="shared" si="111"/>
        <v>25</v>
      </c>
      <c r="X218" s="146">
        <f t="shared" si="112"/>
        <v>90</v>
      </c>
      <c r="Y218" s="147">
        <f t="shared" si="113"/>
        <v>20.59732234809475</v>
      </c>
      <c r="Z218" s="151" t="str">
        <f t="shared" si="114"/>
        <v/>
      </c>
      <c r="AA218" s="151">
        <f t="shared" si="115"/>
        <v>0</v>
      </c>
      <c r="AB218" s="151" t="str">
        <f t="shared" si="116"/>
        <v/>
      </c>
      <c r="AC218" s="151" t="str">
        <f t="shared" si="117"/>
        <v/>
      </c>
      <c r="AD218" s="151" t="str">
        <f t="shared" si="118"/>
        <v/>
      </c>
      <c r="AE218" s="173"/>
    </row>
    <row r="219" spans="2:31" ht="14.25" customHeight="1" x14ac:dyDescent="0.15">
      <c r="B219" s="617"/>
      <c r="C219" s="620"/>
      <c r="D219" s="614"/>
      <c r="E219" s="612"/>
      <c r="F219" s="139" t="s">
        <v>99</v>
      </c>
      <c r="G219" s="139">
        <v>4</v>
      </c>
      <c r="H219" s="139" t="s">
        <v>10</v>
      </c>
      <c r="I219" s="139" t="s">
        <v>11</v>
      </c>
      <c r="J219" s="139">
        <v>3</v>
      </c>
      <c r="K219" s="139" t="s">
        <v>6</v>
      </c>
      <c r="L219" s="139">
        <f t="shared" si="107"/>
        <v>90</v>
      </c>
      <c r="M219" s="139">
        <v>100</v>
      </c>
      <c r="N219" s="144">
        <f t="shared" si="108"/>
        <v>90</v>
      </c>
      <c r="O219" s="231">
        <f>'3年生'!Q75</f>
        <v>0</v>
      </c>
      <c r="P219" s="231">
        <f>'3年生'!R75</f>
        <v>0</v>
      </c>
      <c r="Q219" s="231">
        <f>'3年生'!S75</f>
        <v>0</v>
      </c>
      <c r="R219" s="231">
        <f>'3年生'!T75</f>
        <v>0</v>
      </c>
      <c r="S219" s="232">
        <f>'3年生'!O75</f>
        <v>0</v>
      </c>
      <c r="T219" s="232">
        <f>'3年生'!P75</f>
        <v>0</v>
      </c>
      <c r="U219" s="151" t="str">
        <f t="shared" si="109"/>
        <v/>
      </c>
      <c r="V219" s="145">
        <f t="shared" si="110"/>
        <v>90</v>
      </c>
      <c r="W219" s="146">
        <f t="shared" si="111"/>
        <v>25</v>
      </c>
      <c r="X219" s="146">
        <f t="shared" si="112"/>
        <v>90</v>
      </c>
      <c r="Y219" s="147">
        <f t="shared" si="113"/>
        <v>20.59732234809475</v>
      </c>
      <c r="Z219" s="151" t="str">
        <f t="shared" si="114"/>
        <v/>
      </c>
      <c r="AA219" s="151" t="str">
        <f t="shared" si="115"/>
        <v/>
      </c>
      <c r="AB219" s="151">
        <f t="shared" si="116"/>
        <v>0</v>
      </c>
      <c r="AC219" s="151" t="str">
        <f t="shared" si="117"/>
        <v/>
      </c>
      <c r="AD219" s="151" t="str">
        <f t="shared" si="118"/>
        <v/>
      </c>
      <c r="AE219" s="173"/>
    </row>
    <row r="220" spans="2:31" ht="14.25" customHeight="1" x14ac:dyDescent="0.15">
      <c r="B220" s="617"/>
      <c r="C220" s="620"/>
      <c r="D220" s="614"/>
      <c r="E220" s="612"/>
      <c r="F220" s="139" t="s">
        <v>100</v>
      </c>
      <c r="G220" s="139">
        <v>2</v>
      </c>
      <c r="H220" s="139" t="s">
        <v>23</v>
      </c>
      <c r="I220" s="139" t="s">
        <v>11</v>
      </c>
      <c r="J220" s="139">
        <v>4</v>
      </c>
      <c r="K220" s="139" t="s">
        <v>6</v>
      </c>
      <c r="L220" s="139">
        <f t="shared" si="107"/>
        <v>45</v>
      </c>
      <c r="M220" s="139">
        <v>100</v>
      </c>
      <c r="N220" s="144">
        <f t="shared" si="108"/>
        <v>0</v>
      </c>
      <c r="O220" s="231">
        <f>'4年生'!Q87</f>
        <v>0</v>
      </c>
      <c r="P220" s="231">
        <f>'4年生'!R87</f>
        <v>0</v>
      </c>
      <c r="Q220" s="231">
        <f>'4年生'!S87</f>
        <v>0</v>
      </c>
      <c r="R220" s="231">
        <f>'4年生'!T87</f>
        <v>0</v>
      </c>
      <c r="S220" s="232">
        <f>'4年生'!O87</f>
        <v>0</v>
      </c>
      <c r="T220" s="232">
        <f>'4年生'!P87</f>
        <v>0</v>
      </c>
      <c r="U220" s="151" t="str">
        <f t="shared" si="109"/>
        <v/>
      </c>
      <c r="V220" s="145">
        <f t="shared" si="110"/>
        <v>45</v>
      </c>
      <c r="W220" s="146">
        <f t="shared" si="111"/>
        <v>12.5</v>
      </c>
      <c r="X220" s="146">
        <f t="shared" si="112"/>
        <v>45</v>
      </c>
      <c r="Y220" s="147">
        <f t="shared" si="113"/>
        <v>10.298661174047375</v>
      </c>
      <c r="Z220" s="151" t="str">
        <f t="shared" si="114"/>
        <v/>
      </c>
      <c r="AA220" s="151" t="str">
        <f t="shared" si="115"/>
        <v/>
      </c>
      <c r="AB220" s="151" t="str">
        <f t="shared" si="116"/>
        <v/>
      </c>
      <c r="AC220" s="151">
        <f t="shared" si="117"/>
        <v>0</v>
      </c>
      <c r="AD220" s="151" t="str">
        <f t="shared" si="118"/>
        <v/>
      </c>
      <c r="AE220" s="173"/>
    </row>
    <row r="221" spans="2:31" ht="14.25" customHeight="1" x14ac:dyDescent="0.15">
      <c r="B221" s="617"/>
      <c r="C221" s="620"/>
      <c r="D221" s="614"/>
      <c r="E221" s="612"/>
      <c r="F221" s="139" t="s">
        <v>101</v>
      </c>
      <c r="G221" s="139">
        <v>2</v>
      </c>
      <c r="H221" s="139" t="s">
        <v>23</v>
      </c>
      <c r="I221" s="139" t="s">
        <v>150</v>
      </c>
      <c r="J221" s="139">
        <v>5</v>
      </c>
      <c r="K221" s="139" t="s">
        <v>24</v>
      </c>
      <c r="L221" s="139">
        <f t="shared" si="107"/>
        <v>22.5</v>
      </c>
      <c r="M221" s="139">
        <v>100</v>
      </c>
      <c r="N221" s="144">
        <f t="shared" si="108"/>
        <v>0</v>
      </c>
      <c r="O221" s="231">
        <f>'5年生'!Q172</f>
        <v>0</v>
      </c>
      <c r="P221" s="231">
        <f>'5年生'!R172</f>
        <v>0</v>
      </c>
      <c r="Q221" s="231">
        <f>'5年生'!S172</f>
        <v>0</v>
      </c>
      <c r="R221" s="231">
        <f>'5年生'!T172</f>
        <v>0</v>
      </c>
      <c r="S221" s="232">
        <f>'5年生'!O172</f>
        <v>0</v>
      </c>
      <c r="T221" s="232">
        <f>'5年生'!P172</f>
        <v>0</v>
      </c>
      <c r="U221" s="151" t="str">
        <f t="shared" si="109"/>
        <v/>
      </c>
      <c r="V221" s="145">
        <f t="shared" si="110"/>
        <v>22.5</v>
      </c>
      <c r="W221" s="146">
        <f t="shared" si="111"/>
        <v>6.25</v>
      </c>
      <c r="X221" s="146">
        <f t="shared" si="112"/>
        <v>22.5</v>
      </c>
      <c r="Y221" s="147">
        <f t="shared" si="113"/>
        <v>5.1493305870236874</v>
      </c>
      <c r="Z221" s="151" t="str">
        <f t="shared" si="114"/>
        <v/>
      </c>
      <c r="AA221" s="151" t="str">
        <f t="shared" si="115"/>
        <v/>
      </c>
      <c r="AB221" s="151" t="str">
        <f t="shared" si="116"/>
        <v/>
      </c>
      <c r="AC221" s="151" t="str">
        <f t="shared" si="117"/>
        <v/>
      </c>
      <c r="AD221" s="151">
        <f t="shared" si="118"/>
        <v>0</v>
      </c>
      <c r="AE221" s="173"/>
    </row>
    <row r="222" spans="2:31" ht="14.25" customHeight="1" x14ac:dyDescent="0.15">
      <c r="B222" s="617"/>
      <c r="C222" s="620"/>
      <c r="D222" s="614"/>
      <c r="E222" s="612"/>
      <c r="F222" s="139" t="s">
        <v>149</v>
      </c>
      <c r="G222" s="139">
        <v>2</v>
      </c>
      <c r="H222" s="139" t="s">
        <v>328</v>
      </c>
      <c r="I222" s="139" t="s">
        <v>150</v>
      </c>
      <c r="J222" s="139">
        <v>4</v>
      </c>
      <c r="K222" s="139" t="s">
        <v>24</v>
      </c>
      <c r="L222" s="139">
        <f>IF(I222="学修",G222/2*22.5,IF(I222=0,"",G222*22.5))</f>
        <v>22.5</v>
      </c>
      <c r="M222" s="139">
        <v>100</v>
      </c>
      <c r="N222" s="144">
        <f t="shared" si="108"/>
        <v>0</v>
      </c>
      <c r="O222" s="231">
        <f>'4年生'!Q88</f>
        <v>0</v>
      </c>
      <c r="P222" s="231">
        <f>'4年生'!R89</f>
        <v>0</v>
      </c>
      <c r="Q222" s="231">
        <f>'4年生'!S89</f>
        <v>0</v>
      </c>
      <c r="R222" s="231">
        <f>'4年生'!T89</f>
        <v>0</v>
      </c>
      <c r="S222" s="232">
        <f>'4年生'!O88</f>
        <v>0</v>
      </c>
      <c r="T222" s="232">
        <f>'4年生'!P88</f>
        <v>0</v>
      </c>
      <c r="U222" s="151" t="str">
        <f>IF(S222="30分未満",1,IF(S222="30分～1時間",2,IF(S222="1～2時間",3,IF(S222="2～3時間",4,IF(S222="3時間以上",5,IF(S222=0,""))))))</f>
        <v/>
      </c>
      <c r="V222" s="145">
        <f t="shared" si="110"/>
        <v>22.5</v>
      </c>
      <c r="W222" s="146">
        <f t="shared" si="111"/>
        <v>6.25</v>
      </c>
      <c r="X222" s="146">
        <f>V222</f>
        <v>22.5</v>
      </c>
      <c r="Y222" s="147">
        <f t="shared" si="113"/>
        <v>5.1493305870236874</v>
      </c>
      <c r="Z222" s="151" t="str">
        <f t="shared" si="114"/>
        <v/>
      </c>
      <c r="AA222" s="151" t="str">
        <f t="shared" si="115"/>
        <v/>
      </c>
      <c r="AB222" s="151" t="str">
        <f t="shared" si="116"/>
        <v/>
      </c>
      <c r="AC222" s="151">
        <f t="shared" si="117"/>
        <v>0</v>
      </c>
      <c r="AD222" s="151" t="str">
        <f t="shared" si="118"/>
        <v/>
      </c>
      <c r="AE222" s="173"/>
    </row>
    <row r="223" spans="2:31" ht="14.25" customHeight="1" thickBot="1" x14ac:dyDescent="0.2">
      <c r="B223" s="617"/>
      <c r="C223" s="620"/>
      <c r="D223" s="614"/>
      <c r="E223" s="612"/>
      <c r="F223" s="205" t="s">
        <v>149</v>
      </c>
      <c r="G223" s="205">
        <v>2</v>
      </c>
      <c r="H223" s="205" t="s">
        <v>328</v>
      </c>
      <c r="I223" s="205" t="s">
        <v>150</v>
      </c>
      <c r="J223" s="205">
        <v>5</v>
      </c>
      <c r="K223" s="205" t="s">
        <v>24</v>
      </c>
      <c r="L223" s="205">
        <f>IF(I223="学修",G223/2*22.5,IF(I223=0,"",G223*22.5))</f>
        <v>22.5</v>
      </c>
      <c r="M223" s="205">
        <v>100</v>
      </c>
      <c r="N223" s="206">
        <f t="shared" si="108"/>
        <v>0</v>
      </c>
      <c r="O223" s="233">
        <f>'5年生'!Q174</f>
        <v>0</v>
      </c>
      <c r="P223" s="233">
        <f>'5年生'!R174</f>
        <v>0</v>
      </c>
      <c r="Q223" s="233">
        <f>'5年生'!S174</f>
        <v>0</v>
      </c>
      <c r="R223" s="233">
        <f>'5年生'!T174</f>
        <v>0</v>
      </c>
      <c r="S223" s="234">
        <f>'5年生'!O174</f>
        <v>0</v>
      </c>
      <c r="T223" s="234">
        <f>'5年生'!P174</f>
        <v>0</v>
      </c>
      <c r="U223" s="207" t="str">
        <f>IF(S223="30分未満",1,IF(S223="30分～1時間",2,IF(S223="1～2時間",3,IF(S223="2～3時間",4,IF(S223="3時間以上",5,IF(S223=0,""))))))</f>
        <v/>
      </c>
      <c r="V223" s="212">
        <f t="shared" si="110"/>
        <v>22.5</v>
      </c>
      <c r="W223" s="208">
        <f t="shared" si="111"/>
        <v>6.25</v>
      </c>
      <c r="X223" s="208">
        <f t="shared" si="112"/>
        <v>22.5</v>
      </c>
      <c r="Y223" s="209">
        <f t="shared" si="113"/>
        <v>5.1493305870236874</v>
      </c>
      <c r="Z223" s="207" t="str">
        <f t="shared" si="114"/>
        <v/>
      </c>
      <c r="AA223" s="207" t="str">
        <f t="shared" si="115"/>
        <v/>
      </c>
      <c r="AB223" s="207" t="str">
        <f t="shared" si="116"/>
        <v/>
      </c>
      <c r="AC223" s="207" t="str">
        <f t="shared" si="117"/>
        <v/>
      </c>
      <c r="AD223" s="207">
        <f t="shared" si="118"/>
        <v>0</v>
      </c>
      <c r="AE223" s="211"/>
    </row>
    <row r="224" spans="2:31" ht="14.25" customHeight="1" thickTop="1" x14ac:dyDescent="0.15">
      <c r="B224" s="617"/>
      <c r="C224" s="620"/>
      <c r="D224" s="174"/>
      <c r="E224" s="141"/>
      <c r="F224" s="157" t="s">
        <v>219</v>
      </c>
      <c r="G224" s="158"/>
      <c r="H224" s="158"/>
      <c r="I224" s="158"/>
      <c r="J224" s="158">
        <v>1</v>
      </c>
      <c r="K224" s="158"/>
      <c r="L224" s="158" t="str">
        <f t="shared" si="107"/>
        <v/>
      </c>
      <c r="M224" s="158"/>
      <c r="N224" s="159"/>
      <c r="O224" s="235"/>
      <c r="P224" s="235"/>
      <c r="Q224" s="235"/>
      <c r="R224" s="236"/>
      <c r="S224" s="237"/>
      <c r="T224" s="237">
        <f>AE224</f>
        <v>0</v>
      </c>
      <c r="U224" s="161"/>
      <c r="V224" s="162"/>
      <c r="W224" s="163"/>
      <c r="X224" s="163"/>
      <c r="Y224" s="163"/>
      <c r="Z224" s="161">
        <f>SUM(Z215:Z223)</f>
        <v>0</v>
      </c>
      <c r="AA224" s="161"/>
      <c r="AB224" s="161"/>
      <c r="AC224" s="161"/>
      <c r="AD224" s="161"/>
      <c r="AE224" s="202">
        <f>SUM(Z224:AD224)/100</f>
        <v>0</v>
      </c>
    </row>
    <row r="225" spans="2:31" ht="14.25" customHeight="1" x14ac:dyDescent="0.15">
      <c r="B225" s="617"/>
      <c r="C225" s="620"/>
      <c r="D225" s="174"/>
      <c r="E225" s="141"/>
      <c r="F225" s="136" t="s">
        <v>220</v>
      </c>
      <c r="G225" s="139"/>
      <c r="H225" s="139"/>
      <c r="I225" s="139"/>
      <c r="J225" s="139">
        <v>2</v>
      </c>
      <c r="K225" s="139"/>
      <c r="L225" s="139" t="str">
        <f t="shared" si="107"/>
        <v/>
      </c>
      <c r="M225" s="139"/>
      <c r="N225" s="144"/>
      <c r="O225" s="238"/>
      <c r="P225" s="238"/>
      <c r="Q225" s="238"/>
      <c r="R225" s="231"/>
      <c r="S225" s="232"/>
      <c r="T225" s="232">
        <f>AE225</f>
        <v>0</v>
      </c>
      <c r="U225" s="151"/>
      <c r="V225" s="145"/>
      <c r="W225" s="146"/>
      <c r="X225" s="146"/>
      <c r="Y225" s="146"/>
      <c r="Z225" s="151"/>
      <c r="AA225" s="151">
        <f>SUM(AA215:AA223)</f>
        <v>0</v>
      </c>
      <c r="AB225" s="151"/>
      <c r="AC225" s="151"/>
      <c r="AD225" s="151"/>
      <c r="AE225" s="175">
        <f>SUM(Z225:AD225)/100</f>
        <v>0</v>
      </c>
    </row>
    <row r="226" spans="2:31" ht="14.25" customHeight="1" x14ac:dyDescent="0.15">
      <c r="B226" s="617"/>
      <c r="C226" s="620"/>
      <c r="D226" s="174"/>
      <c r="E226" s="141"/>
      <c r="F226" s="136" t="s">
        <v>221</v>
      </c>
      <c r="G226" s="139"/>
      <c r="H226" s="139"/>
      <c r="I226" s="139"/>
      <c r="J226" s="139">
        <v>3</v>
      </c>
      <c r="K226" s="139"/>
      <c r="L226" s="139" t="str">
        <f t="shared" si="107"/>
        <v/>
      </c>
      <c r="M226" s="139"/>
      <c r="N226" s="144"/>
      <c r="O226" s="238"/>
      <c r="P226" s="238"/>
      <c r="Q226" s="238"/>
      <c r="R226" s="231"/>
      <c r="S226" s="232"/>
      <c r="T226" s="232">
        <f>AE226</f>
        <v>0</v>
      </c>
      <c r="U226" s="151"/>
      <c r="V226" s="145"/>
      <c r="W226" s="146"/>
      <c r="X226" s="146"/>
      <c r="Y226" s="146"/>
      <c r="Z226" s="151"/>
      <c r="AA226" s="151"/>
      <c r="AB226" s="151">
        <f>SUM(AB215:AB223)</f>
        <v>0</v>
      </c>
      <c r="AC226" s="151"/>
      <c r="AD226" s="151"/>
      <c r="AE226" s="175">
        <f>SUM(Z226:AD226)/100</f>
        <v>0</v>
      </c>
    </row>
    <row r="227" spans="2:31" ht="14.25" customHeight="1" x14ac:dyDescent="0.15">
      <c r="B227" s="617"/>
      <c r="C227" s="620"/>
      <c r="D227" s="174"/>
      <c r="E227" s="141"/>
      <c r="F227" s="136" t="s">
        <v>222</v>
      </c>
      <c r="G227" s="139"/>
      <c r="H227" s="139"/>
      <c r="I227" s="139"/>
      <c r="J227" s="139">
        <v>4</v>
      </c>
      <c r="K227" s="139"/>
      <c r="L227" s="139" t="str">
        <f t="shared" si="107"/>
        <v/>
      </c>
      <c r="M227" s="139"/>
      <c r="N227" s="144"/>
      <c r="O227" s="238"/>
      <c r="P227" s="238"/>
      <c r="Q227" s="238"/>
      <c r="R227" s="231"/>
      <c r="S227" s="232"/>
      <c r="T227" s="232">
        <f>AE227</f>
        <v>0</v>
      </c>
      <c r="U227" s="151"/>
      <c r="V227" s="145"/>
      <c r="W227" s="146"/>
      <c r="X227" s="146"/>
      <c r="Y227" s="146"/>
      <c r="Z227" s="151"/>
      <c r="AA227" s="151"/>
      <c r="AB227" s="151"/>
      <c r="AC227" s="151">
        <f>SUM(AC215:AC223)</f>
        <v>0</v>
      </c>
      <c r="AD227" s="151"/>
      <c r="AE227" s="175">
        <f>SUM(Z227:AD227)/100</f>
        <v>0</v>
      </c>
    </row>
    <row r="228" spans="2:31" ht="14.25" customHeight="1" x14ac:dyDescent="0.15">
      <c r="B228" s="617"/>
      <c r="C228" s="620"/>
      <c r="D228" s="174"/>
      <c r="E228" s="141"/>
      <c r="F228" s="136" t="s">
        <v>223</v>
      </c>
      <c r="G228" s="139"/>
      <c r="H228" s="139"/>
      <c r="I228" s="139"/>
      <c r="J228" s="139">
        <v>5</v>
      </c>
      <c r="K228" s="139"/>
      <c r="L228" s="139" t="str">
        <f t="shared" si="107"/>
        <v/>
      </c>
      <c r="M228" s="139"/>
      <c r="N228" s="144"/>
      <c r="O228" s="238"/>
      <c r="P228" s="238"/>
      <c r="Q228" s="238"/>
      <c r="R228" s="231"/>
      <c r="S228" s="232"/>
      <c r="T228" s="232">
        <f>AE228</f>
        <v>0</v>
      </c>
      <c r="U228" s="151"/>
      <c r="V228" s="145"/>
      <c r="W228" s="146"/>
      <c r="X228" s="146"/>
      <c r="Y228" s="146"/>
      <c r="Z228" s="151"/>
      <c r="AA228" s="151"/>
      <c r="AB228" s="151"/>
      <c r="AC228" s="151"/>
      <c r="AD228" s="151">
        <f>SUM(AD215:AD223)</f>
        <v>0</v>
      </c>
      <c r="AE228" s="175">
        <f>SUM(Z228:AD228)/100</f>
        <v>0</v>
      </c>
    </row>
    <row r="229" spans="2:31" ht="14.25" customHeight="1" x14ac:dyDescent="0.15">
      <c r="B229" s="617"/>
      <c r="C229" s="620"/>
      <c r="D229" s="174"/>
      <c r="E229" s="141"/>
      <c r="F229" s="136" t="s">
        <v>102</v>
      </c>
      <c r="G229" s="139"/>
      <c r="H229" s="139"/>
      <c r="I229" s="139"/>
      <c r="J229" s="139">
        <v>5</v>
      </c>
      <c r="K229" s="139"/>
      <c r="L229" s="139" t="str">
        <f t="shared" si="107"/>
        <v/>
      </c>
      <c r="M229" s="139"/>
      <c r="N229" s="144">
        <f>SUM(N215:N223)</f>
        <v>360</v>
      </c>
      <c r="O229" s="238"/>
      <c r="P229" s="238"/>
      <c r="Q229" s="238"/>
      <c r="R229" s="231"/>
      <c r="S229" s="232"/>
      <c r="T229" s="232"/>
      <c r="U229" s="151"/>
      <c r="V229" s="145">
        <f>SUM(V215:V223)</f>
        <v>472.5</v>
      </c>
      <c r="W229" s="146"/>
      <c r="X229" s="146"/>
      <c r="Y229" s="146"/>
      <c r="Z229" s="151"/>
      <c r="AA229" s="151"/>
      <c r="AB229" s="151"/>
      <c r="AC229" s="151"/>
      <c r="AD229" s="151"/>
      <c r="AE229" s="189">
        <f>SUM(AE224:AE228)</f>
        <v>0</v>
      </c>
    </row>
    <row r="230" spans="2:31" ht="14.25" customHeight="1" thickBot="1" x14ac:dyDescent="0.2">
      <c r="B230" s="618"/>
      <c r="C230" s="621"/>
      <c r="D230" s="176"/>
      <c r="E230" s="177"/>
      <c r="F230" s="178" t="s">
        <v>103</v>
      </c>
      <c r="G230" s="179"/>
      <c r="H230" s="179"/>
      <c r="I230" s="179"/>
      <c r="J230" s="179">
        <v>5</v>
      </c>
      <c r="K230" s="179"/>
      <c r="L230" s="179" t="str">
        <f t="shared" si="107"/>
        <v/>
      </c>
      <c r="M230" s="179"/>
      <c r="N230" s="180">
        <f>N229+N214</f>
        <v>436.95</v>
      </c>
      <c r="O230" s="239"/>
      <c r="P230" s="239"/>
      <c r="Q230" s="239"/>
      <c r="R230" s="240"/>
      <c r="S230" s="241"/>
      <c r="T230" s="241"/>
      <c r="U230" s="181"/>
      <c r="V230" s="182">
        <f>$V$214+$V$229</f>
        <v>562.95000000000005</v>
      </c>
      <c r="W230" s="183"/>
      <c r="X230" s="183"/>
      <c r="Y230" s="183"/>
      <c r="Z230" s="181">
        <f>SUM(Z209:Z213)+SUM(Z224:Z228)</f>
        <v>0</v>
      </c>
      <c r="AA230" s="181">
        <f>SUM(AA209:AA213)+SUM(AA224:AA228)</f>
        <v>0</v>
      </c>
      <c r="AB230" s="181">
        <f>SUM(AB209:AB213)+SUM(AB224:AB228)</f>
        <v>0</v>
      </c>
      <c r="AC230" s="181">
        <f>SUM(AC209:AC213)+SUM(AC224:AC228)</f>
        <v>0</v>
      </c>
      <c r="AD230" s="181">
        <f>SUM(AD209:AD213)+SUM(AD224:AD228)</f>
        <v>0</v>
      </c>
      <c r="AE230" s="184">
        <f>AE214+AE229</f>
        <v>0</v>
      </c>
    </row>
    <row r="231" spans="2:31" ht="14.25" customHeight="1" thickBot="1" x14ac:dyDescent="0.2">
      <c r="B231" s="616" t="s">
        <v>105</v>
      </c>
      <c r="C231" s="619" t="s">
        <v>106</v>
      </c>
      <c r="D231" s="191">
        <v>1</v>
      </c>
      <c r="E231" s="192" t="s">
        <v>107</v>
      </c>
      <c r="F231" s="213" t="s">
        <v>81</v>
      </c>
      <c r="G231" s="214">
        <v>8</v>
      </c>
      <c r="H231" s="215" t="s">
        <v>10</v>
      </c>
      <c r="I231" s="215" t="s">
        <v>11</v>
      </c>
      <c r="J231" s="215">
        <v>5</v>
      </c>
      <c r="K231" s="215" t="s">
        <v>6</v>
      </c>
      <c r="L231" s="215">
        <v>180</v>
      </c>
      <c r="M231" s="215">
        <v>30</v>
      </c>
      <c r="N231" s="216">
        <f>IF(H231="必修",L231*M231/100,IF(T231=0,0,L231*M231/100))</f>
        <v>54</v>
      </c>
      <c r="O231" s="243"/>
      <c r="P231" s="243"/>
      <c r="Q231" s="243"/>
      <c r="R231" s="244"/>
      <c r="S231" s="245"/>
      <c r="T231" s="299">
        <f>$T$127</f>
        <v>0</v>
      </c>
      <c r="U231" s="217"/>
      <c r="V231" s="218">
        <f>L231*M231/100</f>
        <v>54</v>
      </c>
      <c r="W231" s="219">
        <f>V231/$N$36*100</f>
        <v>16</v>
      </c>
      <c r="X231" s="219">
        <f>V231</f>
        <v>54</v>
      </c>
      <c r="Y231" s="220">
        <f>X231/$N$246*100</f>
        <v>90.566037735849065</v>
      </c>
      <c r="Z231" s="217" t="str">
        <f>IF(J231=1,Y231*T231/5,"")</f>
        <v/>
      </c>
      <c r="AA231" s="217" t="str">
        <f>IF(J231=2,Y231*T231/5,"")</f>
        <v/>
      </c>
      <c r="AB231" s="217" t="str">
        <f>IF(J231=3,Y231*T231/5,"")</f>
        <v/>
      </c>
      <c r="AC231" s="217" t="str">
        <f>IF(J231=4,Y231*T231/5,"")</f>
        <v/>
      </c>
      <c r="AD231" s="217">
        <f>IF(J231=5,Y231*T231/5,"")</f>
        <v>0</v>
      </c>
      <c r="AE231" s="221"/>
    </row>
    <row r="232" spans="2:31" ht="14.25" customHeight="1" thickTop="1" x14ac:dyDescent="0.15">
      <c r="B232" s="617"/>
      <c r="C232" s="620"/>
      <c r="D232" s="174"/>
      <c r="E232" s="141"/>
      <c r="F232" s="157" t="s">
        <v>224</v>
      </c>
      <c r="G232" s="158"/>
      <c r="H232" s="158"/>
      <c r="I232" s="158"/>
      <c r="J232" s="158">
        <v>1</v>
      </c>
      <c r="K232" s="158"/>
      <c r="L232" s="158" t="str">
        <f t="shared" si="107"/>
        <v/>
      </c>
      <c r="M232" s="158"/>
      <c r="N232" s="159"/>
      <c r="O232" s="235"/>
      <c r="P232" s="235"/>
      <c r="Q232" s="235"/>
      <c r="R232" s="236"/>
      <c r="S232" s="237"/>
      <c r="T232" s="237">
        <f>AE232</f>
        <v>0</v>
      </c>
      <c r="U232" s="161"/>
      <c r="V232" s="162"/>
      <c r="W232" s="163"/>
      <c r="X232" s="163"/>
      <c r="Y232" s="163"/>
      <c r="Z232" s="161">
        <f>SUM(Z231:Z231)</f>
        <v>0</v>
      </c>
      <c r="AA232" s="161"/>
      <c r="AB232" s="161"/>
      <c r="AC232" s="161"/>
      <c r="AD232" s="161"/>
      <c r="AE232" s="202">
        <f>SUM(Z232:AD232)/100</f>
        <v>0</v>
      </c>
    </row>
    <row r="233" spans="2:31" ht="14.25" customHeight="1" x14ac:dyDescent="0.15">
      <c r="B233" s="617"/>
      <c r="C233" s="620"/>
      <c r="D233" s="174"/>
      <c r="E233" s="141"/>
      <c r="F233" s="136" t="s">
        <v>225</v>
      </c>
      <c r="G233" s="139"/>
      <c r="H233" s="139"/>
      <c r="I233" s="139"/>
      <c r="J233" s="139">
        <v>2</v>
      </c>
      <c r="K233" s="139"/>
      <c r="L233" s="139" t="str">
        <f t="shared" si="107"/>
        <v/>
      </c>
      <c r="M233" s="139"/>
      <c r="N233" s="144"/>
      <c r="O233" s="238"/>
      <c r="P233" s="238"/>
      <c r="Q233" s="238"/>
      <c r="R233" s="231"/>
      <c r="S233" s="232"/>
      <c r="T233" s="232">
        <f>AE233</f>
        <v>0</v>
      </c>
      <c r="U233" s="151"/>
      <c r="V233" s="145"/>
      <c r="W233" s="146"/>
      <c r="X233" s="146"/>
      <c r="Y233" s="146"/>
      <c r="Z233" s="151"/>
      <c r="AA233" s="151">
        <f>SUM(AA231:AA231)</f>
        <v>0</v>
      </c>
      <c r="AB233" s="151"/>
      <c r="AC233" s="151"/>
      <c r="AD233" s="151"/>
      <c r="AE233" s="175">
        <f>SUM(Z233:AD233)/100</f>
        <v>0</v>
      </c>
    </row>
    <row r="234" spans="2:31" ht="14.25" customHeight="1" x14ac:dyDescent="0.15">
      <c r="B234" s="617"/>
      <c r="C234" s="620"/>
      <c r="D234" s="174"/>
      <c r="E234" s="141"/>
      <c r="F234" s="136" t="s">
        <v>226</v>
      </c>
      <c r="G234" s="139"/>
      <c r="H234" s="139"/>
      <c r="I234" s="139"/>
      <c r="J234" s="139">
        <v>3</v>
      </c>
      <c r="K234" s="139"/>
      <c r="L234" s="139" t="str">
        <f t="shared" si="107"/>
        <v/>
      </c>
      <c r="M234" s="139"/>
      <c r="N234" s="144"/>
      <c r="O234" s="238"/>
      <c r="P234" s="238"/>
      <c r="Q234" s="238"/>
      <c r="R234" s="231"/>
      <c r="S234" s="232"/>
      <c r="T234" s="232">
        <f>AE234</f>
        <v>0</v>
      </c>
      <c r="U234" s="151"/>
      <c r="V234" s="145"/>
      <c r="W234" s="146"/>
      <c r="X234" s="146"/>
      <c r="Y234" s="146"/>
      <c r="Z234" s="151"/>
      <c r="AA234" s="151"/>
      <c r="AB234" s="151">
        <f>SUM(AB231:AB231)</f>
        <v>0</v>
      </c>
      <c r="AC234" s="151"/>
      <c r="AD234" s="151"/>
      <c r="AE234" s="175">
        <f>SUM(Z234:AD234)/100</f>
        <v>0</v>
      </c>
    </row>
    <row r="235" spans="2:31" ht="14.25" customHeight="1" x14ac:dyDescent="0.15">
      <c r="B235" s="617"/>
      <c r="C235" s="620"/>
      <c r="D235" s="174"/>
      <c r="E235" s="141"/>
      <c r="F235" s="136" t="s">
        <v>227</v>
      </c>
      <c r="G235" s="139"/>
      <c r="H235" s="139"/>
      <c r="I235" s="139"/>
      <c r="J235" s="139">
        <v>4</v>
      </c>
      <c r="K235" s="139"/>
      <c r="L235" s="139" t="str">
        <f t="shared" si="107"/>
        <v/>
      </c>
      <c r="M235" s="139"/>
      <c r="N235" s="144"/>
      <c r="O235" s="238"/>
      <c r="P235" s="238"/>
      <c r="Q235" s="238"/>
      <c r="R235" s="231"/>
      <c r="S235" s="232"/>
      <c r="T235" s="232">
        <f>AE235</f>
        <v>0</v>
      </c>
      <c r="U235" s="151"/>
      <c r="V235" s="145"/>
      <c r="W235" s="146"/>
      <c r="X235" s="146"/>
      <c r="Y235" s="146"/>
      <c r="Z235" s="151"/>
      <c r="AA235" s="151"/>
      <c r="AB235" s="151"/>
      <c r="AC235" s="151">
        <f>SUM(AC231:AC231)</f>
        <v>0</v>
      </c>
      <c r="AD235" s="151"/>
      <c r="AE235" s="175">
        <f>SUM(Z235:AD235)/100</f>
        <v>0</v>
      </c>
    </row>
    <row r="236" spans="2:31" ht="14.25" customHeight="1" x14ac:dyDescent="0.15">
      <c r="B236" s="617"/>
      <c r="C236" s="620"/>
      <c r="D236" s="174"/>
      <c r="E236" s="141"/>
      <c r="F236" s="136" t="s">
        <v>228</v>
      </c>
      <c r="G236" s="139"/>
      <c r="H236" s="139"/>
      <c r="I236" s="139"/>
      <c r="J236" s="139">
        <v>5</v>
      </c>
      <c r="K236" s="139"/>
      <c r="L236" s="139" t="str">
        <f t="shared" si="107"/>
        <v/>
      </c>
      <c r="M236" s="139"/>
      <c r="N236" s="144"/>
      <c r="O236" s="238"/>
      <c r="P236" s="238"/>
      <c r="Q236" s="238"/>
      <c r="R236" s="231"/>
      <c r="S236" s="232"/>
      <c r="T236" s="232">
        <f>AE236</f>
        <v>0</v>
      </c>
      <c r="U236" s="151"/>
      <c r="V236" s="145"/>
      <c r="W236" s="146"/>
      <c r="X236" s="146"/>
      <c r="Y236" s="146"/>
      <c r="Z236" s="151"/>
      <c r="AA236" s="151"/>
      <c r="AB236" s="151"/>
      <c r="AC236" s="151"/>
      <c r="AD236" s="151">
        <f>SUM(AD231:AD231)</f>
        <v>0</v>
      </c>
      <c r="AE236" s="175">
        <f>SUM(Z236:AD236)/100</f>
        <v>0</v>
      </c>
    </row>
    <row r="237" spans="2:31" ht="14.25" customHeight="1" thickBot="1" x14ac:dyDescent="0.2">
      <c r="B237" s="617"/>
      <c r="C237" s="620"/>
      <c r="D237" s="176"/>
      <c r="E237" s="177"/>
      <c r="F237" s="178" t="s">
        <v>115</v>
      </c>
      <c r="G237" s="179"/>
      <c r="H237" s="179"/>
      <c r="I237" s="179"/>
      <c r="J237" s="179">
        <v>5</v>
      </c>
      <c r="K237" s="179"/>
      <c r="L237" s="179" t="str">
        <f t="shared" si="107"/>
        <v/>
      </c>
      <c r="M237" s="179"/>
      <c r="N237" s="180">
        <f>SUM(N231)</f>
        <v>54</v>
      </c>
      <c r="O237" s="239"/>
      <c r="P237" s="239"/>
      <c r="Q237" s="239"/>
      <c r="R237" s="240"/>
      <c r="S237" s="241"/>
      <c r="T237" s="241"/>
      <c r="U237" s="181"/>
      <c r="V237" s="182">
        <f>SUM(V231:V231)</f>
        <v>54</v>
      </c>
      <c r="W237" s="183"/>
      <c r="X237" s="183"/>
      <c r="Y237" s="183"/>
      <c r="Z237" s="181"/>
      <c r="AA237" s="181"/>
      <c r="AB237" s="181"/>
      <c r="AC237" s="181"/>
      <c r="AD237" s="181"/>
      <c r="AE237" s="188">
        <f>SUM(AE232:AE236)</f>
        <v>0</v>
      </c>
    </row>
    <row r="238" spans="2:31" ht="14.25" customHeight="1" x14ac:dyDescent="0.15">
      <c r="B238" s="617"/>
      <c r="C238" s="620"/>
      <c r="D238" s="616">
        <v>2</v>
      </c>
      <c r="E238" s="622" t="s">
        <v>108</v>
      </c>
      <c r="F238" s="164" t="s">
        <v>281</v>
      </c>
      <c r="G238" s="164">
        <v>2</v>
      </c>
      <c r="H238" s="164" t="s">
        <v>10</v>
      </c>
      <c r="I238" s="164" t="s">
        <v>150</v>
      </c>
      <c r="J238" s="164">
        <v>5</v>
      </c>
      <c r="K238" s="164" t="s">
        <v>24</v>
      </c>
      <c r="L238" s="164">
        <f t="shared" si="107"/>
        <v>22.5</v>
      </c>
      <c r="M238" s="164">
        <v>25</v>
      </c>
      <c r="N238" s="165">
        <f>IF(H238="必修",L238*M238/100,IF(T238=0,0,L238*M238/100))</f>
        <v>5.625</v>
      </c>
      <c r="O238" s="229"/>
      <c r="P238" s="229"/>
      <c r="Q238" s="229"/>
      <c r="R238" s="229"/>
      <c r="S238" s="230"/>
      <c r="T238" s="472">
        <f>T149</f>
        <v>0</v>
      </c>
      <c r="U238" s="167" t="str">
        <f>IF(S238="30分未満",1,IF(S238="30分～1時間",2,IF(S238="1～2時間",3,IF(S238="2～3時間",4,IF(S238="3時間以上",5,IF(S238=0,""))))))</f>
        <v/>
      </c>
      <c r="V238" s="168">
        <f>L238*M238/100</f>
        <v>5.625</v>
      </c>
      <c r="W238" s="170">
        <f>V238/$N$36*100</f>
        <v>1.6666666666666667</v>
      </c>
      <c r="X238" s="170">
        <f>V238</f>
        <v>5.625</v>
      </c>
      <c r="Y238" s="171">
        <f>X238/$N$246*100</f>
        <v>9.433962264150944</v>
      </c>
      <c r="Z238" s="167" t="str">
        <f>IF(J238=1,Y238*T238/5,"")</f>
        <v/>
      </c>
      <c r="AA238" s="167" t="str">
        <f>IF(J238=2,Y238*T238/5,"")</f>
        <v/>
      </c>
      <c r="AB238" s="167" t="str">
        <f>IF(J238=3,Y238*T238/5,"")</f>
        <v/>
      </c>
      <c r="AC238" s="167" t="str">
        <f>IF(J238=4,Y238*T238/5,"")</f>
        <v/>
      </c>
      <c r="AD238" s="167">
        <f>IF(J238=5,Y238*T238/5,"")</f>
        <v>0</v>
      </c>
      <c r="AE238" s="172"/>
    </row>
    <row r="239" spans="2:31" ht="14.25" customHeight="1" thickBot="1" x14ac:dyDescent="0.2">
      <c r="B239" s="617"/>
      <c r="C239" s="620"/>
      <c r="D239" s="617"/>
      <c r="E239" s="623"/>
      <c r="F239" s="205" t="s">
        <v>109</v>
      </c>
      <c r="G239" s="205">
        <v>2</v>
      </c>
      <c r="H239" s="205" t="s">
        <v>23</v>
      </c>
      <c r="I239" s="205" t="s">
        <v>11</v>
      </c>
      <c r="J239" s="205">
        <v>4</v>
      </c>
      <c r="K239" s="205" t="s">
        <v>6</v>
      </c>
      <c r="L239" s="205">
        <f t="shared" si="107"/>
        <v>45</v>
      </c>
      <c r="M239" s="205">
        <v>70</v>
      </c>
      <c r="N239" s="206">
        <f>IF(H239="必修",L239*M239/100,IF(T239=0,0,L239*M239/100))</f>
        <v>0</v>
      </c>
      <c r="O239" s="233"/>
      <c r="P239" s="233"/>
      <c r="Q239" s="233"/>
      <c r="R239" s="233"/>
      <c r="S239" s="234"/>
      <c r="T239" s="234">
        <f>T208</f>
        <v>0</v>
      </c>
      <c r="U239" s="207" t="str">
        <f>IF(S239="30分未満",1,IF(S239="30分～1時間",2,IF(S239="1～2時間",3,IF(S239="2～3時間",4,IF(S239="3時間以上",5,IF(S239=0,""))))))</f>
        <v/>
      </c>
      <c r="V239" s="210">
        <f>L239*M239/100</f>
        <v>31.5</v>
      </c>
      <c r="W239" s="208">
        <f>V239/$N$36*100</f>
        <v>9.3333333333333339</v>
      </c>
      <c r="X239" s="208">
        <f>V239</f>
        <v>31.5</v>
      </c>
      <c r="Y239" s="209">
        <f>X239/$N$246*100</f>
        <v>52.830188679245282</v>
      </c>
      <c r="Z239" s="207" t="str">
        <f>IF(J239=1,Y239*T239/5,"")</f>
        <v/>
      </c>
      <c r="AA239" s="207" t="str">
        <f>IF(J239=2,Y239*T239/5,"")</f>
        <v/>
      </c>
      <c r="AB239" s="207" t="str">
        <f>IF(J239=3,Y239*T239/5,"")</f>
        <v/>
      </c>
      <c r="AC239" s="207">
        <f>IF(J239=4,Y239*T239/5,"")</f>
        <v>0</v>
      </c>
      <c r="AD239" s="207" t="str">
        <f>IF(J239=5,Y239*T239/5,"")</f>
        <v/>
      </c>
      <c r="AE239" s="211"/>
    </row>
    <row r="240" spans="2:31" ht="14.25" customHeight="1" thickTop="1" x14ac:dyDescent="0.15">
      <c r="B240" s="617"/>
      <c r="C240" s="620"/>
      <c r="D240" s="174"/>
      <c r="E240" s="141"/>
      <c r="F240" s="157" t="s">
        <v>229</v>
      </c>
      <c r="G240" s="158"/>
      <c r="H240" s="158"/>
      <c r="I240" s="158"/>
      <c r="J240" s="158">
        <v>1</v>
      </c>
      <c r="K240" s="158"/>
      <c r="L240" s="158" t="str">
        <f t="shared" si="107"/>
        <v/>
      </c>
      <c r="M240" s="158"/>
      <c r="N240" s="159"/>
      <c r="O240" s="235"/>
      <c r="P240" s="235"/>
      <c r="Q240" s="235"/>
      <c r="R240" s="236"/>
      <c r="S240" s="237"/>
      <c r="T240" s="237">
        <f>AE240</f>
        <v>0</v>
      </c>
      <c r="U240" s="161"/>
      <c r="V240" s="162"/>
      <c r="W240" s="163"/>
      <c r="X240" s="163"/>
      <c r="Y240" s="163"/>
      <c r="Z240" s="161">
        <f>SUM(Z238:Z239)</f>
        <v>0</v>
      </c>
      <c r="AA240" s="161"/>
      <c r="AB240" s="161"/>
      <c r="AC240" s="161"/>
      <c r="AD240" s="161"/>
      <c r="AE240" s="202">
        <f>SUM(Z240:AD240)/100</f>
        <v>0</v>
      </c>
    </row>
    <row r="241" spans="2:31" ht="14.25" customHeight="1" x14ac:dyDescent="0.15">
      <c r="B241" s="617"/>
      <c r="C241" s="620"/>
      <c r="D241" s="174"/>
      <c r="E241" s="141"/>
      <c r="F241" s="136" t="s">
        <v>230</v>
      </c>
      <c r="G241" s="139"/>
      <c r="H241" s="139"/>
      <c r="I241" s="139"/>
      <c r="J241" s="139">
        <v>2</v>
      </c>
      <c r="K241" s="139"/>
      <c r="L241" s="139" t="str">
        <f t="shared" si="107"/>
        <v/>
      </c>
      <c r="M241" s="139"/>
      <c r="N241" s="144"/>
      <c r="O241" s="238"/>
      <c r="P241" s="238"/>
      <c r="Q241" s="238"/>
      <c r="R241" s="231"/>
      <c r="S241" s="232"/>
      <c r="T241" s="232">
        <f>AE241</f>
        <v>0</v>
      </c>
      <c r="U241" s="151"/>
      <c r="V241" s="145"/>
      <c r="W241" s="146"/>
      <c r="X241" s="146"/>
      <c r="Y241" s="146"/>
      <c r="Z241" s="151"/>
      <c r="AA241" s="151">
        <f>SUM(AA238:AA239)</f>
        <v>0</v>
      </c>
      <c r="AB241" s="151"/>
      <c r="AC241" s="151"/>
      <c r="AD241" s="151"/>
      <c r="AE241" s="175">
        <f>SUM(Z241:AD241)/100</f>
        <v>0</v>
      </c>
    </row>
    <row r="242" spans="2:31" ht="14.25" customHeight="1" x14ac:dyDescent="0.15">
      <c r="B242" s="617"/>
      <c r="C242" s="620"/>
      <c r="D242" s="174"/>
      <c r="E242" s="141"/>
      <c r="F242" s="136" t="s">
        <v>231</v>
      </c>
      <c r="G242" s="139"/>
      <c r="H242" s="139"/>
      <c r="I242" s="139"/>
      <c r="J242" s="139">
        <v>3</v>
      </c>
      <c r="K242" s="139"/>
      <c r="L242" s="139" t="str">
        <f t="shared" si="107"/>
        <v/>
      </c>
      <c r="M242" s="139"/>
      <c r="N242" s="144"/>
      <c r="O242" s="238"/>
      <c r="P242" s="238"/>
      <c r="Q242" s="238"/>
      <c r="R242" s="231"/>
      <c r="S242" s="232"/>
      <c r="T242" s="232">
        <f>AE242</f>
        <v>0</v>
      </c>
      <c r="U242" s="151"/>
      <c r="V242" s="145"/>
      <c r="W242" s="146"/>
      <c r="X242" s="146"/>
      <c r="Y242" s="146"/>
      <c r="Z242" s="151"/>
      <c r="AA242" s="151"/>
      <c r="AB242" s="151">
        <f>SUM(AB238:AB239)</f>
        <v>0</v>
      </c>
      <c r="AC242" s="151"/>
      <c r="AD242" s="151"/>
      <c r="AE242" s="175">
        <f>SUM(Z242:AD242)/100</f>
        <v>0</v>
      </c>
    </row>
    <row r="243" spans="2:31" ht="14.25" customHeight="1" x14ac:dyDescent="0.15">
      <c r="B243" s="617"/>
      <c r="C243" s="620"/>
      <c r="D243" s="174"/>
      <c r="E243" s="141"/>
      <c r="F243" s="136" t="s">
        <v>232</v>
      </c>
      <c r="G243" s="139"/>
      <c r="H243" s="139"/>
      <c r="I243" s="139"/>
      <c r="J243" s="139">
        <v>4</v>
      </c>
      <c r="K243" s="139"/>
      <c r="L243" s="139" t="str">
        <f t="shared" si="107"/>
        <v/>
      </c>
      <c r="M243" s="139"/>
      <c r="N243" s="144"/>
      <c r="O243" s="238"/>
      <c r="P243" s="238"/>
      <c r="Q243" s="238"/>
      <c r="R243" s="231"/>
      <c r="S243" s="232"/>
      <c r="T243" s="232">
        <f>AE243</f>
        <v>0</v>
      </c>
      <c r="U243" s="151"/>
      <c r="V243" s="145"/>
      <c r="W243" s="146"/>
      <c r="X243" s="146"/>
      <c r="Y243" s="146"/>
      <c r="Z243" s="151"/>
      <c r="AA243" s="151"/>
      <c r="AB243" s="151"/>
      <c r="AC243" s="151">
        <f>SUM(AC238:AC239)</f>
        <v>0</v>
      </c>
      <c r="AD243" s="151"/>
      <c r="AE243" s="175">
        <f>SUM(Z243:AD243)/100</f>
        <v>0</v>
      </c>
    </row>
    <row r="244" spans="2:31" ht="14.25" customHeight="1" x14ac:dyDescent="0.15">
      <c r="B244" s="617"/>
      <c r="C244" s="620"/>
      <c r="D244" s="174"/>
      <c r="E244" s="141"/>
      <c r="F244" s="136" t="s">
        <v>233</v>
      </c>
      <c r="G244" s="139"/>
      <c r="H244" s="139"/>
      <c r="I244" s="139"/>
      <c r="J244" s="139">
        <v>5</v>
      </c>
      <c r="K244" s="139"/>
      <c r="L244" s="139" t="str">
        <f t="shared" si="107"/>
        <v/>
      </c>
      <c r="M244" s="139"/>
      <c r="N244" s="144"/>
      <c r="O244" s="238"/>
      <c r="P244" s="238"/>
      <c r="Q244" s="238"/>
      <c r="R244" s="231"/>
      <c r="S244" s="232"/>
      <c r="T244" s="232">
        <f>AE244</f>
        <v>0</v>
      </c>
      <c r="U244" s="151"/>
      <c r="V244" s="145"/>
      <c r="W244" s="146"/>
      <c r="X244" s="146"/>
      <c r="Y244" s="146"/>
      <c r="Z244" s="151"/>
      <c r="AA244" s="151"/>
      <c r="AB244" s="151"/>
      <c r="AC244" s="151"/>
      <c r="AD244" s="151">
        <f>SUM(AD238:AD239)</f>
        <v>0</v>
      </c>
      <c r="AE244" s="175">
        <f>SUM(Z244:AD244)/100</f>
        <v>0</v>
      </c>
    </row>
    <row r="245" spans="2:31" ht="14.25" customHeight="1" x14ac:dyDescent="0.15">
      <c r="B245" s="617"/>
      <c r="C245" s="620"/>
      <c r="D245" s="174"/>
      <c r="E245" s="141"/>
      <c r="F245" s="136" t="s">
        <v>116</v>
      </c>
      <c r="G245" s="139"/>
      <c r="H245" s="139"/>
      <c r="I245" s="139"/>
      <c r="J245" s="139">
        <v>5</v>
      </c>
      <c r="K245" s="139"/>
      <c r="L245" s="139" t="str">
        <f t="shared" si="107"/>
        <v/>
      </c>
      <c r="M245" s="139"/>
      <c r="N245" s="144">
        <f>SUM(N238:N239)</f>
        <v>5.625</v>
      </c>
      <c r="O245" s="238"/>
      <c r="P245" s="238"/>
      <c r="Q245" s="238"/>
      <c r="R245" s="231"/>
      <c r="S245" s="232"/>
      <c r="T245" s="232"/>
      <c r="U245" s="151"/>
      <c r="V245" s="145">
        <f>SUM(V238:V239)</f>
        <v>37.125</v>
      </c>
      <c r="W245" s="146"/>
      <c r="X245" s="146"/>
      <c r="Y245" s="146"/>
      <c r="Z245" s="151"/>
      <c r="AA245" s="151"/>
      <c r="AB245" s="151"/>
      <c r="AC245" s="151"/>
      <c r="AD245" s="151"/>
      <c r="AE245" s="189">
        <f>SUM(AE240:AE244)</f>
        <v>0</v>
      </c>
    </row>
    <row r="246" spans="2:31" ht="14.25" customHeight="1" thickBot="1" x14ac:dyDescent="0.2">
      <c r="B246" s="618"/>
      <c r="C246" s="621"/>
      <c r="D246" s="176"/>
      <c r="E246" s="177"/>
      <c r="F246" s="178" t="s">
        <v>117</v>
      </c>
      <c r="G246" s="179"/>
      <c r="H246" s="179"/>
      <c r="I246" s="179"/>
      <c r="J246" s="179">
        <v>5</v>
      </c>
      <c r="K246" s="179"/>
      <c r="L246" s="179" t="str">
        <f t="shared" si="107"/>
        <v/>
      </c>
      <c r="M246" s="179"/>
      <c r="N246" s="180">
        <f>N237+N245</f>
        <v>59.625</v>
      </c>
      <c r="O246" s="239"/>
      <c r="P246" s="239"/>
      <c r="Q246" s="239"/>
      <c r="R246" s="240"/>
      <c r="S246" s="241"/>
      <c r="T246" s="241"/>
      <c r="U246" s="181"/>
      <c r="V246" s="182">
        <f>$V$237+$V$245</f>
        <v>91.125</v>
      </c>
      <c r="W246" s="183"/>
      <c r="X246" s="183"/>
      <c r="Y246" s="183"/>
      <c r="Z246" s="181">
        <f>SUM(Z232:Z236)+SUM(Z240:Z244)</f>
        <v>0</v>
      </c>
      <c r="AA246" s="181">
        <f>SUM(AA232:AA236)+SUM(AA240:AA244)</f>
        <v>0</v>
      </c>
      <c r="AB246" s="181">
        <f>SUM(AB232:AB236)+SUM(AB240:AB244)</f>
        <v>0</v>
      </c>
      <c r="AC246" s="181">
        <f>SUM(AC232:AC236)+SUM(AC240:AC244)</f>
        <v>0</v>
      </c>
      <c r="AD246" s="181">
        <f>SUM(AD232:AD236)+SUM(AD240:AD244)</f>
        <v>0</v>
      </c>
      <c r="AE246" s="184">
        <f>AE237+AE245</f>
        <v>0</v>
      </c>
    </row>
    <row r="247" spans="2:31" ht="14.25" customHeight="1" x14ac:dyDescent="0.15">
      <c r="B247" s="117"/>
      <c r="C247" s="118"/>
      <c r="D247" s="117"/>
      <c r="E247" s="117"/>
      <c r="F247" s="27"/>
      <c r="G247" s="116"/>
      <c r="H247" s="116"/>
      <c r="I247" s="116"/>
      <c r="J247" s="116"/>
      <c r="K247" s="116"/>
      <c r="L247" s="116"/>
      <c r="M247" s="116"/>
      <c r="N247" s="54"/>
      <c r="O247" s="27"/>
      <c r="P247" s="27"/>
      <c r="Q247" s="27"/>
      <c r="R247" s="50"/>
      <c r="S247" s="60"/>
      <c r="T247" s="60"/>
      <c r="U247" s="27"/>
      <c r="V247" s="116"/>
      <c r="W247" s="27"/>
      <c r="X247" s="27"/>
      <c r="Y247" s="27"/>
      <c r="Z247" s="27"/>
      <c r="AA247" s="27"/>
      <c r="AB247" s="27"/>
      <c r="AC247" s="27"/>
      <c r="AD247" s="27"/>
      <c r="AE247" s="28"/>
    </row>
    <row r="248" spans="2:31" ht="14.25" customHeight="1" x14ac:dyDescent="0.15">
      <c r="B248" s="117"/>
      <c r="C248" s="118"/>
      <c r="D248" s="117"/>
      <c r="E248" s="117"/>
      <c r="F248" s="27"/>
      <c r="G248" s="116"/>
      <c r="H248" s="116"/>
      <c r="I248" s="116"/>
      <c r="J248" s="116"/>
      <c r="K248" s="116"/>
      <c r="L248" s="116"/>
      <c r="M248" s="116"/>
      <c r="N248" s="54"/>
      <c r="O248" s="27"/>
      <c r="P248" s="27"/>
      <c r="Q248" s="27"/>
      <c r="R248" s="50"/>
      <c r="S248" s="60"/>
      <c r="T248" s="60"/>
      <c r="U248" s="27"/>
      <c r="V248" s="116"/>
      <c r="W248" s="27"/>
      <c r="X248" s="27"/>
      <c r="Y248" s="27"/>
      <c r="Z248" s="27"/>
      <c r="AA248" s="27"/>
      <c r="AB248" s="27"/>
      <c r="AC248" s="27"/>
      <c r="AD248" s="27"/>
      <c r="AE248" s="28"/>
    </row>
    <row r="249" spans="2:31" ht="14.25" customHeight="1" x14ac:dyDescent="0.15">
      <c r="B249" s="117"/>
      <c r="C249" s="118"/>
      <c r="D249" s="117"/>
      <c r="E249" s="117"/>
      <c r="F249" s="27"/>
      <c r="G249" s="116"/>
      <c r="H249" s="116"/>
      <c r="I249" s="116"/>
      <c r="J249" s="116"/>
      <c r="K249" s="116"/>
      <c r="L249" s="116"/>
      <c r="M249" s="116"/>
      <c r="N249" s="54"/>
      <c r="O249" s="27"/>
      <c r="P249" s="27"/>
      <c r="Q249" s="27"/>
      <c r="R249" s="50"/>
      <c r="S249" s="60"/>
      <c r="T249" s="60"/>
      <c r="U249" s="27"/>
      <c r="V249" s="116"/>
      <c r="W249" s="27"/>
      <c r="X249" s="27"/>
      <c r="Y249" s="27"/>
      <c r="Z249" s="27"/>
      <c r="AA249" s="27"/>
      <c r="AB249" s="27"/>
      <c r="AC249" s="27"/>
      <c r="AD249" s="27"/>
      <c r="AE249" s="28"/>
    </row>
    <row r="250" spans="2:31" ht="14.25" customHeight="1" x14ac:dyDescent="0.15">
      <c r="Q250" s="598" t="s">
        <v>251</v>
      </c>
      <c r="R250" s="598"/>
      <c r="T250" s="599" t="s">
        <v>252</v>
      </c>
      <c r="U250" s="599"/>
      <c r="W250" s="598" t="s">
        <v>253</v>
      </c>
      <c r="X250" s="598"/>
      <c r="Y250" s="598"/>
      <c r="Z250" s="598"/>
      <c r="AA250" s="598"/>
      <c r="AB250" s="598"/>
      <c r="AC250" s="598"/>
      <c r="AD250" s="598"/>
      <c r="AE250" s="598"/>
    </row>
    <row r="251" spans="2:31" ht="14.25" customHeight="1" x14ac:dyDescent="0.15">
      <c r="G251" s="1"/>
      <c r="H251" s="1"/>
      <c r="I251" s="1"/>
      <c r="J251" s="1"/>
      <c r="K251" s="1"/>
      <c r="L251" s="1"/>
      <c r="M251" s="1"/>
      <c r="Q251" s="136"/>
      <c r="R251" s="136" t="s">
        <v>142</v>
      </c>
      <c r="T251" s="143" t="s">
        <v>143</v>
      </c>
      <c r="U251" s="136" t="s">
        <v>142</v>
      </c>
      <c r="W251" s="222" t="s">
        <v>246</v>
      </c>
      <c r="X251" s="139" t="s">
        <v>125</v>
      </c>
      <c r="Y251" s="139" t="s">
        <v>126</v>
      </c>
      <c r="Z251" s="139" t="s">
        <v>127</v>
      </c>
      <c r="AA251" s="139" t="s">
        <v>128</v>
      </c>
      <c r="AB251" s="139" t="s">
        <v>129</v>
      </c>
      <c r="AC251" s="222" t="s">
        <v>247</v>
      </c>
      <c r="AD251" s="222" t="s">
        <v>248</v>
      </c>
      <c r="AE251" s="139" t="s">
        <v>249</v>
      </c>
    </row>
    <row r="252" spans="2:31" ht="14.25" customHeight="1" x14ac:dyDescent="0.15">
      <c r="G252" s="1"/>
      <c r="H252" s="1"/>
      <c r="I252" s="1"/>
      <c r="J252" s="1"/>
      <c r="K252" s="1"/>
      <c r="L252" s="1"/>
      <c r="M252" s="1"/>
      <c r="Q252" s="136" t="s">
        <v>144</v>
      </c>
      <c r="R252" s="152">
        <f>COUNTIF(R9:R246,"&gt;=80")+COUNTIF(R9:R246,"優")</f>
        <v>0</v>
      </c>
      <c r="T252" s="143" t="s">
        <v>137</v>
      </c>
      <c r="U252" s="136">
        <f>COUNTIF(U9:U246,1)</f>
        <v>0</v>
      </c>
      <c r="W252" s="139" t="s">
        <v>110</v>
      </c>
      <c r="X252" s="140">
        <f>Z48</f>
        <v>0</v>
      </c>
      <c r="Y252" s="139">
        <f>AA48</f>
        <v>0</v>
      </c>
      <c r="Z252" s="139">
        <f>AB48</f>
        <v>0</v>
      </c>
      <c r="AA252" s="139">
        <f>AC48</f>
        <v>0</v>
      </c>
      <c r="AB252" s="139">
        <f>AD48</f>
        <v>0</v>
      </c>
      <c r="AC252" s="139">
        <f>$V$36+$V$47</f>
        <v>855</v>
      </c>
      <c r="AD252" s="144">
        <f>SUM(X252:AB252)</f>
        <v>0</v>
      </c>
      <c r="AE252" s="139">
        <f t="shared" ref="AE252:AE258" si="119">AD252*AC252/$AC$259</f>
        <v>0</v>
      </c>
    </row>
    <row r="253" spans="2:31" ht="14.25" customHeight="1" x14ac:dyDescent="0.15">
      <c r="G253" s="1"/>
      <c r="H253" s="1"/>
      <c r="I253" s="1"/>
      <c r="J253" s="1"/>
      <c r="K253" s="1"/>
      <c r="L253" s="1"/>
      <c r="M253" s="1"/>
      <c r="Q253" s="136" t="s">
        <v>145</v>
      </c>
      <c r="R253" s="152">
        <f>COUNTIF(R9:R246,"&gt;=70")-COUNTIF(R9:R246,"&gt;=80")+COUNTIF(R9:R246,"良")</f>
        <v>0</v>
      </c>
      <c r="T253" s="143" t="s">
        <v>138</v>
      </c>
      <c r="U253" s="136">
        <f>COUNTIF(U9:U246,2)</f>
        <v>0</v>
      </c>
      <c r="W253" s="139" t="s">
        <v>113</v>
      </c>
      <c r="X253" s="140">
        <f>Z63</f>
        <v>0</v>
      </c>
      <c r="Y253" s="139">
        <f>AA63</f>
        <v>0</v>
      </c>
      <c r="Z253" s="139">
        <f>AB63</f>
        <v>0</v>
      </c>
      <c r="AA253" s="139">
        <f>AC63</f>
        <v>0</v>
      </c>
      <c r="AB253" s="139">
        <f>AD63</f>
        <v>0</v>
      </c>
      <c r="AC253" s="139">
        <f>$V$55+$V$62</f>
        <v>22.5</v>
      </c>
      <c r="AD253" s="144">
        <f t="shared" ref="AD253:AD258" si="120">SUM(X253:AB253)</f>
        <v>0</v>
      </c>
      <c r="AE253" s="139">
        <f t="shared" si="119"/>
        <v>0</v>
      </c>
    </row>
    <row r="254" spans="2:31" ht="14.25" customHeight="1" x14ac:dyDescent="0.15">
      <c r="G254" s="1"/>
      <c r="H254" s="1"/>
      <c r="I254" s="1"/>
      <c r="J254" s="1"/>
      <c r="K254" s="1"/>
      <c r="L254" s="1"/>
      <c r="M254" s="1"/>
      <c r="Q254" s="136" t="s">
        <v>146</v>
      </c>
      <c r="R254" s="152">
        <f>COUNTIF(R9:R246,"&gt;=60")-COUNTIF(R9:R246,"&gt;=70")+COUNTIF(R9:R246,"可")</f>
        <v>0</v>
      </c>
      <c r="T254" s="143" t="s">
        <v>139</v>
      </c>
      <c r="U254" s="136">
        <f>COUNTIF(U9:U246,3)</f>
        <v>0</v>
      </c>
      <c r="W254" s="139" t="s">
        <v>120</v>
      </c>
      <c r="X254" s="140">
        <f>Z103</f>
        <v>0</v>
      </c>
      <c r="Y254" s="139">
        <f>AA103</f>
        <v>0</v>
      </c>
      <c r="Z254" s="139">
        <f>AB103</f>
        <v>0</v>
      </c>
      <c r="AA254" s="139">
        <f>AC103</f>
        <v>0</v>
      </c>
      <c r="AB254" s="139">
        <f>AD103</f>
        <v>0</v>
      </c>
      <c r="AC254" s="139">
        <f>$V$93+$V$102</f>
        <v>982.35</v>
      </c>
      <c r="AD254" s="144">
        <f t="shared" si="120"/>
        <v>0</v>
      </c>
      <c r="AE254" s="139">
        <f t="shared" si="119"/>
        <v>0</v>
      </c>
    </row>
    <row r="255" spans="2:31" ht="14.25" customHeight="1" x14ac:dyDescent="0.15">
      <c r="G255" s="1"/>
      <c r="H255" s="1"/>
      <c r="I255" s="1"/>
      <c r="J255" s="1"/>
      <c r="K255" s="1"/>
      <c r="L255" s="1"/>
      <c r="M255" s="1"/>
      <c r="Q255" s="136" t="s">
        <v>147</v>
      </c>
      <c r="R255" s="152">
        <f>COUNTIF(R9:R246,"&gt;1")-COUNTIF(R9:R246,"&gt;=60")+COUNTIF(R9:R246,"不可")</f>
        <v>0</v>
      </c>
      <c r="T255" s="143" t="s">
        <v>140</v>
      </c>
      <c r="U255" s="136">
        <f>COUNTIF(U9:U246,4)</f>
        <v>0</v>
      </c>
      <c r="W255" s="139" t="s">
        <v>121</v>
      </c>
      <c r="X255" s="140">
        <f>Z171</f>
        <v>0</v>
      </c>
      <c r="Y255" s="139">
        <f>AA171</f>
        <v>0</v>
      </c>
      <c r="Z255" s="139">
        <f>AB171</f>
        <v>0</v>
      </c>
      <c r="AA255" s="139">
        <f>AC171</f>
        <v>0</v>
      </c>
      <c r="AB255" s="139">
        <f>AD171</f>
        <v>0</v>
      </c>
      <c r="AC255" s="139">
        <f>$V$170+$V$163+$V$135+$V$125</f>
        <v>1146.375</v>
      </c>
      <c r="AD255" s="144">
        <f t="shared" si="120"/>
        <v>0</v>
      </c>
      <c r="AE255" s="139">
        <f t="shared" si="119"/>
        <v>0</v>
      </c>
    </row>
    <row r="256" spans="2:31" ht="14.25" customHeight="1" x14ac:dyDescent="0.15">
      <c r="G256" s="1"/>
      <c r="H256" s="1"/>
      <c r="I256" s="1"/>
      <c r="J256" s="1"/>
      <c r="K256" s="1"/>
      <c r="L256" s="1"/>
      <c r="M256" s="1"/>
      <c r="T256" s="143" t="s">
        <v>141</v>
      </c>
      <c r="U256" s="136">
        <f>COUNTIF(U9:U246,5)</f>
        <v>0</v>
      </c>
      <c r="W256" s="139" t="s">
        <v>122</v>
      </c>
      <c r="X256" s="140">
        <f>Z201</f>
        <v>0</v>
      </c>
      <c r="Y256" s="139">
        <f>AA201</f>
        <v>0</v>
      </c>
      <c r="Z256" s="139">
        <f>AB201</f>
        <v>0</v>
      </c>
      <c r="AA256" s="139">
        <f>AC201</f>
        <v>0</v>
      </c>
      <c r="AB256" s="139">
        <f>AD201</f>
        <v>0</v>
      </c>
      <c r="AC256" s="139">
        <f>$V$186+$V$200</f>
        <v>232.2</v>
      </c>
      <c r="AD256" s="144">
        <f t="shared" si="120"/>
        <v>0</v>
      </c>
      <c r="AE256" s="139">
        <f t="shared" si="119"/>
        <v>0</v>
      </c>
    </row>
    <row r="257" spans="7:31" ht="14.25" customHeight="1" x14ac:dyDescent="0.15">
      <c r="G257" s="1"/>
      <c r="H257" s="1"/>
      <c r="I257" s="1"/>
      <c r="J257" s="1"/>
      <c r="K257" s="1"/>
      <c r="L257" s="1"/>
      <c r="M257" s="1"/>
      <c r="W257" s="139" t="s">
        <v>123</v>
      </c>
      <c r="X257" s="140">
        <f>Z230</f>
        <v>0</v>
      </c>
      <c r="Y257" s="139">
        <f>AA230</f>
        <v>0</v>
      </c>
      <c r="Z257" s="139">
        <f>AB230</f>
        <v>0</v>
      </c>
      <c r="AA257" s="139">
        <f>AC230</f>
        <v>0</v>
      </c>
      <c r="AB257" s="139">
        <f>AD230</f>
        <v>0</v>
      </c>
      <c r="AC257" s="139">
        <f>$V$214+$V$229</f>
        <v>562.95000000000005</v>
      </c>
      <c r="AD257" s="144">
        <f t="shared" si="120"/>
        <v>0</v>
      </c>
      <c r="AE257" s="139">
        <f t="shared" si="119"/>
        <v>0</v>
      </c>
    </row>
    <row r="258" spans="7:31" ht="14.25" customHeight="1" x14ac:dyDescent="0.15">
      <c r="G258" s="1"/>
      <c r="H258" s="1"/>
      <c r="I258" s="1"/>
      <c r="J258" s="1"/>
      <c r="K258" s="1"/>
      <c r="L258" s="1"/>
      <c r="M258" s="1"/>
      <c r="Q258" s="600" t="s">
        <v>254</v>
      </c>
      <c r="R258" s="601"/>
      <c r="S258" s="601"/>
      <c r="T258" s="601"/>
      <c r="U258" s="602"/>
      <c r="W258" s="139" t="s">
        <v>124</v>
      </c>
      <c r="X258" s="140">
        <f>Z246</f>
        <v>0</v>
      </c>
      <c r="Y258" s="139">
        <f>AA246</f>
        <v>0</v>
      </c>
      <c r="Z258" s="139">
        <f>AB246</f>
        <v>0</v>
      </c>
      <c r="AA258" s="139">
        <f>AC246</f>
        <v>0</v>
      </c>
      <c r="AB258" s="139">
        <f>AD246</f>
        <v>0</v>
      </c>
      <c r="AC258" s="139">
        <f>$V$237+$V$245</f>
        <v>91.125</v>
      </c>
      <c r="AD258" s="144">
        <f t="shared" si="120"/>
        <v>0</v>
      </c>
      <c r="AE258" s="139">
        <f t="shared" si="119"/>
        <v>0</v>
      </c>
    </row>
    <row r="259" spans="7:31" ht="14.25" customHeight="1" x14ac:dyDescent="0.15">
      <c r="G259" s="1"/>
      <c r="H259" s="1"/>
      <c r="I259" s="1"/>
      <c r="J259" s="1"/>
      <c r="K259" s="1"/>
      <c r="L259" s="1"/>
      <c r="M259" s="1"/>
      <c r="Q259" s="603"/>
      <c r="R259" s="604"/>
      <c r="S259" s="604"/>
      <c r="T259" s="604"/>
      <c r="U259" s="605"/>
      <c r="W259" s="136"/>
      <c r="X259" s="136"/>
      <c r="Y259" s="139"/>
      <c r="Z259" s="595" t="s">
        <v>250</v>
      </c>
      <c r="AA259" s="596"/>
      <c r="AB259" s="597"/>
      <c r="AC259" s="139">
        <f>SUM(AC252:AC258)</f>
        <v>3892.5</v>
      </c>
      <c r="AD259" s="139"/>
      <c r="AE259" s="139"/>
    </row>
    <row r="260" spans="7:31" ht="14.25" customHeight="1" x14ac:dyDescent="0.15">
      <c r="Q260" s="603"/>
      <c r="R260" s="604"/>
      <c r="S260" s="604"/>
      <c r="T260" s="604"/>
      <c r="U260" s="605"/>
    </row>
    <row r="261" spans="7:31" ht="14.25" customHeight="1" x14ac:dyDescent="0.15">
      <c r="Q261" s="606"/>
      <c r="R261" s="607"/>
      <c r="S261" s="607"/>
      <c r="T261" s="607"/>
      <c r="U261" s="608"/>
    </row>
  </sheetData>
  <autoFilter ref="B8:AD246"/>
  <dataConsolidate/>
  <mergeCells count="46">
    <mergeCell ref="B8:C8"/>
    <mergeCell ref="E9:E30"/>
    <mergeCell ref="E37:E41"/>
    <mergeCell ref="D9:D30"/>
    <mergeCell ref="D37:D41"/>
    <mergeCell ref="B9:B48"/>
    <mergeCell ref="C9:C48"/>
    <mergeCell ref="E64:E87"/>
    <mergeCell ref="D94:D96"/>
    <mergeCell ref="E94:E96"/>
    <mergeCell ref="B104:B171"/>
    <mergeCell ref="C104:C171"/>
    <mergeCell ref="D104:D119"/>
    <mergeCell ref="E104:E119"/>
    <mergeCell ref="D126:D129"/>
    <mergeCell ref="E126:E129"/>
    <mergeCell ref="D136:D139"/>
    <mergeCell ref="E136:E139"/>
    <mergeCell ref="C49:C63"/>
    <mergeCell ref="B49:B63"/>
    <mergeCell ref="B64:B103"/>
    <mergeCell ref="C64:C103"/>
    <mergeCell ref="D64:D87"/>
    <mergeCell ref="C202:C230"/>
    <mergeCell ref="B172:B201"/>
    <mergeCell ref="C172:C201"/>
    <mergeCell ref="D172:D180"/>
    <mergeCell ref="E172:E180"/>
    <mergeCell ref="D187:D194"/>
    <mergeCell ref="E187:E194"/>
    <mergeCell ref="B2:P4"/>
    <mergeCell ref="Z259:AB259"/>
    <mergeCell ref="Q250:R250"/>
    <mergeCell ref="T250:U250"/>
    <mergeCell ref="W250:AE250"/>
    <mergeCell ref="Q258:U261"/>
    <mergeCell ref="O6:T6"/>
    <mergeCell ref="F6:N6"/>
    <mergeCell ref="E215:E223"/>
    <mergeCell ref="D215:D223"/>
    <mergeCell ref="AE18:AE27"/>
    <mergeCell ref="B231:B246"/>
    <mergeCell ref="C231:C246"/>
    <mergeCell ref="D238:D239"/>
    <mergeCell ref="E238:E239"/>
    <mergeCell ref="B202:B230"/>
  </mergeCells>
  <phoneticPr fontId="1"/>
  <conditionalFormatting sqref="H260:H1048576 Z251:Z259 H8 H31:H36 H42:H48 H50:H55 H57:H83 H87:H95 H97:H105 H165:H221 H145:H149 H107:H117 H223:H250 H139:H143 H151:H163 H119:H127 H129:H137">
    <cfRule type="expression" dxfId="341" priority="397">
      <formula>"必修"</formula>
    </cfRule>
  </conditionalFormatting>
  <conditionalFormatting sqref="I224:I249 I31:I36 I42:I48 I50:I55 I57:I85 I87:I95 I97:I105 I165:I221 I145:I149 I107:I117 I139:I143 I151:I163 I119:I127 I129:I137">
    <cfRule type="containsText" dxfId="340" priority="394" operator="containsText" text="学修">
      <formula>NOT(ISERROR(SEARCH("学修",I31)))</formula>
    </cfRule>
    <cfRule type="containsText" dxfId="339" priority="395" operator="containsText" text="履修">
      <formula>NOT(ISERROR(SEARCH("履修",I31)))</formula>
    </cfRule>
  </conditionalFormatting>
  <conditionalFormatting sqref="G224:G249 G31:G36 G42:G48 G50:G55 G57:G83 G87:G95 G97:G105 G165:G221 G107:G117 G139:G149 G151:G163 G119:G127 G129:G137">
    <cfRule type="containsText" dxfId="338" priority="392" operator="containsText" text="学修+$I$2:$I$232">
      <formula>NOT(ISERROR(SEARCH("学修+$I$2:$I$232",G31)))</formula>
    </cfRule>
  </conditionalFormatting>
  <conditionalFormatting sqref="L224:L249 L31:L36 L42:L48 L50:L55 L87:L95 L209:L221 L97:L105 L165:L201 L57:L83 L145:L149 L107:L117 L139:L143 L151:L163 L119:L127 L129:L137">
    <cfRule type="cellIs" priority="381" operator="lessThanOrEqual">
      <formula>22</formula>
    </cfRule>
    <cfRule type="expression" dxfId="337" priority="390">
      <formula>"22.5&gt;$L$2:$L$232&gt;1"</formula>
    </cfRule>
  </conditionalFormatting>
  <conditionalFormatting sqref="H31:H36 H42:H48 H50:H55 H57:H83 H87:H95 H97:H105 H165:H221 H145:H149 H107:H117 H223:H249 H139:H143 H151:H163 H119:H127 H129:H137">
    <cfRule type="beginsWith" dxfId="336" priority="386" operator="beginsWith" text="自由選択">
      <formula>LEFT(H31,LEN("自由選択"))="自由選択"</formula>
    </cfRule>
    <cfRule type="beginsWith" dxfId="335" priority="387" operator="beginsWith" text="選択">
      <formula>LEFT(H31,LEN("選択"))="選択"</formula>
    </cfRule>
    <cfRule type="containsText" dxfId="334" priority="388" operator="containsText" text="必修選択">
      <formula>NOT(ISERROR(SEARCH("必修選択",H31)))</formula>
    </cfRule>
    <cfRule type="endsWith" dxfId="333" priority="389" operator="endsWith" text="必修">
      <formula>RIGHT(H31,LEN("必修"))="必修"</formula>
    </cfRule>
  </conditionalFormatting>
  <conditionalFormatting sqref="K224:K249 K31:K36 K42:K48 K50:K55 K87:K95 K97:K105 K165:K221 K57:K83 K145:K149 K107:K117 K139:K143 K151:K163 K119:K127 K129:K137">
    <cfRule type="containsText" dxfId="332" priority="384" operator="containsText" text="半期">
      <formula>NOT(ISERROR(SEARCH("半期",K31)))</formula>
    </cfRule>
    <cfRule type="containsText" dxfId="331" priority="385" operator="containsText" text="通年">
      <formula>NOT(ISERROR(SEARCH("通年",K31)))</formula>
    </cfRule>
  </conditionalFormatting>
  <conditionalFormatting sqref="J224:J249 J31:J36 J42:J48 J50:J55 J57:J83 J87:J95 J97:J105 J165:J221 J145:J149 J107:J117 J139:J143 J151:J163 J119:J127 J129:J137">
    <cfRule type="cellIs" dxfId="330" priority="376" operator="equal">
      <formula>5</formula>
    </cfRule>
    <cfRule type="cellIs" dxfId="329" priority="377" operator="equal">
      <formula>4</formula>
    </cfRule>
    <cfRule type="cellIs" dxfId="328" priority="378" operator="equal">
      <formula>3</formula>
    </cfRule>
    <cfRule type="cellIs" dxfId="327" priority="379" operator="equal">
      <formula>2</formula>
    </cfRule>
    <cfRule type="cellIs" dxfId="326" priority="380" operator="equal">
      <formula>1</formula>
    </cfRule>
  </conditionalFormatting>
  <conditionalFormatting sqref="G224:G250 G260:G1048576 Y259 G31:G36 G42:G48 G50:G55 G57:G83 G87:G95 G97:G105 G165:G221 G107:G117 G139:G149 G151:G163 G119:G127 G129:G137">
    <cfRule type="cellIs" dxfId="325" priority="371" operator="greaterThanOrEqual">
      <formula>4</formula>
    </cfRule>
    <cfRule type="cellIs" dxfId="324" priority="372" operator="equal">
      <formula>2</formula>
    </cfRule>
    <cfRule type="cellIs" dxfId="323" priority="373" operator="equal">
      <formula>1</formula>
    </cfRule>
    <cfRule type="cellIs" dxfId="322" priority="374" operator="equal">
      <formula>2</formula>
    </cfRule>
    <cfRule type="cellIs" dxfId="321" priority="375" operator="equal">
      <formula>1</formula>
    </cfRule>
  </conditionalFormatting>
  <conditionalFormatting sqref="I223">
    <cfRule type="containsText" dxfId="320" priority="368" operator="containsText" text="学修">
      <formula>NOT(ISERROR(SEARCH("学修",I223)))</formula>
    </cfRule>
    <cfRule type="containsText" dxfId="319" priority="369" operator="containsText" text="履修">
      <formula>NOT(ISERROR(SEARCH("履修",I223)))</formula>
    </cfRule>
  </conditionalFormatting>
  <conditionalFormatting sqref="G223">
    <cfRule type="containsText" dxfId="318" priority="367" operator="containsText" text="学修+$I$2:$I$232">
      <formula>NOT(ISERROR(SEARCH("学修+$I$2:$I$232",G223)))</formula>
    </cfRule>
  </conditionalFormatting>
  <conditionalFormatting sqref="L223">
    <cfRule type="cellIs" priority="359" operator="lessThanOrEqual">
      <formula>22</formula>
    </cfRule>
    <cfRule type="expression" dxfId="317" priority="366">
      <formula>"22.5&gt;$L$2:$L$232&gt;1"</formula>
    </cfRule>
  </conditionalFormatting>
  <conditionalFormatting sqref="K223">
    <cfRule type="containsText" dxfId="316" priority="360" operator="containsText" text="半期">
      <formula>NOT(ISERROR(SEARCH("半期",K223)))</formula>
    </cfRule>
    <cfRule type="containsText" dxfId="315" priority="361" operator="containsText" text="通年">
      <formula>NOT(ISERROR(SEARCH("通年",K223)))</formula>
    </cfRule>
  </conditionalFormatting>
  <conditionalFormatting sqref="J223">
    <cfRule type="cellIs" dxfId="314" priority="354" operator="equal">
      <formula>5</formula>
    </cfRule>
    <cfRule type="cellIs" dxfId="313" priority="355" operator="equal">
      <formula>4</formula>
    </cfRule>
    <cfRule type="cellIs" dxfId="312" priority="356" operator="equal">
      <formula>3</formula>
    </cfRule>
    <cfRule type="cellIs" dxfId="311" priority="357" operator="equal">
      <formula>2</formula>
    </cfRule>
    <cfRule type="cellIs" dxfId="310" priority="358" operator="equal">
      <formula>1</formula>
    </cfRule>
  </conditionalFormatting>
  <conditionalFormatting sqref="G223">
    <cfRule type="cellIs" dxfId="309" priority="349" operator="greaterThanOrEqual">
      <formula>4</formula>
    </cfRule>
    <cfRule type="cellIs" dxfId="308" priority="350" operator="equal">
      <formula>2</formula>
    </cfRule>
    <cfRule type="cellIs" dxfId="307" priority="351" operator="equal">
      <formula>1</formula>
    </cfRule>
    <cfRule type="cellIs" dxfId="306" priority="352" operator="equal">
      <formula>2</formula>
    </cfRule>
    <cfRule type="cellIs" dxfId="305" priority="353" operator="equal">
      <formula>1</formula>
    </cfRule>
  </conditionalFormatting>
  <conditionalFormatting sqref="L202:L208">
    <cfRule type="cellIs" priority="347" operator="lessThanOrEqual">
      <formula>22</formula>
    </cfRule>
    <cfRule type="expression" dxfId="304" priority="348">
      <formula>"22.5&gt;$L$2:$L$232&gt;1"</formula>
    </cfRule>
  </conditionalFormatting>
  <conditionalFormatting sqref="H9:H30">
    <cfRule type="expression" dxfId="303" priority="346">
      <formula>"必修"</formula>
    </cfRule>
  </conditionalFormatting>
  <conditionalFormatting sqref="I17">
    <cfRule type="dataBar" priority="345">
      <dataBar>
        <cfvo type="min"/>
        <cfvo type="max"/>
        <color rgb="FF638EC6"/>
      </dataBar>
      <extLst>
        <ext xmlns:x14="http://schemas.microsoft.com/office/spreadsheetml/2009/9/main" uri="{B025F937-C7B1-47D3-B67F-A62EFF666E3E}">
          <x14:id>{5854366C-05C5-4BA3-A9DA-A7D2484A8051}</x14:id>
        </ext>
      </extLst>
    </cfRule>
  </conditionalFormatting>
  <conditionalFormatting sqref="I9:I30">
    <cfRule type="containsText" dxfId="302" priority="343" operator="containsText" text="学修">
      <formula>NOT(ISERROR(SEARCH("学修",I9)))</formula>
    </cfRule>
    <cfRule type="containsText" dxfId="301" priority="344" operator="containsText" text="履修">
      <formula>NOT(ISERROR(SEARCH("履修",I9)))</formula>
    </cfRule>
  </conditionalFormatting>
  <conditionalFormatting sqref="G9">
    <cfRule type="expression" dxfId="300" priority="340">
      <formula>"IF($I$2=""学修"")"</formula>
    </cfRule>
    <cfRule type="containsText" dxfId="299" priority="342" operator="containsText" text="学修+$I$2:$I$232">
      <formula>NOT(ISERROR(SEARCH("学修+$I$2:$I$232",G9)))</formula>
    </cfRule>
  </conditionalFormatting>
  <conditionalFormatting sqref="G9:G30">
    <cfRule type="containsText" dxfId="298" priority="341" operator="containsText" text="学修+$I$2:$I$232">
      <formula>NOT(ISERROR(SEARCH("学修+$I$2:$I$232",G9)))</formula>
    </cfRule>
  </conditionalFormatting>
  <conditionalFormatting sqref="L9:L30">
    <cfRule type="cellIs" priority="331" operator="lessThanOrEqual">
      <formula>22</formula>
    </cfRule>
    <cfRule type="expression" dxfId="297" priority="339">
      <formula>"22.5&gt;$L$2:$L$232&gt;1"</formula>
    </cfRule>
  </conditionalFormatting>
  <conditionalFormatting sqref="H9:H30">
    <cfRule type="beginsWith" dxfId="296" priority="335" operator="beginsWith" text="自由選択">
      <formula>LEFT(H9,LEN("自由選択"))="自由選択"</formula>
    </cfRule>
    <cfRule type="beginsWith" dxfId="295" priority="336" operator="beginsWith" text="選択">
      <formula>LEFT(H9,LEN("選択"))="選択"</formula>
    </cfRule>
    <cfRule type="containsText" dxfId="294" priority="337" operator="containsText" text="必修選択">
      <formula>NOT(ISERROR(SEARCH("必修選択",H9)))</formula>
    </cfRule>
    <cfRule type="endsWith" dxfId="293" priority="338" operator="endsWith" text="必修">
      <formula>RIGHT(H9,LEN("必修"))="必修"</formula>
    </cfRule>
  </conditionalFormatting>
  <conditionalFormatting sqref="K9:K30">
    <cfRule type="containsText" dxfId="292" priority="333" operator="containsText" text="半期">
      <formula>NOT(ISERROR(SEARCH("半期",K9)))</formula>
    </cfRule>
    <cfRule type="containsText" dxfId="291" priority="334" operator="containsText" text="通年">
      <formula>NOT(ISERROR(SEARCH("通年",K9)))</formula>
    </cfRule>
  </conditionalFormatting>
  <conditionalFormatting sqref="L9:L30">
    <cfRule type="cellIs" dxfId="290" priority="332" operator="lessThanOrEqual">
      <formula>22</formula>
    </cfRule>
  </conditionalFormatting>
  <conditionalFormatting sqref="J9:J30">
    <cfRule type="cellIs" dxfId="289" priority="326" operator="equal">
      <formula>5</formula>
    </cfRule>
    <cfRule type="cellIs" dxfId="288" priority="327" operator="equal">
      <formula>4</formula>
    </cfRule>
    <cfRule type="cellIs" dxfId="287" priority="328" operator="equal">
      <formula>3</formula>
    </cfRule>
    <cfRule type="cellIs" dxfId="286" priority="329" operator="equal">
      <formula>2</formula>
    </cfRule>
    <cfRule type="cellIs" dxfId="285" priority="330" operator="equal">
      <formula>1</formula>
    </cfRule>
  </conditionalFormatting>
  <conditionalFormatting sqref="G9:G30">
    <cfRule type="cellIs" dxfId="284" priority="321" operator="greaterThanOrEqual">
      <formula>4</formula>
    </cfRule>
    <cfRule type="cellIs" dxfId="283" priority="322" operator="equal">
      <formula>2</formula>
    </cfRule>
    <cfRule type="cellIs" dxfId="282" priority="323" operator="equal">
      <formula>1</formula>
    </cfRule>
    <cfRule type="cellIs" dxfId="281" priority="324" operator="equal">
      <formula>2</formula>
    </cfRule>
    <cfRule type="cellIs" dxfId="280" priority="325" operator="equal">
      <formula>1</formula>
    </cfRule>
  </conditionalFormatting>
  <conditionalFormatting sqref="H37:H41">
    <cfRule type="expression" dxfId="279" priority="320">
      <formula>"必修"</formula>
    </cfRule>
  </conditionalFormatting>
  <conditionalFormatting sqref="I37:I41">
    <cfRule type="containsText" dxfId="278" priority="318" operator="containsText" text="学修">
      <formula>NOT(ISERROR(SEARCH("学修",I37)))</formula>
    </cfRule>
    <cfRule type="containsText" dxfId="277" priority="319" operator="containsText" text="履修">
      <formula>NOT(ISERROR(SEARCH("履修",I37)))</formula>
    </cfRule>
  </conditionalFormatting>
  <conditionalFormatting sqref="G37:G41">
    <cfRule type="containsText" dxfId="276" priority="317" operator="containsText" text="学修+$I$2:$I$232">
      <formula>NOT(ISERROR(SEARCH("学修+$I$2:$I$232",G37)))</formula>
    </cfRule>
  </conditionalFormatting>
  <conditionalFormatting sqref="L37:L41">
    <cfRule type="cellIs" priority="309" operator="lessThanOrEqual">
      <formula>22</formula>
    </cfRule>
    <cfRule type="expression" dxfId="275" priority="316">
      <formula>"22.5&gt;$L$2:$L$232&gt;1"</formula>
    </cfRule>
  </conditionalFormatting>
  <conditionalFormatting sqref="H37:H41">
    <cfRule type="beginsWith" dxfId="274" priority="312" operator="beginsWith" text="自由選択">
      <formula>LEFT(H37,LEN("自由選択"))="自由選択"</formula>
    </cfRule>
    <cfRule type="beginsWith" dxfId="273" priority="313" operator="beginsWith" text="選択">
      <formula>LEFT(H37,LEN("選択"))="選択"</formula>
    </cfRule>
    <cfRule type="containsText" dxfId="272" priority="314" operator="containsText" text="必修選択">
      <formula>NOT(ISERROR(SEARCH("必修選択",H37)))</formula>
    </cfRule>
    <cfRule type="endsWith" dxfId="271" priority="315" operator="endsWith" text="必修">
      <formula>RIGHT(H37,LEN("必修"))="必修"</formula>
    </cfRule>
  </conditionalFormatting>
  <conditionalFormatting sqref="K37:K41">
    <cfRule type="containsText" dxfId="270" priority="310" operator="containsText" text="半期">
      <formula>NOT(ISERROR(SEARCH("半期",K37)))</formula>
    </cfRule>
    <cfRule type="containsText" dxfId="269" priority="311" operator="containsText" text="通年">
      <formula>NOT(ISERROR(SEARCH("通年",K37)))</formula>
    </cfRule>
  </conditionalFormatting>
  <conditionalFormatting sqref="J37:J41">
    <cfRule type="cellIs" dxfId="268" priority="304" operator="equal">
      <formula>5</formula>
    </cfRule>
    <cfRule type="cellIs" dxfId="267" priority="305" operator="equal">
      <formula>4</formula>
    </cfRule>
    <cfRule type="cellIs" dxfId="266" priority="306" operator="equal">
      <formula>3</formula>
    </cfRule>
    <cfRule type="cellIs" dxfId="265" priority="307" operator="equal">
      <formula>2</formula>
    </cfRule>
    <cfRule type="cellIs" dxfId="264" priority="308" operator="equal">
      <formula>1</formula>
    </cfRule>
  </conditionalFormatting>
  <conditionalFormatting sqref="G37:G41">
    <cfRule type="cellIs" dxfId="263" priority="299" operator="greaterThanOrEqual">
      <formula>4</formula>
    </cfRule>
    <cfRule type="cellIs" dxfId="262" priority="300" operator="equal">
      <formula>2</formula>
    </cfRule>
    <cfRule type="cellIs" dxfId="261" priority="301" operator="equal">
      <formula>1</formula>
    </cfRule>
    <cfRule type="cellIs" dxfId="260" priority="302" operator="equal">
      <formula>2</formula>
    </cfRule>
    <cfRule type="cellIs" dxfId="259" priority="303" operator="equal">
      <formula>1</formula>
    </cfRule>
  </conditionalFormatting>
  <conditionalFormatting sqref="H49">
    <cfRule type="expression" dxfId="258" priority="298">
      <formula>"必修"</formula>
    </cfRule>
  </conditionalFormatting>
  <conditionalFormatting sqref="I49">
    <cfRule type="containsText" dxfId="257" priority="296" operator="containsText" text="学修">
      <formula>NOT(ISERROR(SEARCH("学修",I49)))</formula>
    </cfRule>
    <cfRule type="containsText" dxfId="256" priority="297" operator="containsText" text="履修">
      <formula>NOT(ISERROR(SEARCH("履修",I49)))</formula>
    </cfRule>
  </conditionalFormatting>
  <conditionalFormatting sqref="G49">
    <cfRule type="containsText" dxfId="255" priority="295" operator="containsText" text="学修+$I$2:$I$232">
      <formula>NOT(ISERROR(SEARCH("学修+$I$2:$I$232",G49)))</formula>
    </cfRule>
  </conditionalFormatting>
  <conditionalFormatting sqref="L49">
    <cfRule type="cellIs" priority="287" operator="lessThanOrEqual">
      <formula>22</formula>
    </cfRule>
    <cfRule type="expression" dxfId="254" priority="294">
      <formula>"22.5&gt;$L$2:$L$232&gt;1"</formula>
    </cfRule>
  </conditionalFormatting>
  <conditionalFormatting sqref="H49">
    <cfRule type="beginsWith" dxfId="253" priority="290" operator="beginsWith" text="自由選択">
      <formula>LEFT(H49,LEN("自由選択"))="自由選択"</formula>
    </cfRule>
    <cfRule type="beginsWith" dxfId="252" priority="291" operator="beginsWith" text="選択">
      <formula>LEFT(H49,LEN("選択"))="選択"</formula>
    </cfRule>
    <cfRule type="containsText" dxfId="251" priority="292" operator="containsText" text="必修選択">
      <formula>NOT(ISERROR(SEARCH("必修選択",H49)))</formula>
    </cfRule>
    <cfRule type="endsWith" dxfId="250" priority="293" operator="endsWith" text="必修">
      <formula>RIGHT(H49,LEN("必修"))="必修"</formula>
    </cfRule>
  </conditionalFormatting>
  <conditionalFormatting sqref="K49">
    <cfRule type="containsText" dxfId="249" priority="288" operator="containsText" text="半期">
      <formula>NOT(ISERROR(SEARCH("半期",K49)))</formula>
    </cfRule>
    <cfRule type="containsText" dxfId="248" priority="289" operator="containsText" text="通年">
      <formula>NOT(ISERROR(SEARCH("通年",K49)))</formula>
    </cfRule>
  </conditionalFormatting>
  <conditionalFormatting sqref="J49">
    <cfRule type="cellIs" dxfId="247" priority="282" operator="equal">
      <formula>5</formula>
    </cfRule>
    <cfRule type="cellIs" dxfId="246" priority="283" operator="equal">
      <formula>4</formula>
    </cfRule>
    <cfRule type="cellIs" dxfId="245" priority="284" operator="equal">
      <formula>3</formula>
    </cfRule>
    <cfRule type="cellIs" dxfId="244" priority="285" operator="equal">
      <formula>2</formula>
    </cfRule>
    <cfRule type="cellIs" dxfId="243" priority="286" operator="equal">
      <formula>1</formula>
    </cfRule>
  </conditionalFormatting>
  <conditionalFormatting sqref="G49">
    <cfRule type="cellIs" dxfId="242" priority="277" operator="greaterThanOrEqual">
      <formula>4</formula>
    </cfRule>
    <cfRule type="cellIs" dxfId="241" priority="278" operator="equal">
      <formula>2</formula>
    </cfRule>
    <cfRule type="cellIs" dxfId="240" priority="279" operator="equal">
      <formula>1</formula>
    </cfRule>
    <cfRule type="cellIs" dxfId="239" priority="280" operator="equal">
      <formula>2</formula>
    </cfRule>
    <cfRule type="cellIs" dxfId="238" priority="281" operator="equal">
      <formula>1</formula>
    </cfRule>
  </conditionalFormatting>
  <conditionalFormatting sqref="H56">
    <cfRule type="expression" dxfId="237" priority="276">
      <formula>"必修"</formula>
    </cfRule>
  </conditionalFormatting>
  <conditionalFormatting sqref="I56">
    <cfRule type="containsText" dxfId="236" priority="274" operator="containsText" text="学修">
      <formula>NOT(ISERROR(SEARCH("学修",I56)))</formula>
    </cfRule>
    <cfRule type="containsText" dxfId="235" priority="275" operator="containsText" text="履修">
      <formula>NOT(ISERROR(SEARCH("履修",I56)))</formula>
    </cfRule>
  </conditionalFormatting>
  <conditionalFormatting sqref="G56">
    <cfRule type="containsText" dxfId="234" priority="273" operator="containsText" text="学修+$I$2:$I$232">
      <formula>NOT(ISERROR(SEARCH("学修+$I$2:$I$232",G56)))</formula>
    </cfRule>
  </conditionalFormatting>
  <conditionalFormatting sqref="L56">
    <cfRule type="cellIs" priority="265" operator="lessThanOrEqual">
      <formula>22</formula>
    </cfRule>
    <cfRule type="expression" dxfId="233" priority="272">
      <formula>"22.5&gt;$L$2:$L$232&gt;1"</formula>
    </cfRule>
  </conditionalFormatting>
  <conditionalFormatting sqref="H56">
    <cfRule type="beginsWith" dxfId="232" priority="268" operator="beginsWith" text="自由選択">
      <formula>LEFT(H56,LEN("自由選択"))="自由選択"</formula>
    </cfRule>
    <cfRule type="beginsWith" dxfId="231" priority="269" operator="beginsWith" text="選択">
      <formula>LEFT(H56,LEN("選択"))="選択"</formula>
    </cfRule>
    <cfRule type="containsText" dxfId="230" priority="270" operator="containsText" text="必修選択">
      <formula>NOT(ISERROR(SEARCH("必修選択",H56)))</formula>
    </cfRule>
    <cfRule type="endsWith" dxfId="229" priority="271" operator="endsWith" text="必修">
      <formula>RIGHT(H56,LEN("必修"))="必修"</formula>
    </cfRule>
  </conditionalFormatting>
  <conditionalFormatting sqref="K56">
    <cfRule type="containsText" dxfId="228" priority="266" operator="containsText" text="半期">
      <formula>NOT(ISERROR(SEARCH("半期",K56)))</formula>
    </cfRule>
    <cfRule type="containsText" dxfId="227" priority="267" operator="containsText" text="通年">
      <formula>NOT(ISERROR(SEARCH("通年",K56)))</formula>
    </cfRule>
  </conditionalFormatting>
  <conditionalFormatting sqref="J56">
    <cfRule type="cellIs" dxfId="226" priority="260" operator="equal">
      <formula>5</formula>
    </cfRule>
    <cfRule type="cellIs" dxfId="225" priority="261" operator="equal">
      <formula>4</formula>
    </cfRule>
    <cfRule type="cellIs" dxfId="224" priority="262" operator="equal">
      <formula>3</formula>
    </cfRule>
    <cfRule type="cellIs" dxfId="223" priority="263" operator="equal">
      <formula>2</formula>
    </cfRule>
    <cfRule type="cellIs" dxfId="222" priority="264" operator="equal">
      <formula>1</formula>
    </cfRule>
  </conditionalFormatting>
  <conditionalFormatting sqref="G56">
    <cfRule type="cellIs" dxfId="221" priority="255" operator="greaterThanOrEqual">
      <formula>4</formula>
    </cfRule>
    <cfRule type="cellIs" dxfId="220" priority="256" operator="equal">
      <formula>2</formula>
    </cfRule>
    <cfRule type="cellIs" dxfId="219" priority="257" operator="equal">
      <formula>1</formula>
    </cfRule>
    <cfRule type="cellIs" dxfId="218" priority="258" operator="equal">
      <formula>2</formula>
    </cfRule>
    <cfRule type="cellIs" dxfId="217" priority="259" operator="equal">
      <formula>1</formula>
    </cfRule>
  </conditionalFormatting>
  <conditionalFormatting sqref="H84:H85">
    <cfRule type="expression" dxfId="216" priority="254">
      <formula>"必修"</formula>
    </cfRule>
  </conditionalFormatting>
  <conditionalFormatting sqref="I96">
    <cfRule type="containsText" dxfId="215" priority="230" operator="containsText" text="学修">
      <formula>NOT(ISERROR(SEARCH("学修",I96)))</formula>
    </cfRule>
    <cfRule type="containsText" dxfId="214" priority="231" operator="containsText" text="履修">
      <formula>NOT(ISERROR(SEARCH("履修",I96)))</formula>
    </cfRule>
  </conditionalFormatting>
  <conditionalFormatting sqref="G84:G86">
    <cfRule type="containsText" dxfId="213" priority="251" operator="containsText" text="学修+$I$2:$I$232">
      <formula>NOT(ISERROR(SEARCH("学修+$I$2:$I$232",G84)))</formula>
    </cfRule>
  </conditionalFormatting>
  <conditionalFormatting sqref="L84:L85">
    <cfRule type="cellIs" priority="243" operator="lessThanOrEqual">
      <formula>22</formula>
    </cfRule>
    <cfRule type="expression" dxfId="212" priority="250">
      <formula>"22.5&gt;$L$2:$L$232&gt;1"</formula>
    </cfRule>
  </conditionalFormatting>
  <conditionalFormatting sqref="H84:H85">
    <cfRule type="beginsWith" dxfId="211" priority="246" operator="beginsWith" text="自由選択">
      <formula>LEFT(H84,LEN("自由選択"))="自由選択"</formula>
    </cfRule>
    <cfRule type="beginsWith" dxfId="210" priority="247" operator="beginsWith" text="選択">
      <formula>LEFT(H84,LEN("選択"))="選択"</formula>
    </cfRule>
    <cfRule type="containsText" dxfId="209" priority="248" operator="containsText" text="必修選択">
      <formula>NOT(ISERROR(SEARCH("必修選択",H84)))</formula>
    </cfRule>
    <cfRule type="endsWith" dxfId="208" priority="249" operator="endsWith" text="必修">
      <formula>RIGHT(H84,LEN("必修"))="必修"</formula>
    </cfRule>
  </conditionalFormatting>
  <conditionalFormatting sqref="K84:K85">
    <cfRule type="containsText" dxfId="207" priority="244" operator="containsText" text="半期">
      <formula>NOT(ISERROR(SEARCH("半期",K84)))</formula>
    </cfRule>
    <cfRule type="containsText" dxfId="206" priority="245" operator="containsText" text="通年">
      <formula>NOT(ISERROR(SEARCH("通年",K84)))</formula>
    </cfRule>
  </conditionalFormatting>
  <conditionalFormatting sqref="J84:J85">
    <cfRule type="cellIs" dxfId="205" priority="238" operator="equal">
      <formula>5</formula>
    </cfRule>
    <cfRule type="cellIs" dxfId="204" priority="239" operator="equal">
      <formula>4</formula>
    </cfRule>
    <cfRule type="cellIs" dxfId="203" priority="240" operator="equal">
      <formula>3</formula>
    </cfRule>
    <cfRule type="cellIs" dxfId="202" priority="241" operator="equal">
      <formula>2</formula>
    </cfRule>
    <cfRule type="cellIs" dxfId="201" priority="242" operator="equal">
      <formula>1</formula>
    </cfRule>
  </conditionalFormatting>
  <conditionalFormatting sqref="G84:G86">
    <cfRule type="cellIs" dxfId="200" priority="233" operator="greaterThanOrEqual">
      <formula>4</formula>
    </cfRule>
    <cfRule type="cellIs" dxfId="199" priority="234" operator="equal">
      <formula>2</formula>
    </cfRule>
    <cfRule type="cellIs" dxfId="198" priority="235" operator="equal">
      <formula>1</formula>
    </cfRule>
    <cfRule type="cellIs" dxfId="197" priority="236" operator="equal">
      <formula>2</formula>
    </cfRule>
    <cfRule type="cellIs" dxfId="196" priority="237" operator="equal">
      <formula>1</formula>
    </cfRule>
  </conditionalFormatting>
  <conditionalFormatting sqref="H96">
    <cfRule type="expression" dxfId="195" priority="232">
      <formula>"必修"</formula>
    </cfRule>
  </conditionalFormatting>
  <conditionalFormatting sqref="G96">
    <cfRule type="containsText" dxfId="194" priority="229" operator="containsText" text="学修+$I$2:$I$232">
      <formula>NOT(ISERROR(SEARCH("学修+$I$2:$I$232",G96)))</formula>
    </cfRule>
  </conditionalFormatting>
  <conditionalFormatting sqref="L96">
    <cfRule type="cellIs" priority="221" operator="lessThanOrEqual">
      <formula>22</formula>
    </cfRule>
    <cfRule type="expression" dxfId="193" priority="228">
      <formula>"22.5&gt;$L$2:$L$232&gt;1"</formula>
    </cfRule>
  </conditionalFormatting>
  <conditionalFormatting sqref="H96">
    <cfRule type="beginsWith" dxfId="192" priority="224" operator="beginsWith" text="自由選択">
      <formula>LEFT(H96,LEN("自由選択"))="自由選択"</formula>
    </cfRule>
    <cfRule type="beginsWith" dxfId="191" priority="225" operator="beginsWith" text="選択">
      <formula>LEFT(H96,LEN("選択"))="選択"</formula>
    </cfRule>
    <cfRule type="containsText" dxfId="190" priority="226" operator="containsText" text="必修選択">
      <formula>NOT(ISERROR(SEARCH("必修選択",H96)))</formula>
    </cfRule>
    <cfRule type="endsWith" dxfId="189" priority="227" operator="endsWith" text="必修">
      <formula>RIGHT(H96,LEN("必修"))="必修"</formula>
    </cfRule>
  </conditionalFormatting>
  <conditionalFormatting sqref="K96">
    <cfRule type="containsText" dxfId="188" priority="222" operator="containsText" text="半期">
      <formula>NOT(ISERROR(SEARCH("半期",K96)))</formula>
    </cfRule>
    <cfRule type="containsText" dxfId="187" priority="223" operator="containsText" text="通年">
      <formula>NOT(ISERROR(SEARCH("通年",K96)))</formula>
    </cfRule>
  </conditionalFormatting>
  <conditionalFormatting sqref="J96">
    <cfRule type="cellIs" dxfId="186" priority="216" operator="equal">
      <formula>5</formula>
    </cfRule>
    <cfRule type="cellIs" dxfId="185" priority="217" operator="equal">
      <formula>4</formula>
    </cfRule>
    <cfRule type="cellIs" dxfId="184" priority="218" operator="equal">
      <formula>3</formula>
    </cfRule>
    <cfRule type="cellIs" dxfId="183" priority="219" operator="equal">
      <formula>2</formula>
    </cfRule>
    <cfRule type="cellIs" dxfId="182" priority="220" operator="equal">
      <formula>1</formula>
    </cfRule>
  </conditionalFormatting>
  <conditionalFormatting sqref="G96">
    <cfRule type="cellIs" dxfId="181" priority="211" operator="greaterThanOrEqual">
      <formula>4</formula>
    </cfRule>
    <cfRule type="cellIs" dxfId="180" priority="212" operator="equal">
      <formula>2</formula>
    </cfRule>
    <cfRule type="cellIs" dxfId="179" priority="213" operator="equal">
      <formula>1</formula>
    </cfRule>
    <cfRule type="cellIs" dxfId="178" priority="214" operator="equal">
      <formula>2</formula>
    </cfRule>
    <cfRule type="cellIs" dxfId="177" priority="215" operator="equal">
      <formula>1</formula>
    </cfRule>
  </conditionalFormatting>
  <conditionalFormatting sqref="H86">
    <cfRule type="expression" dxfId="176" priority="210">
      <formula>"必修"</formula>
    </cfRule>
  </conditionalFormatting>
  <conditionalFormatting sqref="I86">
    <cfRule type="containsText" dxfId="175" priority="208" operator="containsText" text="学修">
      <formula>NOT(ISERROR(SEARCH("学修",I86)))</formula>
    </cfRule>
    <cfRule type="containsText" dxfId="174" priority="209" operator="containsText" text="履修">
      <formula>NOT(ISERROR(SEARCH("履修",I86)))</formula>
    </cfRule>
  </conditionalFormatting>
  <conditionalFormatting sqref="L86">
    <cfRule type="cellIs" priority="200" operator="lessThanOrEqual">
      <formula>22</formula>
    </cfRule>
    <cfRule type="expression" dxfId="173" priority="207">
      <formula>"22.5&gt;$L$2:$L$232&gt;1"</formula>
    </cfRule>
  </conditionalFormatting>
  <conditionalFormatting sqref="H86">
    <cfRule type="beginsWith" dxfId="172" priority="203" operator="beginsWith" text="自由選択">
      <formula>LEFT(H86,LEN("自由選択"))="自由選択"</formula>
    </cfRule>
    <cfRule type="beginsWith" dxfId="171" priority="204" operator="beginsWith" text="選択">
      <formula>LEFT(H86,LEN("選択"))="選択"</formula>
    </cfRule>
    <cfRule type="containsText" dxfId="170" priority="205" operator="containsText" text="必修選択">
      <formula>NOT(ISERROR(SEARCH("必修選択",H86)))</formula>
    </cfRule>
    <cfRule type="endsWith" dxfId="169" priority="206" operator="endsWith" text="必修">
      <formula>RIGHT(H86,LEN("必修"))="必修"</formula>
    </cfRule>
  </conditionalFormatting>
  <conditionalFormatting sqref="K86">
    <cfRule type="containsText" dxfId="168" priority="201" operator="containsText" text="半期">
      <formula>NOT(ISERROR(SEARCH("半期",K86)))</formula>
    </cfRule>
    <cfRule type="containsText" dxfId="167" priority="202" operator="containsText" text="通年">
      <formula>NOT(ISERROR(SEARCH("通年",K86)))</formula>
    </cfRule>
  </conditionalFormatting>
  <conditionalFormatting sqref="J86">
    <cfRule type="cellIs" dxfId="166" priority="195" operator="equal">
      <formula>5</formula>
    </cfRule>
    <cfRule type="cellIs" dxfId="165" priority="196" operator="equal">
      <formula>4</formula>
    </cfRule>
    <cfRule type="cellIs" dxfId="164" priority="197" operator="equal">
      <formula>3</formula>
    </cfRule>
    <cfRule type="cellIs" dxfId="163" priority="198" operator="equal">
      <formula>2</formula>
    </cfRule>
    <cfRule type="cellIs" dxfId="162" priority="199" operator="equal">
      <formula>1</formula>
    </cfRule>
  </conditionalFormatting>
  <conditionalFormatting sqref="H144">
    <cfRule type="expression" dxfId="161" priority="194">
      <formula>"必修"</formula>
    </cfRule>
  </conditionalFormatting>
  <conditionalFormatting sqref="I144">
    <cfRule type="containsText" dxfId="160" priority="192" operator="containsText" text="学修">
      <formula>NOT(ISERROR(SEARCH("学修",I144)))</formula>
    </cfRule>
    <cfRule type="containsText" dxfId="159" priority="193" operator="containsText" text="履修">
      <formula>NOT(ISERROR(SEARCH("履修",I144)))</formula>
    </cfRule>
  </conditionalFormatting>
  <conditionalFormatting sqref="L144">
    <cfRule type="cellIs" priority="184" operator="lessThanOrEqual">
      <formula>22</formula>
    </cfRule>
    <cfRule type="expression" dxfId="158" priority="191">
      <formula>"22.5&gt;$L$2:$L$232&gt;1"</formula>
    </cfRule>
  </conditionalFormatting>
  <conditionalFormatting sqref="H144">
    <cfRule type="beginsWith" dxfId="157" priority="187" operator="beginsWith" text="自由選択">
      <formula>LEFT(H144,LEN("自由選択"))="自由選択"</formula>
    </cfRule>
    <cfRule type="beginsWith" dxfId="156" priority="188" operator="beginsWith" text="選択">
      <formula>LEFT(H144,LEN("選択"))="選択"</formula>
    </cfRule>
    <cfRule type="containsText" dxfId="155" priority="189" operator="containsText" text="必修選択">
      <formula>NOT(ISERROR(SEARCH("必修選択",H144)))</formula>
    </cfRule>
    <cfRule type="endsWith" dxfId="154" priority="190" operator="endsWith" text="必修">
      <formula>RIGHT(H144,LEN("必修"))="必修"</formula>
    </cfRule>
  </conditionalFormatting>
  <conditionalFormatting sqref="K144">
    <cfRule type="containsText" dxfId="153" priority="185" operator="containsText" text="半期">
      <formula>NOT(ISERROR(SEARCH("半期",K144)))</formula>
    </cfRule>
    <cfRule type="containsText" dxfId="152" priority="186" operator="containsText" text="通年">
      <formula>NOT(ISERROR(SEARCH("通年",K144)))</formula>
    </cfRule>
  </conditionalFormatting>
  <conditionalFormatting sqref="J144">
    <cfRule type="cellIs" dxfId="151" priority="179" operator="equal">
      <formula>5</formula>
    </cfRule>
    <cfRule type="cellIs" dxfId="150" priority="180" operator="equal">
      <formula>4</formula>
    </cfRule>
    <cfRule type="cellIs" dxfId="149" priority="181" operator="equal">
      <formula>3</formula>
    </cfRule>
    <cfRule type="cellIs" dxfId="148" priority="182" operator="equal">
      <formula>2</formula>
    </cfRule>
    <cfRule type="cellIs" dxfId="147" priority="183" operator="equal">
      <formula>1</formula>
    </cfRule>
  </conditionalFormatting>
  <conditionalFormatting sqref="H164">
    <cfRule type="expression" dxfId="146" priority="178">
      <formula>"必修"</formula>
    </cfRule>
  </conditionalFormatting>
  <conditionalFormatting sqref="I164">
    <cfRule type="containsText" dxfId="145" priority="176" operator="containsText" text="学修">
      <formula>NOT(ISERROR(SEARCH("学修",I164)))</formula>
    </cfRule>
    <cfRule type="containsText" dxfId="144" priority="177" operator="containsText" text="履修">
      <formula>NOT(ISERROR(SEARCH("履修",I164)))</formula>
    </cfRule>
  </conditionalFormatting>
  <conditionalFormatting sqref="G164">
    <cfRule type="containsText" dxfId="143" priority="175" operator="containsText" text="学修+$I$2:$I$232">
      <formula>NOT(ISERROR(SEARCH("学修+$I$2:$I$232",G164)))</formula>
    </cfRule>
  </conditionalFormatting>
  <conditionalFormatting sqref="L164">
    <cfRule type="cellIs" priority="167" operator="lessThanOrEqual">
      <formula>22</formula>
    </cfRule>
    <cfRule type="expression" dxfId="142" priority="174">
      <formula>"22.5&gt;$L$2:$L$232&gt;1"</formula>
    </cfRule>
  </conditionalFormatting>
  <conditionalFormatting sqref="H164">
    <cfRule type="beginsWith" dxfId="141" priority="170" operator="beginsWith" text="自由選択">
      <formula>LEFT(H164,LEN("自由選択"))="自由選択"</formula>
    </cfRule>
    <cfRule type="beginsWith" dxfId="140" priority="171" operator="beginsWith" text="選択">
      <formula>LEFT(H164,LEN("選択"))="選択"</formula>
    </cfRule>
    <cfRule type="containsText" dxfId="139" priority="172" operator="containsText" text="必修選択">
      <formula>NOT(ISERROR(SEARCH("必修選択",H164)))</formula>
    </cfRule>
    <cfRule type="endsWith" dxfId="138" priority="173" operator="endsWith" text="必修">
      <formula>RIGHT(H164,LEN("必修"))="必修"</formula>
    </cfRule>
  </conditionalFormatting>
  <conditionalFormatting sqref="K164">
    <cfRule type="containsText" dxfId="137" priority="168" operator="containsText" text="半期">
      <formula>NOT(ISERROR(SEARCH("半期",K164)))</formula>
    </cfRule>
    <cfRule type="containsText" dxfId="136" priority="169" operator="containsText" text="通年">
      <formula>NOT(ISERROR(SEARCH("通年",K164)))</formula>
    </cfRule>
  </conditionalFormatting>
  <conditionalFormatting sqref="J164">
    <cfRule type="cellIs" dxfId="135" priority="162" operator="equal">
      <formula>5</formula>
    </cfRule>
    <cfRule type="cellIs" dxfId="134" priority="163" operator="equal">
      <formula>4</formula>
    </cfRule>
    <cfRule type="cellIs" dxfId="133" priority="164" operator="equal">
      <formula>3</formula>
    </cfRule>
    <cfRule type="cellIs" dxfId="132" priority="165" operator="equal">
      <formula>2</formula>
    </cfRule>
    <cfRule type="cellIs" dxfId="131" priority="166" operator="equal">
      <formula>1</formula>
    </cfRule>
  </conditionalFormatting>
  <conditionalFormatting sqref="G164">
    <cfRule type="cellIs" dxfId="130" priority="157" operator="greaterThanOrEqual">
      <formula>4</formula>
    </cfRule>
    <cfRule type="cellIs" dxfId="129" priority="158" operator="equal">
      <formula>2</formula>
    </cfRule>
    <cfRule type="cellIs" dxfId="128" priority="159" operator="equal">
      <formula>1</formula>
    </cfRule>
    <cfRule type="cellIs" dxfId="127" priority="160" operator="equal">
      <formula>2</formula>
    </cfRule>
    <cfRule type="cellIs" dxfId="126" priority="161" operator="equal">
      <formula>1</formula>
    </cfRule>
  </conditionalFormatting>
  <conditionalFormatting sqref="H106">
    <cfRule type="expression" dxfId="125" priority="134">
      <formula>"必修"</formula>
    </cfRule>
  </conditionalFormatting>
  <conditionalFormatting sqref="I106">
    <cfRule type="containsText" dxfId="124" priority="132" operator="containsText" text="学修">
      <formula>NOT(ISERROR(SEARCH("学修",I106)))</formula>
    </cfRule>
    <cfRule type="containsText" dxfId="123" priority="133" operator="containsText" text="履修">
      <formula>NOT(ISERROR(SEARCH("履修",I106)))</formula>
    </cfRule>
  </conditionalFormatting>
  <conditionalFormatting sqref="G106">
    <cfRule type="containsText" dxfId="122" priority="131" operator="containsText" text="学修+$I$2:$I$232">
      <formula>NOT(ISERROR(SEARCH("学修+$I$2:$I$232",G106)))</formula>
    </cfRule>
  </conditionalFormatting>
  <conditionalFormatting sqref="L106">
    <cfRule type="cellIs" priority="123" operator="lessThanOrEqual">
      <formula>22</formula>
    </cfRule>
    <cfRule type="expression" dxfId="121" priority="130">
      <formula>"22.5&gt;$L$2:$L$232&gt;1"</formula>
    </cfRule>
  </conditionalFormatting>
  <conditionalFormatting sqref="H106">
    <cfRule type="beginsWith" dxfId="120" priority="126" operator="beginsWith" text="自由選択">
      <formula>LEFT(H106,LEN("自由選択"))="自由選択"</formula>
    </cfRule>
    <cfRule type="beginsWith" dxfId="119" priority="127" operator="beginsWith" text="選択">
      <formula>LEFT(H106,LEN("選択"))="選択"</formula>
    </cfRule>
    <cfRule type="containsText" dxfId="118" priority="128" operator="containsText" text="必修選択">
      <formula>NOT(ISERROR(SEARCH("必修選択",H106)))</formula>
    </cfRule>
    <cfRule type="endsWith" dxfId="117" priority="129" operator="endsWith" text="必修">
      <formula>RIGHT(H106,LEN("必修"))="必修"</formula>
    </cfRule>
  </conditionalFormatting>
  <conditionalFormatting sqref="K106">
    <cfRule type="containsText" dxfId="116" priority="124" operator="containsText" text="半期">
      <formula>NOT(ISERROR(SEARCH("半期",K106)))</formula>
    </cfRule>
    <cfRule type="containsText" dxfId="115" priority="125" operator="containsText" text="通年">
      <formula>NOT(ISERROR(SEARCH("通年",K106)))</formula>
    </cfRule>
  </conditionalFormatting>
  <conditionalFormatting sqref="J106">
    <cfRule type="cellIs" dxfId="114" priority="118" operator="equal">
      <formula>5</formula>
    </cfRule>
    <cfRule type="cellIs" dxfId="113" priority="119" operator="equal">
      <formula>4</formula>
    </cfRule>
    <cfRule type="cellIs" dxfId="112" priority="120" operator="equal">
      <formula>3</formula>
    </cfRule>
    <cfRule type="cellIs" dxfId="111" priority="121" operator="equal">
      <formula>2</formula>
    </cfRule>
    <cfRule type="cellIs" dxfId="110" priority="122" operator="equal">
      <formula>1</formula>
    </cfRule>
  </conditionalFormatting>
  <conditionalFormatting sqref="G106">
    <cfRule type="cellIs" dxfId="109" priority="113" operator="greaterThanOrEqual">
      <formula>4</formula>
    </cfRule>
    <cfRule type="cellIs" dxfId="108" priority="114" operator="equal">
      <formula>2</formula>
    </cfRule>
    <cfRule type="cellIs" dxfId="107" priority="115" operator="equal">
      <formula>1</formula>
    </cfRule>
    <cfRule type="cellIs" dxfId="106" priority="116" operator="equal">
      <formula>2</formula>
    </cfRule>
    <cfRule type="cellIs" dxfId="105" priority="117" operator="equal">
      <formula>1</formula>
    </cfRule>
  </conditionalFormatting>
  <conditionalFormatting sqref="H222">
    <cfRule type="expression" dxfId="104" priority="112">
      <formula>"必修"</formula>
    </cfRule>
  </conditionalFormatting>
  <conditionalFormatting sqref="I222">
    <cfRule type="containsText" dxfId="103" priority="110" operator="containsText" text="学修">
      <formula>NOT(ISERROR(SEARCH("学修",I222)))</formula>
    </cfRule>
    <cfRule type="containsText" dxfId="102" priority="111" operator="containsText" text="履修">
      <formula>NOT(ISERROR(SEARCH("履修",I222)))</formula>
    </cfRule>
  </conditionalFormatting>
  <conditionalFormatting sqref="G222">
    <cfRule type="containsText" dxfId="101" priority="109" operator="containsText" text="学修+$I$2:$I$232">
      <formula>NOT(ISERROR(SEARCH("学修+$I$2:$I$232",G222)))</formula>
    </cfRule>
  </conditionalFormatting>
  <conditionalFormatting sqref="L222">
    <cfRule type="cellIs" priority="101" operator="lessThanOrEqual">
      <formula>22</formula>
    </cfRule>
    <cfRule type="expression" dxfId="100" priority="108">
      <formula>"22.5&gt;$L$2:$L$232&gt;1"</formula>
    </cfRule>
  </conditionalFormatting>
  <conditionalFormatting sqref="H222">
    <cfRule type="beginsWith" dxfId="99" priority="104" operator="beginsWith" text="自由選択">
      <formula>LEFT(H222,LEN("自由選択"))="自由選択"</formula>
    </cfRule>
    <cfRule type="beginsWith" dxfId="98" priority="105" operator="beginsWith" text="選択">
      <formula>LEFT(H222,LEN("選択"))="選択"</formula>
    </cfRule>
    <cfRule type="containsText" dxfId="97" priority="106" operator="containsText" text="必修選択">
      <formula>NOT(ISERROR(SEARCH("必修選択",H222)))</formula>
    </cfRule>
    <cfRule type="endsWith" dxfId="96" priority="107" operator="endsWith" text="必修">
      <formula>RIGHT(H222,LEN("必修"))="必修"</formula>
    </cfRule>
  </conditionalFormatting>
  <conditionalFormatting sqref="K222">
    <cfRule type="containsText" dxfId="95" priority="102" operator="containsText" text="半期">
      <formula>NOT(ISERROR(SEARCH("半期",K222)))</formula>
    </cfRule>
    <cfRule type="containsText" dxfId="94" priority="103" operator="containsText" text="通年">
      <formula>NOT(ISERROR(SEARCH("通年",K222)))</formula>
    </cfRule>
  </conditionalFormatting>
  <conditionalFormatting sqref="J222">
    <cfRule type="cellIs" dxfId="93" priority="96" operator="equal">
      <formula>5</formula>
    </cfRule>
    <cfRule type="cellIs" dxfId="92" priority="97" operator="equal">
      <formula>4</formula>
    </cfRule>
    <cfRule type="cellIs" dxfId="91" priority="98" operator="equal">
      <formula>3</formula>
    </cfRule>
    <cfRule type="cellIs" dxfId="90" priority="99" operator="equal">
      <formula>2</formula>
    </cfRule>
    <cfRule type="cellIs" dxfId="89" priority="100" operator="equal">
      <formula>1</formula>
    </cfRule>
  </conditionalFormatting>
  <conditionalFormatting sqref="G222">
    <cfRule type="cellIs" dxfId="88" priority="91" operator="greaterThanOrEqual">
      <formula>4</formula>
    </cfRule>
    <cfRule type="cellIs" dxfId="87" priority="92" operator="equal">
      <formula>2</formula>
    </cfRule>
    <cfRule type="cellIs" dxfId="86" priority="93" operator="equal">
      <formula>1</formula>
    </cfRule>
    <cfRule type="cellIs" dxfId="85" priority="94" operator="equal">
      <formula>2</formula>
    </cfRule>
    <cfRule type="cellIs" dxfId="84" priority="95" operator="equal">
      <formula>1</formula>
    </cfRule>
  </conditionalFormatting>
  <conditionalFormatting sqref="H138">
    <cfRule type="expression" dxfId="83" priority="90">
      <formula>"必修"</formula>
    </cfRule>
  </conditionalFormatting>
  <conditionalFormatting sqref="I138">
    <cfRule type="containsText" dxfId="82" priority="88" operator="containsText" text="学修">
      <formula>NOT(ISERROR(SEARCH("学修",I138)))</formula>
    </cfRule>
    <cfRule type="containsText" dxfId="81" priority="89" operator="containsText" text="履修">
      <formula>NOT(ISERROR(SEARCH("履修",I138)))</formula>
    </cfRule>
  </conditionalFormatting>
  <conditionalFormatting sqref="G138">
    <cfRule type="containsText" dxfId="80" priority="87" operator="containsText" text="学修+$I$2:$I$232">
      <formula>NOT(ISERROR(SEARCH("学修+$I$2:$I$232",G138)))</formula>
    </cfRule>
  </conditionalFormatting>
  <conditionalFormatting sqref="L138">
    <cfRule type="cellIs" priority="79" operator="lessThanOrEqual">
      <formula>22</formula>
    </cfRule>
    <cfRule type="expression" dxfId="79" priority="86">
      <formula>"22.5&gt;$L$2:$L$232&gt;1"</formula>
    </cfRule>
  </conditionalFormatting>
  <conditionalFormatting sqref="H138">
    <cfRule type="beginsWith" dxfId="78" priority="82" operator="beginsWith" text="自由選択">
      <formula>LEFT(H138,LEN("自由選択"))="自由選択"</formula>
    </cfRule>
    <cfRule type="beginsWith" dxfId="77" priority="83" operator="beginsWith" text="選択">
      <formula>LEFT(H138,LEN("選択"))="選択"</formula>
    </cfRule>
    <cfRule type="containsText" dxfId="76" priority="84" operator="containsText" text="必修選択">
      <formula>NOT(ISERROR(SEARCH("必修選択",H138)))</formula>
    </cfRule>
    <cfRule type="endsWith" dxfId="75" priority="85" operator="endsWith" text="必修">
      <formula>RIGHT(H138,LEN("必修"))="必修"</formula>
    </cfRule>
  </conditionalFormatting>
  <conditionalFormatting sqref="K138">
    <cfRule type="containsText" dxfId="74" priority="80" operator="containsText" text="半期">
      <formula>NOT(ISERROR(SEARCH("半期",K138)))</formula>
    </cfRule>
    <cfRule type="containsText" dxfId="73" priority="81" operator="containsText" text="通年">
      <formula>NOT(ISERROR(SEARCH("通年",K138)))</formula>
    </cfRule>
  </conditionalFormatting>
  <conditionalFormatting sqref="J138">
    <cfRule type="cellIs" dxfId="72" priority="74" operator="equal">
      <formula>5</formula>
    </cfRule>
    <cfRule type="cellIs" dxfId="71" priority="75" operator="equal">
      <formula>4</formula>
    </cfRule>
    <cfRule type="cellIs" dxfId="70" priority="76" operator="equal">
      <formula>3</formula>
    </cfRule>
    <cfRule type="cellIs" dxfId="69" priority="77" operator="equal">
      <formula>2</formula>
    </cfRule>
    <cfRule type="cellIs" dxfId="68" priority="78" operator="equal">
      <formula>1</formula>
    </cfRule>
  </conditionalFormatting>
  <conditionalFormatting sqref="G138">
    <cfRule type="cellIs" dxfId="67" priority="69" operator="greaterThanOrEqual">
      <formula>4</formula>
    </cfRule>
    <cfRule type="cellIs" dxfId="66" priority="70" operator="equal">
      <formula>2</formula>
    </cfRule>
    <cfRule type="cellIs" dxfId="65" priority="71" operator="equal">
      <formula>1</formula>
    </cfRule>
    <cfRule type="cellIs" dxfId="64" priority="72" operator="equal">
      <formula>2</formula>
    </cfRule>
    <cfRule type="cellIs" dxfId="63" priority="73" operator="equal">
      <formula>1</formula>
    </cfRule>
  </conditionalFormatting>
  <conditionalFormatting sqref="H150">
    <cfRule type="expression" dxfId="62" priority="68">
      <formula>"必修"</formula>
    </cfRule>
  </conditionalFormatting>
  <conditionalFormatting sqref="I150">
    <cfRule type="containsText" dxfId="61" priority="66" operator="containsText" text="学修">
      <formula>NOT(ISERROR(SEARCH("学修",I150)))</formula>
    </cfRule>
    <cfRule type="containsText" dxfId="60" priority="67" operator="containsText" text="履修">
      <formula>NOT(ISERROR(SEARCH("履修",I150)))</formula>
    </cfRule>
  </conditionalFormatting>
  <conditionalFormatting sqref="G150">
    <cfRule type="containsText" dxfId="59" priority="65" operator="containsText" text="学修+$I$2:$I$232">
      <formula>NOT(ISERROR(SEARCH("学修+$I$2:$I$232",G150)))</formula>
    </cfRule>
  </conditionalFormatting>
  <conditionalFormatting sqref="L150">
    <cfRule type="cellIs" priority="57" operator="lessThanOrEqual">
      <formula>22</formula>
    </cfRule>
    <cfRule type="expression" dxfId="58" priority="64">
      <formula>"22.5&gt;$L$2:$L$232&gt;1"</formula>
    </cfRule>
  </conditionalFormatting>
  <conditionalFormatting sqref="H150">
    <cfRule type="beginsWith" dxfId="57" priority="60" operator="beginsWith" text="自由選択">
      <formula>LEFT(H150,LEN("自由選択"))="自由選択"</formula>
    </cfRule>
    <cfRule type="beginsWith" dxfId="56" priority="61" operator="beginsWith" text="選択">
      <formula>LEFT(H150,LEN("選択"))="選択"</formula>
    </cfRule>
    <cfRule type="containsText" dxfId="55" priority="62" operator="containsText" text="必修選択">
      <formula>NOT(ISERROR(SEARCH("必修選択",H150)))</formula>
    </cfRule>
    <cfRule type="endsWith" dxfId="54" priority="63" operator="endsWith" text="必修">
      <formula>RIGHT(H150,LEN("必修"))="必修"</formula>
    </cfRule>
  </conditionalFormatting>
  <conditionalFormatting sqref="K150">
    <cfRule type="containsText" dxfId="53" priority="58" operator="containsText" text="半期">
      <formula>NOT(ISERROR(SEARCH("半期",K150)))</formula>
    </cfRule>
    <cfRule type="containsText" dxfId="52" priority="59" operator="containsText" text="通年">
      <formula>NOT(ISERROR(SEARCH("通年",K150)))</formula>
    </cfRule>
  </conditionalFormatting>
  <conditionalFormatting sqref="J150">
    <cfRule type="cellIs" dxfId="51" priority="52" operator="equal">
      <formula>5</formula>
    </cfRule>
    <cfRule type="cellIs" dxfId="50" priority="53" operator="equal">
      <formula>4</formula>
    </cfRule>
    <cfRule type="cellIs" dxfId="49" priority="54" operator="equal">
      <formula>3</formula>
    </cfRule>
    <cfRule type="cellIs" dxfId="48" priority="55" operator="equal">
      <formula>2</formula>
    </cfRule>
    <cfRule type="cellIs" dxfId="47" priority="56" operator="equal">
      <formula>1</formula>
    </cfRule>
  </conditionalFormatting>
  <conditionalFormatting sqref="G150">
    <cfRule type="cellIs" dxfId="46" priority="47" operator="greaterThanOrEqual">
      <formula>4</formula>
    </cfRule>
    <cfRule type="cellIs" dxfId="45" priority="48" operator="equal">
      <formula>2</formula>
    </cfRule>
    <cfRule type="cellIs" dxfId="44" priority="49" operator="equal">
      <formula>1</formula>
    </cfRule>
    <cfRule type="cellIs" dxfId="43" priority="50" operator="equal">
      <formula>2</formula>
    </cfRule>
    <cfRule type="cellIs" dxfId="42" priority="51" operator="equal">
      <formula>1</formula>
    </cfRule>
  </conditionalFormatting>
  <conditionalFormatting sqref="H118">
    <cfRule type="expression" dxfId="41" priority="46">
      <formula>"必修"</formula>
    </cfRule>
  </conditionalFormatting>
  <conditionalFormatting sqref="I118">
    <cfRule type="containsText" dxfId="40" priority="44" operator="containsText" text="学修">
      <formula>NOT(ISERROR(SEARCH("学修",I118)))</formula>
    </cfRule>
    <cfRule type="containsText" dxfId="39" priority="45" operator="containsText" text="履修">
      <formula>NOT(ISERROR(SEARCH("履修",I118)))</formula>
    </cfRule>
  </conditionalFormatting>
  <conditionalFormatting sqref="G118">
    <cfRule type="containsText" dxfId="38" priority="43" operator="containsText" text="学修+$I$2:$I$232">
      <formula>NOT(ISERROR(SEARCH("学修+$I$2:$I$232",G118)))</formula>
    </cfRule>
  </conditionalFormatting>
  <conditionalFormatting sqref="L118">
    <cfRule type="cellIs" priority="35" operator="lessThanOrEqual">
      <formula>22</formula>
    </cfRule>
    <cfRule type="expression" dxfId="37" priority="42">
      <formula>"22.5&gt;$L$2:$L$232&gt;1"</formula>
    </cfRule>
  </conditionalFormatting>
  <conditionalFormatting sqref="H118">
    <cfRule type="beginsWith" dxfId="36" priority="38" operator="beginsWith" text="自由選択">
      <formula>LEFT(H118,LEN("自由選択"))="自由選択"</formula>
    </cfRule>
    <cfRule type="beginsWith" dxfId="35" priority="39" operator="beginsWith" text="選択">
      <formula>LEFT(H118,LEN("選択"))="選択"</formula>
    </cfRule>
    <cfRule type="containsText" dxfId="34" priority="40" operator="containsText" text="必修選択">
      <formula>NOT(ISERROR(SEARCH("必修選択",H118)))</formula>
    </cfRule>
    <cfRule type="endsWith" dxfId="33" priority="41" operator="endsWith" text="必修">
      <formula>RIGHT(H118,LEN("必修"))="必修"</formula>
    </cfRule>
  </conditionalFormatting>
  <conditionalFormatting sqref="K118">
    <cfRule type="containsText" dxfId="32" priority="36" operator="containsText" text="半期">
      <formula>NOT(ISERROR(SEARCH("半期",K118)))</formula>
    </cfRule>
    <cfRule type="containsText" dxfId="31" priority="37" operator="containsText" text="通年">
      <formula>NOT(ISERROR(SEARCH("通年",K118)))</formula>
    </cfRule>
  </conditionalFormatting>
  <conditionalFormatting sqref="J118">
    <cfRule type="cellIs" dxfId="30" priority="30" operator="equal">
      <formula>5</formula>
    </cfRule>
    <cfRule type="cellIs" dxfId="29" priority="31" operator="equal">
      <formula>4</formula>
    </cfRule>
    <cfRule type="cellIs" dxfId="28" priority="32" operator="equal">
      <formula>3</formula>
    </cfRule>
    <cfRule type="cellIs" dxfId="27" priority="33" operator="equal">
      <formula>2</formula>
    </cfRule>
    <cfRule type="cellIs" dxfId="26" priority="34" operator="equal">
      <formula>1</formula>
    </cfRule>
  </conditionalFormatting>
  <conditionalFormatting sqref="G118">
    <cfRule type="cellIs" dxfId="25" priority="25" operator="greaterThanOrEqual">
      <formula>4</formula>
    </cfRule>
    <cfRule type="cellIs" dxfId="24" priority="26" operator="equal">
      <formula>2</formula>
    </cfRule>
    <cfRule type="cellIs" dxfId="23" priority="27" operator="equal">
      <formula>1</formula>
    </cfRule>
    <cfRule type="cellIs" dxfId="22" priority="28" operator="equal">
      <formula>2</formula>
    </cfRule>
    <cfRule type="cellIs" dxfId="21" priority="29" operator="equal">
      <formula>1</formula>
    </cfRule>
  </conditionalFormatting>
  <conditionalFormatting sqref="H128">
    <cfRule type="expression" dxfId="20" priority="24">
      <formula>"必修"</formula>
    </cfRule>
  </conditionalFormatting>
  <conditionalFormatting sqref="I128">
    <cfRule type="containsText" dxfId="19" priority="22" operator="containsText" text="学修">
      <formula>NOT(ISERROR(SEARCH("学修",I128)))</formula>
    </cfRule>
    <cfRule type="containsText" dxfId="18" priority="23" operator="containsText" text="履修">
      <formula>NOT(ISERROR(SEARCH("履修",I128)))</formula>
    </cfRule>
  </conditionalFormatting>
  <conditionalFormatting sqref="G128">
    <cfRule type="containsText" dxfId="17" priority="21" operator="containsText" text="学修+$I$2:$I$232">
      <formula>NOT(ISERROR(SEARCH("学修+$I$2:$I$232",G128)))</formula>
    </cfRule>
  </conditionalFormatting>
  <conditionalFormatting sqref="H128">
    <cfRule type="beginsWith" dxfId="16" priority="16" operator="beginsWith" text="自由選択">
      <formula>LEFT(H128,LEN("自由選択"))="自由選択"</formula>
    </cfRule>
    <cfRule type="beginsWith" dxfId="15" priority="17" operator="beginsWith" text="選択">
      <formula>LEFT(H128,LEN("選択"))="選択"</formula>
    </cfRule>
    <cfRule type="containsText" dxfId="14" priority="18" operator="containsText" text="必修選択">
      <formula>NOT(ISERROR(SEARCH("必修選択",H128)))</formula>
    </cfRule>
    <cfRule type="endsWith" dxfId="13" priority="19" operator="endsWith" text="必修">
      <formula>RIGHT(H128,LEN("必修"))="必修"</formula>
    </cfRule>
  </conditionalFormatting>
  <conditionalFormatting sqref="K128">
    <cfRule type="containsText" dxfId="12" priority="14" operator="containsText" text="半期">
      <formula>NOT(ISERROR(SEARCH("半期",K128)))</formula>
    </cfRule>
    <cfRule type="containsText" dxfId="11" priority="15" operator="containsText" text="通年">
      <formula>NOT(ISERROR(SEARCH("通年",K128)))</formula>
    </cfRule>
  </conditionalFormatting>
  <conditionalFormatting sqref="J128">
    <cfRule type="cellIs" dxfId="10" priority="8" operator="equal">
      <formula>5</formula>
    </cfRule>
    <cfRule type="cellIs" dxfId="9" priority="9" operator="equal">
      <formula>4</formula>
    </cfRule>
    <cfRule type="cellIs" dxfId="8" priority="10" operator="equal">
      <formula>3</formula>
    </cfRule>
    <cfRule type="cellIs" dxfId="7" priority="11" operator="equal">
      <formula>2</formula>
    </cfRule>
    <cfRule type="cellIs" dxfId="6" priority="12" operator="equal">
      <formula>1</formula>
    </cfRule>
  </conditionalFormatting>
  <conditionalFormatting sqref="G128">
    <cfRule type="cellIs" dxfId="5" priority="3" operator="greaterThanOrEqual">
      <formula>4</formula>
    </cfRule>
    <cfRule type="cellIs" dxfId="4" priority="4" operator="equal">
      <formula>2</formula>
    </cfRule>
    <cfRule type="cellIs" dxfId="3" priority="5" operator="equal">
      <formula>1</formula>
    </cfRule>
    <cfRule type="cellIs" dxfId="2" priority="6" operator="equal">
      <formula>2</formula>
    </cfRule>
    <cfRule type="cellIs" dxfId="1" priority="7" operator="equal">
      <formula>1</formula>
    </cfRule>
  </conditionalFormatting>
  <conditionalFormatting sqref="L128">
    <cfRule type="cellIs" priority="1" operator="lessThanOrEqual">
      <formula>22</formula>
    </cfRule>
    <cfRule type="expression" dxfId="0" priority="2">
      <formula>"22.5&gt;$L$2:$L$232&gt;1"</formula>
    </cfRule>
  </conditionalFormatting>
  <dataValidations count="6">
    <dataValidation type="list" allowBlank="1" showInputMessage="1" showErrorMessage="1" sqref="T214:T216 T16 T47:T48 T245:T249 T55 T237:T238 T36:T38 T93:T94 T9:T11 T163 T170:T171 T186 T135 T229:T231 T200:T201 T102:T106 T179 T125 T207 T194 T62:T66">
      <formula1>"5,4,3,2,1,0"</formula1>
    </dataValidation>
    <dataValidation type="list" allowBlank="1" showInputMessage="1" showErrorMessage="1" sqref="J9:J249">
      <formula1>"0,1,2,3,4,5"</formula1>
    </dataValidation>
    <dataValidation type="list" allowBlank="1" showInputMessage="1" showErrorMessage="1" sqref="K9:K249">
      <formula1>"通年,前期,後期,半期"</formula1>
    </dataValidation>
    <dataValidation type="list" allowBlank="1" showInputMessage="1" showErrorMessage="1" sqref="G9:G249">
      <formula1>"1,2,4,8"</formula1>
    </dataValidation>
    <dataValidation type="list" allowBlank="1" showInputMessage="1" showErrorMessage="1" sqref="I9:I249">
      <formula1>"履修,学修"</formula1>
    </dataValidation>
    <dataValidation type="list" allowBlank="1" showInputMessage="1" showErrorMessage="1" sqref="H9:H249">
      <formula1>"必修,必修選択,選択,自由選択"</formula1>
    </dataValidation>
  </dataValidations>
  <pageMargins left="0.7" right="0.7" top="0.75" bottom="0.75" header="0.3" footer="0.3"/>
  <pageSetup paperSize="9" scale="64" orientation="portrait" r:id="rId1"/>
  <rowBreaks count="4" manualBreakCount="4">
    <brk id="48" max="16383" man="1"/>
    <brk id="103" max="16383" man="1"/>
    <brk id="171" max="16383" man="1"/>
    <brk id="246" max="16383" man="1"/>
  </rowBreaks>
  <colBreaks count="1" manualBreakCount="1">
    <brk id="14" max="1048575" man="1"/>
  </colBreaks>
  <extLst>
    <ext xmlns:x14="http://schemas.microsoft.com/office/spreadsheetml/2009/9/main" uri="{78C0D931-6437-407d-A8EE-F0AAD7539E65}">
      <x14:conditionalFormattings>
        <x14:conditionalFormatting xmlns:xm="http://schemas.microsoft.com/office/excel/2006/main">
          <x14:cfRule type="dataBar" id="{5854366C-05C5-4BA3-A9DA-A7D2484A8051}">
            <x14:dataBar minLength="0" maxLength="100" border="1" negativeBarBorderColorSameAsPositive="0">
              <x14:cfvo type="autoMin"/>
              <x14:cfvo type="autoMax"/>
              <x14:borderColor rgb="FF638EC6"/>
              <x14:negativeFillColor rgb="FFFF0000"/>
              <x14:negativeBorderColor rgb="FFFF0000"/>
              <x14:axisColor rgb="FF000000"/>
            </x14:dataBar>
          </x14:cfRule>
          <xm:sqref>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vt:lpstr>
      <vt:lpstr>1年生</vt:lpstr>
      <vt:lpstr>2年生</vt:lpstr>
      <vt:lpstr>3年生</vt:lpstr>
      <vt:lpstr>4年生</vt:lpstr>
      <vt:lpstr>5年生</vt:lpstr>
      <vt:lpstr>統計データ図</vt:lpstr>
      <vt:lpstr>教務委員編集用</vt:lpstr>
      <vt:lpstr>'1年生'!Print_Area</vt:lpstr>
      <vt:lpstr>'2年生'!Print_Area</vt:lpstr>
      <vt:lpstr>'3年生'!Print_Area</vt:lpstr>
      <vt:lpstr>'4年生'!Print_Area</vt:lpstr>
      <vt:lpstr>'5年生'!Print_Area</vt:lpstr>
      <vt:lpstr>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貴志</dc:creator>
  <cp:lastModifiedBy>nakayama</cp:lastModifiedBy>
  <cp:lastPrinted>2016-04-03T00:34:13Z</cp:lastPrinted>
  <dcterms:created xsi:type="dcterms:W3CDTF">2014-10-30T00:10:25Z</dcterms:created>
  <dcterms:modified xsi:type="dcterms:W3CDTF">2016-04-03T10:36:50Z</dcterms:modified>
</cp:coreProperties>
</file>