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15\ChargeOfEducation\自己評価シート\modify0401\"/>
    </mc:Choice>
  </mc:AlternateContent>
  <bookViews>
    <workbookView xWindow="0" yWindow="0" windowWidth="27600" windowHeight="10530" firstSheet="1" activeTab="1"/>
  </bookViews>
  <sheets>
    <sheet name="説明" sheetId="8"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'1年生'!$A$5:$T$49</definedName>
    <definedName name="_xlnm._FilterDatabase" localSheetId="7" hidden="1">教務委員編集用!$B$8:$AD$235</definedName>
    <definedName name="_xlnm.Print_Area" localSheetId="1">'1年生'!$A$1:$P$101</definedName>
    <definedName name="_xlnm.Print_Area" localSheetId="2">'2年生'!$A$1:$P$101</definedName>
    <definedName name="_xlnm.Print_Area" localSheetId="3">'3年生'!$A$1:$P$105</definedName>
    <definedName name="_xlnm.Print_Area" localSheetId="4">'4年生'!$A$1:$P$112</definedName>
    <definedName name="_xlnm.Print_Area" localSheetId="5">'5年生'!$A$1:$P$173</definedName>
    <definedName name="_xlnm.Print_Area" localSheetId="0">説明!$A$1:$O$29</definedName>
  </definedNames>
  <calcPr calcId="152511"/>
</workbook>
</file>

<file path=xl/calcChain.xml><?xml version="1.0" encoding="utf-8"?>
<calcChain xmlns="http://schemas.openxmlformats.org/spreadsheetml/2006/main">
  <c r="F48" i="4" l="1"/>
  <c r="G48" i="4"/>
  <c r="H48" i="4"/>
  <c r="I48" i="4"/>
  <c r="J48" i="4"/>
  <c r="K48" i="4"/>
  <c r="L48" i="4"/>
  <c r="M48" i="4"/>
  <c r="N48" i="4"/>
  <c r="O48" i="4"/>
  <c r="P48" i="4"/>
  <c r="Q48" i="4"/>
  <c r="R48" i="4"/>
  <c r="S48" i="4"/>
  <c r="T48" i="4"/>
  <c r="F29" i="2"/>
  <c r="G29" i="2"/>
  <c r="H29" i="2"/>
  <c r="I29" i="2"/>
  <c r="J29" i="2"/>
  <c r="K29" i="2"/>
  <c r="L29" i="2"/>
  <c r="M29" i="2"/>
  <c r="L66" i="1"/>
  <c r="N66" i="1"/>
  <c r="N29" i="2" s="1"/>
  <c r="O66" i="1"/>
  <c r="P66" i="1"/>
  <c r="Q66" i="1"/>
  <c r="R66" i="1"/>
  <c r="S66" i="1"/>
  <c r="U66" i="1" s="1"/>
  <c r="T66" i="1"/>
  <c r="V66" i="1"/>
  <c r="X66" i="1"/>
  <c r="AA66" i="1"/>
  <c r="AB66" i="1"/>
  <c r="AC66" i="1"/>
  <c r="AD66" i="1"/>
  <c r="F16" i="5"/>
  <c r="G16" i="5"/>
  <c r="H16" i="5"/>
  <c r="I16" i="5"/>
  <c r="J16" i="5"/>
  <c r="K16" i="5"/>
  <c r="M16" i="5"/>
  <c r="F17" i="5"/>
  <c r="G17" i="5"/>
  <c r="H17" i="5"/>
  <c r="I17" i="5"/>
  <c r="J17" i="5"/>
  <c r="K17" i="5"/>
  <c r="M17" i="5"/>
  <c r="F18" i="5"/>
  <c r="G18" i="5"/>
  <c r="H18" i="5"/>
  <c r="I18" i="5"/>
  <c r="J18" i="5"/>
  <c r="K18" i="5"/>
  <c r="M18" i="5"/>
  <c r="F24" i="4"/>
  <c r="G24" i="4"/>
  <c r="H24" i="4"/>
  <c r="I24" i="4"/>
  <c r="J24" i="4"/>
  <c r="K24" i="4"/>
  <c r="M24" i="4"/>
  <c r="N24" i="4"/>
  <c r="S24" i="4"/>
  <c r="F25" i="4"/>
  <c r="G25" i="4"/>
  <c r="H25" i="4"/>
  <c r="I25" i="4"/>
  <c r="J25" i="4"/>
  <c r="K25" i="4"/>
  <c r="M25" i="4"/>
  <c r="S25" i="4"/>
  <c r="F26" i="4"/>
  <c r="G26" i="4"/>
  <c r="H26" i="4"/>
  <c r="I26" i="4"/>
  <c r="J26" i="4"/>
  <c r="K26" i="4"/>
  <c r="M26" i="4"/>
  <c r="L28" i="1"/>
  <c r="L24" i="4" s="1"/>
  <c r="O28" i="1"/>
  <c r="Q24" i="4" s="1"/>
  <c r="P28" i="1"/>
  <c r="R24" i="4" s="1"/>
  <c r="Q28" i="1"/>
  <c r="R28" i="1"/>
  <c r="T24" i="4" s="1"/>
  <c r="S28" i="1"/>
  <c r="U28" i="1" s="1"/>
  <c r="T28" i="1"/>
  <c r="N28" i="1" s="1"/>
  <c r="N16" i="5" s="1"/>
  <c r="Z28" i="1"/>
  <c r="AA28" i="1"/>
  <c r="AB28" i="1"/>
  <c r="AD28" i="1"/>
  <c r="L29" i="1"/>
  <c r="L25" i="4" s="1"/>
  <c r="O29" i="1"/>
  <c r="Q25" i="4" s="1"/>
  <c r="P29" i="1"/>
  <c r="R25" i="4" s="1"/>
  <c r="Q29" i="1"/>
  <c r="R29" i="1"/>
  <c r="T25" i="4" s="1"/>
  <c r="S29" i="1"/>
  <c r="U29" i="1" s="1"/>
  <c r="T29" i="1"/>
  <c r="N29" i="1" s="1"/>
  <c r="Z29" i="1"/>
  <c r="AA29" i="1"/>
  <c r="AB29" i="1"/>
  <c r="AD29" i="1"/>
  <c r="L30" i="1"/>
  <c r="V30" i="1" s="1"/>
  <c r="X30" i="1" s="1"/>
  <c r="O30" i="1"/>
  <c r="Q26" i="4" s="1"/>
  <c r="P30" i="1"/>
  <c r="R26" i="4" s="1"/>
  <c r="Q30" i="1"/>
  <c r="S26" i="4" s="1"/>
  <c r="R30" i="1"/>
  <c r="T26" i="4" s="1"/>
  <c r="S30" i="1"/>
  <c r="U30" i="1" s="1"/>
  <c r="T30" i="1"/>
  <c r="N30" i="1" s="1"/>
  <c r="N26" i="4" s="1"/>
  <c r="Z30" i="1"/>
  <c r="AA30" i="1"/>
  <c r="AB30" i="1"/>
  <c r="AD30" i="1"/>
  <c r="L27" i="1"/>
  <c r="V27" i="1" s="1"/>
  <c r="O27" i="1"/>
  <c r="P27" i="1"/>
  <c r="Q27" i="1"/>
  <c r="R27" i="1"/>
  <c r="S27" i="1"/>
  <c r="T27" i="1"/>
  <c r="N27" i="1" s="1"/>
  <c r="U27" i="1"/>
  <c r="Z27" i="1"/>
  <c r="AA27" i="1"/>
  <c r="AB27" i="1"/>
  <c r="AD27" i="1"/>
  <c r="L26" i="4" l="1"/>
  <c r="L18" i="5"/>
  <c r="L17" i="5"/>
  <c r="V29" i="1"/>
  <c r="L16" i="5"/>
  <c r="V28" i="1"/>
  <c r="X28" i="1" s="1"/>
  <c r="P26" i="4"/>
  <c r="N18" i="5"/>
  <c r="O24" i="4"/>
  <c r="N17" i="5"/>
  <c r="N25" i="4"/>
  <c r="P25" i="4"/>
  <c r="O25" i="4"/>
  <c r="O26" i="4"/>
  <c r="P24" i="4"/>
  <c r="X29" i="1"/>
  <c r="X27" i="1"/>
  <c r="I71" i="4" l="1"/>
  <c r="F85" i="4" l="1"/>
  <c r="G85" i="4"/>
  <c r="H85" i="4"/>
  <c r="I85" i="4"/>
  <c r="J85" i="4"/>
  <c r="K85" i="4"/>
  <c r="M85" i="4"/>
  <c r="O112" i="1"/>
  <c r="Q85" i="4" s="1"/>
  <c r="P112" i="1"/>
  <c r="R85" i="4" s="1"/>
  <c r="Q112" i="1"/>
  <c r="S85" i="4" s="1"/>
  <c r="R112" i="1"/>
  <c r="T85" i="4" s="1"/>
  <c r="S112" i="1"/>
  <c r="O85" i="4" s="1"/>
  <c r="T112" i="1"/>
  <c r="P85" i="4" s="1"/>
  <c r="F41" i="2"/>
  <c r="G41" i="2"/>
  <c r="H41" i="2"/>
  <c r="I41" i="2"/>
  <c r="J41" i="2"/>
  <c r="K41" i="2"/>
  <c r="M41" i="2"/>
  <c r="L112" i="1"/>
  <c r="T100" i="1"/>
  <c r="U112" i="1"/>
  <c r="V112" i="1"/>
  <c r="T114" i="1"/>
  <c r="N114" i="1" s="1"/>
  <c r="N39" i="6" s="1"/>
  <c r="X112" i="1"/>
  <c r="T145" i="1"/>
  <c r="N147" i="1"/>
  <c r="T151" i="1"/>
  <c r="T152" i="1"/>
  <c r="N152" i="1" s="1"/>
  <c r="T153" i="1"/>
  <c r="N153" i="1" s="1"/>
  <c r="N113" i="4" s="1"/>
  <c r="T158" i="1"/>
  <c r="N158" i="1" s="1"/>
  <c r="N116" i="4" s="1"/>
  <c r="N130" i="1"/>
  <c r="N95" i="4" s="1"/>
  <c r="AA112" i="1"/>
  <c r="AB112" i="1"/>
  <c r="AC112" i="1"/>
  <c r="AD112" i="1"/>
  <c r="O144" i="1"/>
  <c r="P144" i="1"/>
  <c r="Q144" i="1"/>
  <c r="R144" i="1"/>
  <c r="S144" i="1"/>
  <c r="U144" i="1" s="1"/>
  <c r="T144" i="1"/>
  <c r="O127" i="1"/>
  <c r="P127" i="1"/>
  <c r="Q127" i="1"/>
  <c r="R127" i="1"/>
  <c r="S127" i="1"/>
  <c r="U127" i="1" s="1"/>
  <c r="T127" i="1"/>
  <c r="T187" i="1" s="1"/>
  <c r="P131" i="4"/>
  <c r="Q131" i="4"/>
  <c r="R131" i="4"/>
  <c r="S131" i="4"/>
  <c r="T131" i="4"/>
  <c r="O131" i="4"/>
  <c r="T128" i="1"/>
  <c r="P93" i="4" s="1"/>
  <c r="P132" i="4" s="1"/>
  <c r="O128" i="1"/>
  <c r="Q93" i="4" s="1"/>
  <c r="Q132" i="4" s="1"/>
  <c r="P128" i="1"/>
  <c r="R93" i="4" s="1"/>
  <c r="R132" i="4" s="1"/>
  <c r="Q128" i="1"/>
  <c r="S93" i="4" s="1"/>
  <c r="S132" i="4" s="1"/>
  <c r="R128" i="1"/>
  <c r="T93" i="4" s="1"/>
  <c r="T132" i="4" s="1"/>
  <c r="S128" i="1"/>
  <c r="O93" i="4" s="1"/>
  <c r="O132" i="4" s="1"/>
  <c r="T101" i="1"/>
  <c r="O101" i="1"/>
  <c r="Q78" i="4" s="1"/>
  <c r="Q90" i="4" s="1"/>
  <c r="P101" i="1"/>
  <c r="R78" i="4"/>
  <c r="R90" i="4" s="1"/>
  <c r="Q101" i="1"/>
  <c r="S78" i="4" s="1"/>
  <c r="S90" i="4" s="1"/>
  <c r="R101" i="1"/>
  <c r="T78" i="4" s="1"/>
  <c r="T90" i="4" s="1"/>
  <c r="S101" i="1"/>
  <c r="O78" i="4" s="1"/>
  <c r="O90" i="4" s="1"/>
  <c r="T99" i="1"/>
  <c r="P76" i="4" s="1"/>
  <c r="P89" i="4" s="1"/>
  <c r="O99" i="1"/>
  <c r="Q76" i="4" s="1"/>
  <c r="Q89" i="4" s="1"/>
  <c r="P99" i="1"/>
  <c r="R76" i="4" s="1"/>
  <c r="R89" i="4" s="1"/>
  <c r="Q99" i="1"/>
  <c r="S76" i="4" s="1"/>
  <c r="S89" i="4" s="1"/>
  <c r="R99" i="1"/>
  <c r="T76" i="4" s="1"/>
  <c r="T89" i="4" s="1"/>
  <c r="S99" i="1"/>
  <c r="O100" i="1"/>
  <c r="Q77" i="4" s="1"/>
  <c r="Q84" i="4" s="1"/>
  <c r="P100" i="1"/>
  <c r="R77" i="4" s="1"/>
  <c r="R84" i="4" s="1"/>
  <c r="Q100" i="1"/>
  <c r="S77" i="4"/>
  <c r="S84" i="4" s="1"/>
  <c r="R100" i="1"/>
  <c r="T77" i="4" s="1"/>
  <c r="T84" i="4" s="1"/>
  <c r="S100" i="1"/>
  <c r="U100" i="1" s="1"/>
  <c r="O212" i="1"/>
  <c r="P212" i="1"/>
  <c r="Q212" i="1"/>
  <c r="R212" i="1"/>
  <c r="S212" i="1"/>
  <c r="U212" i="1" s="1"/>
  <c r="T212" i="1"/>
  <c r="N212" i="1" s="1"/>
  <c r="N149" i="4" s="1"/>
  <c r="T37" i="4"/>
  <c r="T41" i="4" s="1"/>
  <c r="S37" i="4"/>
  <c r="S41" i="4" s="1"/>
  <c r="R37" i="4"/>
  <c r="R41" i="4" s="1"/>
  <c r="Q37" i="4"/>
  <c r="Q41" i="4" s="1"/>
  <c r="P37" i="4"/>
  <c r="P41" i="4" s="1"/>
  <c r="O37" i="4"/>
  <c r="O41" i="4" s="1"/>
  <c r="V234" i="1"/>
  <c r="AD233" i="1"/>
  <c r="AE233" i="1" s="1"/>
  <c r="T233" i="1" s="1"/>
  <c r="O163" i="1"/>
  <c r="P163" i="1"/>
  <c r="Q163" i="1"/>
  <c r="R163" i="1"/>
  <c r="S163" i="1"/>
  <c r="U163" i="1" s="1"/>
  <c r="T163" i="1"/>
  <c r="O153" i="1"/>
  <c r="P153" i="1"/>
  <c r="Q153" i="1"/>
  <c r="R153" i="1"/>
  <c r="O154" i="1"/>
  <c r="P154" i="1"/>
  <c r="Q154" i="1"/>
  <c r="R154" i="1"/>
  <c r="O155" i="1"/>
  <c r="P155" i="1"/>
  <c r="Q155" i="1"/>
  <c r="R155" i="1"/>
  <c r="O158" i="1"/>
  <c r="P158" i="1"/>
  <c r="Q158" i="1"/>
  <c r="R158" i="1"/>
  <c r="S153" i="1"/>
  <c r="U153" i="1" s="1"/>
  <c r="S154" i="1"/>
  <c r="U154" i="1" s="1"/>
  <c r="T154" i="1"/>
  <c r="S155" i="1"/>
  <c r="U155" i="1" s="1"/>
  <c r="T155" i="1"/>
  <c r="S158" i="1"/>
  <c r="U158" i="1" s="1"/>
  <c r="F100" i="4"/>
  <c r="G100" i="4"/>
  <c r="H100" i="4"/>
  <c r="I100" i="4"/>
  <c r="J100" i="4"/>
  <c r="K100" i="4"/>
  <c r="M100" i="4"/>
  <c r="F101" i="4"/>
  <c r="G101" i="4"/>
  <c r="H101" i="4"/>
  <c r="I101" i="4"/>
  <c r="J101" i="4"/>
  <c r="K101" i="4"/>
  <c r="M101" i="4"/>
  <c r="F102" i="4"/>
  <c r="G102" i="4"/>
  <c r="H102" i="4"/>
  <c r="I102" i="4"/>
  <c r="J102" i="4"/>
  <c r="K102" i="4"/>
  <c r="M102" i="4"/>
  <c r="F103" i="4"/>
  <c r="G103" i="4"/>
  <c r="H103" i="4"/>
  <c r="I103" i="4"/>
  <c r="J103" i="4"/>
  <c r="K103" i="4"/>
  <c r="M103" i="4"/>
  <c r="F104" i="4"/>
  <c r="G104" i="4"/>
  <c r="H104" i="4"/>
  <c r="I104" i="4"/>
  <c r="J104" i="4"/>
  <c r="K104" i="4"/>
  <c r="M104" i="4"/>
  <c r="H105" i="4"/>
  <c r="J105" i="4"/>
  <c r="K105" i="4"/>
  <c r="M105" i="4"/>
  <c r="G106" i="4"/>
  <c r="H106" i="4"/>
  <c r="J106" i="4"/>
  <c r="K106" i="4"/>
  <c r="M106" i="4"/>
  <c r="F107" i="4"/>
  <c r="H107" i="4"/>
  <c r="J107" i="4"/>
  <c r="K107" i="4"/>
  <c r="M107" i="4"/>
  <c r="F108" i="4"/>
  <c r="H108" i="4"/>
  <c r="J108" i="4"/>
  <c r="K108" i="4"/>
  <c r="M108" i="4"/>
  <c r="F109" i="4"/>
  <c r="H109" i="4"/>
  <c r="J109" i="4"/>
  <c r="K109" i="4"/>
  <c r="M109" i="4"/>
  <c r="F110" i="4"/>
  <c r="G110" i="4"/>
  <c r="H110" i="4"/>
  <c r="I110" i="4"/>
  <c r="J110" i="4"/>
  <c r="K110" i="4"/>
  <c r="M110" i="4"/>
  <c r="F111" i="4"/>
  <c r="H111" i="4"/>
  <c r="J111" i="4"/>
  <c r="K111" i="4"/>
  <c r="M111" i="4"/>
  <c r="F112" i="4"/>
  <c r="G112" i="4"/>
  <c r="H112" i="4"/>
  <c r="I112" i="4"/>
  <c r="J112" i="4"/>
  <c r="K112" i="4"/>
  <c r="M112" i="4"/>
  <c r="F113" i="4"/>
  <c r="G113" i="4"/>
  <c r="H113" i="4"/>
  <c r="I113" i="4"/>
  <c r="J113" i="4"/>
  <c r="K113" i="4"/>
  <c r="M113" i="4"/>
  <c r="F114" i="4"/>
  <c r="H114" i="4"/>
  <c r="J114" i="4"/>
  <c r="K114" i="4"/>
  <c r="M114" i="4"/>
  <c r="F115" i="4"/>
  <c r="H115" i="4"/>
  <c r="J115" i="4"/>
  <c r="K115" i="4"/>
  <c r="M115" i="4"/>
  <c r="G116" i="4"/>
  <c r="H116" i="4"/>
  <c r="I116" i="4"/>
  <c r="J116" i="4"/>
  <c r="K116" i="4"/>
  <c r="M116" i="4"/>
  <c r="F117" i="4"/>
  <c r="G117" i="4"/>
  <c r="H117" i="4"/>
  <c r="J117" i="4"/>
  <c r="M117" i="4"/>
  <c r="F118" i="4"/>
  <c r="G118" i="4"/>
  <c r="H118" i="4"/>
  <c r="J118" i="4"/>
  <c r="M118" i="4"/>
  <c r="F119" i="4"/>
  <c r="G119" i="4"/>
  <c r="H119" i="4"/>
  <c r="I119" i="4"/>
  <c r="J119" i="4"/>
  <c r="K119" i="4"/>
  <c r="M119" i="4"/>
  <c r="O162" i="1"/>
  <c r="Q118" i="4" s="1"/>
  <c r="P162" i="1"/>
  <c r="R118" i="4" s="1"/>
  <c r="Q162" i="1"/>
  <c r="S118" i="4" s="1"/>
  <c r="R162" i="1"/>
  <c r="T118" i="4" s="1"/>
  <c r="S162" i="1"/>
  <c r="O118" i="4" s="1"/>
  <c r="T162" i="1"/>
  <c r="P118" i="4" s="1"/>
  <c r="O159" i="1"/>
  <c r="Q117" i="4" s="1"/>
  <c r="P159" i="1"/>
  <c r="R117" i="4" s="1"/>
  <c r="Q159" i="1"/>
  <c r="S117" i="4" s="1"/>
  <c r="R159" i="1"/>
  <c r="T117" i="4" s="1"/>
  <c r="S159" i="1"/>
  <c r="O117" i="4" s="1"/>
  <c r="T159" i="1"/>
  <c r="P117" i="4" s="1"/>
  <c r="O145" i="1"/>
  <c r="Q106" i="4" s="1"/>
  <c r="P145" i="1"/>
  <c r="R106" i="4" s="1"/>
  <c r="Q145" i="1"/>
  <c r="S106" i="4" s="1"/>
  <c r="R145" i="1"/>
  <c r="T106" i="4" s="1"/>
  <c r="O147" i="1"/>
  <c r="Q107" i="4" s="1"/>
  <c r="P147" i="1"/>
  <c r="R107" i="4" s="1"/>
  <c r="Q147" i="1"/>
  <c r="S107" i="4" s="1"/>
  <c r="R147" i="1"/>
  <c r="T107" i="4" s="1"/>
  <c r="O148" i="1"/>
  <c r="Q108" i="4" s="1"/>
  <c r="P148" i="1"/>
  <c r="R108" i="4" s="1"/>
  <c r="Q148" i="1"/>
  <c r="S108" i="4" s="1"/>
  <c r="R148" i="1"/>
  <c r="T108" i="4" s="1"/>
  <c r="O149" i="1"/>
  <c r="Q109" i="4" s="1"/>
  <c r="P149" i="1"/>
  <c r="R109" i="4" s="1"/>
  <c r="Q149" i="1"/>
  <c r="S109" i="4" s="1"/>
  <c r="R149" i="1"/>
  <c r="T109" i="4" s="1"/>
  <c r="O150" i="1"/>
  <c r="Q110" i="4" s="1"/>
  <c r="Q138" i="4" s="1"/>
  <c r="P150" i="1"/>
  <c r="R110" i="4" s="1"/>
  <c r="R138" i="4" s="1"/>
  <c r="Q150" i="1"/>
  <c r="S110" i="4" s="1"/>
  <c r="S138" i="4" s="1"/>
  <c r="R150" i="1"/>
  <c r="T110" i="4" s="1"/>
  <c r="T138" i="4" s="1"/>
  <c r="O151" i="1"/>
  <c r="Q111" i="4" s="1"/>
  <c r="P151" i="1"/>
  <c r="R111" i="4" s="1"/>
  <c r="Q151" i="1"/>
  <c r="S111" i="4" s="1"/>
  <c r="R151" i="1"/>
  <c r="T111" i="4" s="1"/>
  <c r="O152" i="1"/>
  <c r="Q112" i="4" s="1"/>
  <c r="P152" i="1"/>
  <c r="R112" i="4" s="1"/>
  <c r="Q152" i="1"/>
  <c r="S112" i="4" s="1"/>
  <c r="R152" i="1"/>
  <c r="T112" i="4" s="1"/>
  <c r="S145" i="1"/>
  <c r="S147" i="1"/>
  <c r="O107" i="4" s="1"/>
  <c r="T147" i="1"/>
  <c r="P107" i="4" s="1"/>
  <c r="S148" i="1"/>
  <c r="T148" i="1"/>
  <c r="P108" i="4" s="1"/>
  <c r="S149" i="1"/>
  <c r="T149" i="1"/>
  <c r="P109" i="4" s="1"/>
  <c r="S150" i="1"/>
  <c r="T150" i="1"/>
  <c r="T196" i="1" s="1"/>
  <c r="S151" i="1"/>
  <c r="O111" i="4" s="1"/>
  <c r="S152" i="1"/>
  <c r="O112" i="4" s="1"/>
  <c r="F62" i="5"/>
  <c r="G62" i="5"/>
  <c r="H62" i="5"/>
  <c r="J62" i="5"/>
  <c r="M62" i="5"/>
  <c r="F61" i="5"/>
  <c r="G61" i="5"/>
  <c r="H61" i="5"/>
  <c r="J61" i="5"/>
  <c r="M61" i="5"/>
  <c r="G54" i="5"/>
  <c r="H54" i="5"/>
  <c r="I54" i="5"/>
  <c r="J54" i="5"/>
  <c r="K54" i="5"/>
  <c r="M54" i="5"/>
  <c r="F55" i="5"/>
  <c r="H55" i="5"/>
  <c r="J55" i="5"/>
  <c r="K55" i="5"/>
  <c r="M55" i="5"/>
  <c r="F56" i="5"/>
  <c r="H56" i="5"/>
  <c r="J56" i="5"/>
  <c r="K56" i="5"/>
  <c r="M56" i="5"/>
  <c r="F57" i="5"/>
  <c r="H57" i="5"/>
  <c r="J57" i="5"/>
  <c r="K57" i="5"/>
  <c r="M57" i="5"/>
  <c r="F58" i="5"/>
  <c r="G58" i="5"/>
  <c r="H58" i="5"/>
  <c r="I58" i="5"/>
  <c r="J58" i="5"/>
  <c r="K58" i="5"/>
  <c r="M58" i="5"/>
  <c r="F59" i="5"/>
  <c r="H59" i="5"/>
  <c r="J59" i="5"/>
  <c r="K59" i="5"/>
  <c r="M59" i="5"/>
  <c r="F60" i="5"/>
  <c r="G60" i="5"/>
  <c r="H60" i="5"/>
  <c r="I60" i="5"/>
  <c r="J60" i="5"/>
  <c r="K60" i="5"/>
  <c r="M60" i="5"/>
  <c r="F65" i="5"/>
  <c r="G65" i="5"/>
  <c r="H65" i="5"/>
  <c r="I65" i="5"/>
  <c r="J65" i="5"/>
  <c r="K65" i="5"/>
  <c r="M65" i="5"/>
  <c r="F127" i="4"/>
  <c r="G127" i="4"/>
  <c r="H127" i="4"/>
  <c r="I127" i="4"/>
  <c r="J127" i="4"/>
  <c r="K127" i="4"/>
  <c r="M127" i="4"/>
  <c r="Q127" i="4"/>
  <c r="R127" i="4"/>
  <c r="S127" i="4"/>
  <c r="T127" i="4"/>
  <c r="O127" i="4"/>
  <c r="P127" i="4"/>
  <c r="F62" i="6"/>
  <c r="G62" i="6"/>
  <c r="H62" i="6"/>
  <c r="I62" i="6"/>
  <c r="J62" i="6"/>
  <c r="K62" i="6"/>
  <c r="M62" i="6"/>
  <c r="O89" i="1"/>
  <c r="P89" i="1"/>
  <c r="Q89" i="1"/>
  <c r="R89" i="1"/>
  <c r="O90" i="1"/>
  <c r="P90" i="1"/>
  <c r="Q90" i="1"/>
  <c r="R90" i="1"/>
  <c r="S89" i="1"/>
  <c r="U89" i="1" s="1"/>
  <c r="T89" i="1"/>
  <c r="S90" i="1"/>
  <c r="U90" i="1" s="1"/>
  <c r="T90" i="1"/>
  <c r="F72" i="4"/>
  <c r="G72" i="4"/>
  <c r="H72" i="4"/>
  <c r="I72" i="4"/>
  <c r="J72" i="4"/>
  <c r="K72" i="4"/>
  <c r="M72" i="4"/>
  <c r="F71" i="4"/>
  <c r="G71" i="4"/>
  <c r="H71" i="4"/>
  <c r="J71" i="4"/>
  <c r="K71" i="4"/>
  <c r="M71" i="4"/>
  <c r="H70" i="4"/>
  <c r="J70" i="4"/>
  <c r="K70" i="4"/>
  <c r="M70" i="4"/>
  <c r="F68" i="4"/>
  <c r="G68" i="4"/>
  <c r="H68" i="4"/>
  <c r="I68" i="4"/>
  <c r="J68" i="4"/>
  <c r="K68" i="4"/>
  <c r="M68" i="4"/>
  <c r="F69" i="4"/>
  <c r="G69" i="4"/>
  <c r="H69" i="4"/>
  <c r="I69" i="4"/>
  <c r="J69" i="4"/>
  <c r="K69" i="4"/>
  <c r="M69" i="4"/>
  <c r="O88" i="1"/>
  <c r="P88" i="1"/>
  <c r="Q88" i="1"/>
  <c r="R88" i="1"/>
  <c r="S88" i="1"/>
  <c r="U88" i="1" s="1"/>
  <c r="T88" i="1"/>
  <c r="F38" i="5"/>
  <c r="G38" i="5"/>
  <c r="H38" i="5"/>
  <c r="I38" i="5"/>
  <c r="J38" i="5"/>
  <c r="K38" i="5"/>
  <c r="M38" i="5"/>
  <c r="O87" i="1"/>
  <c r="Q69" i="4" s="1"/>
  <c r="P87" i="1"/>
  <c r="R69" i="4" s="1"/>
  <c r="Q87" i="1"/>
  <c r="S69" i="4" s="1"/>
  <c r="R87" i="1"/>
  <c r="T69" i="4" s="1"/>
  <c r="S87" i="1"/>
  <c r="U87" i="1" s="1"/>
  <c r="T87" i="1"/>
  <c r="P69" i="4" s="1"/>
  <c r="F31" i="7"/>
  <c r="G31" i="7"/>
  <c r="H31" i="7"/>
  <c r="I31" i="7"/>
  <c r="J31" i="7"/>
  <c r="K31" i="7"/>
  <c r="M31" i="7"/>
  <c r="U220" i="1"/>
  <c r="U125" i="1"/>
  <c r="U124" i="1"/>
  <c r="O86" i="1"/>
  <c r="Q68" i="4" s="1"/>
  <c r="P86" i="1"/>
  <c r="R68" i="4" s="1"/>
  <c r="Q86" i="1"/>
  <c r="S68" i="4" s="1"/>
  <c r="R86" i="1"/>
  <c r="T68" i="4" s="1"/>
  <c r="S86" i="1"/>
  <c r="T86" i="1"/>
  <c r="P68" i="4" s="1"/>
  <c r="F32" i="2"/>
  <c r="G32" i="2"/>
  <c r="H32" i="2"/>
  <c r="I32" i="2"/>
  <c r="J32" i="2"/>
  <c r="K32" i="2"/>
  <c r="M32" i="2"/>
  <c r="AC90" i="1"/>
  <c r="AB90" i="1"/>
  <c r="AA90" i="1"/>
  <c r="Z90" i="1"/>
  <c r="L90" i="1"/>
  <c r="AB89" i="1"/>
  <c r="AA89" i="1"/>
  <c r="Z89" i="1"/>
  <c r="L89" i="1"/>
  <c r="V89" i="1"/>
  <c r="X89" i="1" s="1"/>
  <c r="AD88" i="1"/>
  <c r="AB88" i="1"/>
  <c r="Z88" i="1"/>
  <c r="L88" i="1"/>
  <c r="AD87" i="1"/>
  <c r="AC87" i="1"/>
  <c r="AB87" i="1"/>
  <c r="L87" i="1"/>
  <c r="AD86" i="1"/>
  <c r="AC86" i="1"/>
  <c r="AB86" i="1"/>
  <c r="AA86" i="1"/>
  <c r="L86" i="1"/>
  <c r="L69" i="4"/>
  <c r="L70" i="4"/>
  <c r="N89" i="1"/>
  <c r="N70" i="4" s="1"/>
  <c r="N87" i="1"/>
  <c r="N69" i="4" s="1"/>
  <c r="F80" i="4"/>
  <c r="G80" i="4"/>
  <c r="H80" i="4"/>
  <c r="I80" i="4"/>
  <c r="J80" i="4"/>
  <c r="K80" i="4"/>
  <c r="M80" i="4"/>
  <c r="AD151" i="1"/>
  <c r="AB151" i="1"/>
  <c r="AA151" i="1"/>
  <c r="Z151" i="1"/>
  <c r="L151" i="1"/>
  <c r="AB153" i="1"/>
  <c r="AA153" i="1"/>
  <c r="Z153" i="1"/>
  <c r="L153" i="1"/>
  <c r="L113" i="4"/>
  <c r="AD152" i="1"/>
  <c r="AB152" i="1"/>
  <c r="AA152" i="1"/>
  <c r="Z152" i="1"/>
  <c r="L152" i="1"/>
  <c r="L103" i="1"/>
  <c r="L80" i="4" s="1"/>
  <c r="L85" i="1"/>
  <c r="V85" i="1" s="1"/>
  <c r="L84" i="1"/>
  <c r="L56" i="1"/>
  <c r="N56" i="1" s="1"/>
  <c r="N41" i="4" s="1"/>
  <c r="L49" i="1"/>
  <c r="L41" i="1"/>
  <c r="L33" i="4" s="1"/>
  <c r="N41" i="1"/>
  <c r="N33" i="4" s="1"/>
  <c r="L40" i="1"/>
  <c r="N40" i="1" s="1"/>
  <c r="N21" i="5" s="1"/>
  <c r="L39" i="1"/>
  <c r="N39" i="1" s="1"/>
  <c r="N31" i="4" s="1"/>
  <c r="L38" i="1"/>
  <c r="L37" i="1"/>
  <c r="L29" i="4" s="1"/>
  <c r="L15" i="5"/>
  <c r="L26" i="1"/>
  <c r="L25" i="1"/>
  <c r="V25" i="1" s="1"/>
  <c r="X25" i="1" s="1"/>
  <c r="L24" i="1"/>
  <c r="L23" i="1"/>
  <c r="V23" i="1" s="1"/>
  <c r="X23" i="1" s="1"/>
  <c r="L22" i="1"/>
  <c r="V22" i="1" s="1"/>
  <c r="X22" i="1" s="1"/>
  <c r="L21" i="1"/>
  <c r="V21" i="1" s="1"/>
  <c r="X21" i="1" s="1"/>
  <c r="L20" i="1"/>
  <c r="V20" i="1" s="1"/>
  <c r="L19" i="1"/>
  <c r="L7" i="5" s="1"/>
  <c r="L18" i="1"/>
  <c r="L17" i="1"/>
  <c r="N17" i="1" s="1"/>
  <c r="N13" i="4" s="1"/>
  <c r="L16" i="1"/>
  <c r="N16" i="1" s="1"/>
  <c r="N8" i="2" s="1"/>
  <c r="L15" i="1"/>
  <c r="L14" i="1"/>
  <c r="L13" i="1"/>
  <c r="L7" i="2" s="1"/>
  <c r="L12" i="1"/>
  <c r="N12" i="1" s="1"/>
  <c r="N8" i="4" s="1"/>
  <c r="L11" i="1"/>
  <c r="N11" i="1" s="1"/>
  <c r="N7" i="4" s="1"/>
  <c r="L10" i="1"/>
  <c r="L6" i="2" s="1"/>
  <c r="L9" i="1"/>
  <c r="N9" i="1" s="1"/>
  <c r="N5" i="4" s="1"/>
  <c r="V153" i="1"/>
  <c r="X153" i="1" s="1"/>
  <c r="L59" i="5"/>
  <c r="T4" i="4"/>
  <c r="P4" i="4"/>
  <c r="O4" i="4"/>
  <c r="N4" i="4"/>
  <c r="M4" i="4"/>
  <c r="L4" i="4"/>
  <c r="K4" i="4"/>
  <c r="J4" i="4"/>
  <c r="I4" i="4"/>
  <c r="H4" i="4"/>
  <c r="G4" i="4"/>
  <c r="F4" i="4"/>
  <c r="D4" i="4"/>
  <c r="B4" i="4"/>
  <c r="T4" i="5"/>
  <c r="P4" i="5"/>
  <c r="O4" i="5"/>
  <c r="N4" i="5"/>
  <c r="M4" i="5"/>
  <c r="L4" i="5"/>
  <c r="K4" i="5"/>
  <c r="J4" i="5"/>
  <c r="I4" i="5"/>
  <c r="H4" i="5"/>
  <c r="G4" i="5"/>
  <c r="F4" i="5"/>
  <c r="D4" i="5"/>
  <c r="B4" i="5"/>
  <c r="T4" i="6"/>
  <c r="P4" i="6"/>
  <c r="O4" i="6"/>
  <c r="N4" i="6"/>
  <c r="M4" i="6"/>
  <c r="L4" i="6"/>
  <c r="K4" i="6"/>
  <c r="J4" i="6"/>
  <c r="I4" i="6"/>
  <c r="H4" i="6"/>
  <c r="G4" i="6"/>
  <c r="F4" i="6"/>
  <c r="D4" i="6"/>
  <c r="B4" i="6"/>
  <c r="T4" i="7"/>
  <c r="P4" i="7"/>
  <c r="O4" i="7"/>
  <c r="N4" i="7"/>
  <c r="M4" i="7"/>
  <c r="L4" i="7"/>
  <c r="K4" i="7"/>
  <c r="J4" i="7"/>
  <c r="I4" i="7"/>
  <c r="H4" i="7"/>
  <c r="G4" i="7"/>
  <c r="F4" i="7"/>
  <c r="D4" i="7"/>
  <c r="B4" i="7"/>
  <c r="T4" i="2"/>
  <c r="P4" i="2"/>
  <c r="O4" i="2"/>
  <c r="G4" i="2"/>
  <c r="H4" i="2"/>
  <c r="I4" i="2"/>
  <c r="J4" i="2"/>
  <c r="K4" i="2"/>
  <c r="L4" i="2"/>
  <c r="M4" i="2"/>
  <c r="N4" i="2"/>
  <c r="F4" i="2"/>
  <c r="D4" i="2"/>
  <c r="B4" i="2"/>
  <c r="N2" i="4"/>
  <c r="I2" i="4"/>
  <c r="N2" i="5"/>
  <c r="I2" i="5"/>
  <c r="N2" i="6"/>
  <c r="I2" i="6"/>
  <c r="N2" i="7"/>
  <c r="I2" i="7"/>
  <c r="R40" i="2"/>
  <c r="S40" i="2"/>
  <c r="T40" i="2"/>
  <c r="O40" i="2"/>
  <c r="P40" i="2"/>
  <c r="Q40" i="2"/>
  <c r="R46" i="2"/>
  <c r="S46" i="2"/>
  <c r="T46" i="2"/>
  <c r="O46" i="2"/>
  <c r="P46" i="2"/>
  <c r="Q46" i="2"/>
  <c r="R46" i="7"/>
  <c r="S46" i="7"/>
  <c r="T46" i="7"/>
  <c r="O46" i="7"/>
  <c r="P46" i="7"/>
  <c r="Q46" i="7"/>
  <c r="R74" i="5"/>
  <c r="S74" i="5"/>
  <c r="T74" i="5"/>
  <c r="O74" i="5"/>
  <c r="P74" i="5"/>
  <c r="Q74" i="5"/>
  <c r="F74" i="5"/>
  <c r="H74" i="5"/>
  <c r="J74" i="5"/>
  <c r="M74" i="5"/>
  <c r="R79" i="5"/>
  <c r="S79" i="5"/>
  <c r="T79" i="5"/>
  <c r="O79" i="5"/>
  <c r="P79" i="5"/>
  <c r="Q79" i="5"/>
  <c r="O228" i="1"/>
  <c r="Q157" i="4" s="1"/>
  <c r="P228" i="1"/>
  <c r="R157" i="4" s="1"/>
  <c r="Q228" i="1"/>
  <c r="S157" i="4" s="1"/>
  <c r="R228" i="1"/>
  <c r="T157" i="4" s="1"/>
  <c r="S228" i="1"/>
  <c r="O157" i="4" s="1"/>
  <c r="T228" i="1"/>
  <c r="P157" i="4" s="1"/>
  <c r="R153" i="4"/>
  <c r="S153" i="4"/>
  <c r="T153" i="4"/>
  <c r="O153" i="4"/>
  <c r="P153" i="4"/>
  <c r="Q153" i="4"/>
  <c r="R139" i="4"/>
  <c r="S139" i="4"/>
  <c r="T139" i="4"/>
  <c r="O139" i="4"/>
  <c r="P139" i="4"/>
  <c r="Q139" i="4"/>
  <c r="F157" i="4"/>
  <c r="G157" i="4"/>
  <c r="H157" i="4"/>
  <c r="I157" i="4"/>
  <c r="J157" i="4"/>
  <c r="K157" i="4"/>
  <c r="L157" i="4"/>
  <c r="M157" i="4"/>
  <c r="O221" i="1"/>
  <c r="P221" i="1"/>
  <c r="Q221" i="1"/>
  <c r="R221" i="1"/>
  <c r="S221" i="1"/>
  <c r="U221" i="1" s="1"/>
  <c r="T221" i="1"/>
  <c r="N221" i="1" s="1"/>
  <c r="N154" i="4" s="1"/>
  <c r="F153" i="4"/>
  <c r="G153" i="4"/>
  <c r="H153" i="4"/>
  <c r="I153" i="4"/>
  <c r="J153" i="4"/>
  <c r="K153" i="4"/>
  <c r="M153" i="4"/>
  <c r="F154" i="4"/>
  <c r="G154" i="4"/>
  <c r="H154" i="4"/>
  <c r="I154" i="4"/>
  <c r="J154" i="4"/>
  <c r="K154" i="4"/>
  <c r="M154" i="4"/>
  <c r="F131" i="4"/>
  <c r="H131" i="4"/>
  <c r="J131" i="4"/>
  <c r="K131" i="4"/>
  <c r="M131" i="4"/>
  <c r="F132" i="4"/>
  <c r="H132" i="4"/>
  <c r="J132" i="4"/>
  <c r="K132" i="4"/>
  <c r="M132" i="4"/>
  <c r="F99" i="4"/>
  <c r="G99" i="4"/>
  <c r="H99" i="4"/>
  <c r="I99" i="4"/>
  <c r="J99" i="4"/>
  <c r="K99" i="4"/>
  <c r="M99" i="4"/>
  <c r="O129" i="1"/>
  <c r="P129" i="1"/>
  <c r="Q129" i="1"/>
  <c r="R129" i="1"/>
  <c r="S129" i="1"/>
  <c r="U129" i="1" s="1"/>
  <c r="T129" i="1"/>
  <c r="O130" i="1"/>
  <c r="P130" i="1"/>
  <c r="Q130" i="1"/>
  <c r="R130" i="1"/>
  <c r="S130" i="1"/>
  <c r="U130" i="1" s="1"/>
  <c r="T130" i="1"/>
  <c r="T220" i="1" s="1"/>
  <c r="F89" i="4"/>
  <c r="G89" i="4"/>
  <c r="H89" i="4"/>
  <c r="I89" i="4"/>
  <c r="J89" i="4"/>
  <c r="K89" i="4"/>
  <c r="M89" i="4"/>
  <c r="F90" i="4"/>
  <c r="G90" i="4"/>
  <c r="H90" i="4"/>
  <c r="I90" i="4"/>
  <c r="J90" i="4"/>
  <c r="K90" i="4"/>
  <c r="M90" i="4"/>
  <c r="F91" i="4"/>
  <c r="G91" i="4"/>
  <c r="H91" i="4"/>
  <c r="I91" i="4"/>
  <c r="J91" i="4"/>
  <c r="K91" i="4"/>
  <c r="M91" i="4"/>
  <c r="F92" i="4"/>
  <c r="H92" i="4"/>
  <c r="J92" i="4"/>
  <c r="K92" i="4"/>
  <c r="M92" i="4"/>
  <c r="F93" i="4"/>
  <c r="H93" i="4"/>
  <c r="J93" i="4"/>
  <c r="K93" i="4"/>
  <c r="M93" i="4"/>
  <c r="F94" i="4"/>
  <c r="G94" i="4"/>
  <c r="H94" i="4"/>
  <c r="I94" i="4"/>
  <c r="J94" i="4"/>
  <c r="K94" i="4"/>
  <c r="M94" i="4"/>
  <c r="F95" i="4"/>
  <c r="G95" i="4"/>
  <c r="H95" i="4"/>
  <c r="I95" i="4"/>
  <c r="J95" i="4"/>
  <c r="K95" i="4"/>
  <c r="M95" i="4"/>
  <c r="F75" i="4"/>
  <c r="G75" i="4"/>
  <c r="H75" i="4"/>
  <c r="I75" i="4"/>
  <c r="J75" i="4"/>
  <c r="K75" i="4"/>
  <c r="M75" i="4"/>
  <c r="F76" i="4"/>
  <c r="G76" i="4"/>
  <c r="H76" i="4"/>
  <c r="I76" i="4"/>
  <c r="J76" i="4"/>
  <c r="K76" i="4"/>
  <c r="M76" i="4"/>
  <c r="F77" i="4"/>
  <c r="G77" i="4"/>
  <c r="H77" i="4"/>
  <c r="I77" i="4"/>
  <c r="J77" i="4"/>
  <c r="K77" i="4"/>
  <c r="M77" i="4"/>
  <c r="F78" i="4"/>
  <c r="G78" i="4"/>
  <c r="H78" i="4"/>
  <c r="I78" i="4"/>
  <c r="J78" i="4"/>
  <c r="K78" i="4"/>
  <c r="M78" i="4"/>
  <c r="F79" i="4"/>
  <c r="G79" i="4"/>
  <c r="H79" i="4"/>
  <c r="I79" i="4"/>
  <c r="J79" i="4"/>
  <c r="K79" i="4"/>
  <c r="M79" i="4"/>
  <c r="F95" i="5"/>
  <c r="G95" i="5"/>
  <c r="H95" i="5"/>
  <c r="I95" i="5"/>
  <c r="J95" i="5"/>
  <c r="K95" i="5"/>
  <c r="L95" i="5"/>
  <c r="M95" i="5"/>
  <c r="F79" i="5"/>
  <c r="G79" i="5"/>
  <c r="H79" i="5"/>
  <c r="I79" i="5"/>
  <c r="J79" i="5"/>
  <c r="K79" i="5"/>
  <c r="M79" i="5"/>
  <c r="F50" i="5"/>
  <c r="H50" i="5"/>
  <c r="J50" i="5"/>
  <c r="K50" i="5"/>
  <c r="M50" i="5"/>
  <c r="O139" i="1"/>
  <c r="Q100" i="4" s="1"/>
  <c r="P139" i="1"/>
  <c r="R100" i="4" s="1"/>
  <c r="Q139" i="1"/>
  <c r="S100" i="4" s="1"/>
  <c r="R139" i="1"/>
  <c r="T100" i="4" s="1"/>
  <c r="S139" i="1"/>
  <c r="T139" i="1"/>
  <c r="P100" i="4" s="1"/>
  <c r="O140" i="1"/>
  <c r="Q101" i="4" s="1"/>
  <c r="P140" i="1"/>
  <c r="R101" i="4" s="1"/>
  <c r="Q140" i="1"/>
  <c r="S101" i="4" s="1"/>
  <c r="R140" i="1"/>
  <c r="T101" i="4"/>
  <c r="S140" i="1"/>
  <c r="U140" i="1" s="1"/>
  <c r="T140" i="1"/>
  <c r="P101" i="4" s="1"/>
  <c r="O141" i="1"/>
  <c r="Q102" i="4" s="1"/>
  <c r="P141" i="1"/>
  <c r="R102" i="4" s="1"/>
  <c r="Q141" i="1"/>
  <c r="S102" i="4" s="1"/>
  <c r="R141" i="1"/>
  <c r="T102" i="4" s="1"/>
  <c r="S141" i="1"/>
  <c r="T141" i="1"/>
  <c r="P102" i="4" s="1"/>
  <c r="O142" i="1"/>
  <c r="Q103" i="4" s="1"/>
  <c r="P142" i="1"/>
  <c r="R103" i="4" s="1"/>
  <c r="Q142" i="1"/>
  <c r="S103" i="4" s="1"/>
  <c r="R142" i="1"/>
  <c r="T103" i="4" s="1"/>
  <c r="S142" i="1"/>
  <c r="U142" i="1" s="1"/>
  <c r="T142" i="1"/>
  <c r="P103" i="4" s="1"/>
  <c r="O143" i="1"/>
  <c r="Q104" i="4" s="1"/>
  <c r="P143" i="1"/>
  <c r="R104" i="4" s="1"/>
  <c r="Q143" i="1"/>
  <c r="S104" i="4" s="1"/>
  <c r="R143" i="1"/>
  <c r="T104" i="4" s="1"/>
  <c r="S143" i="1"/>
  <c r="U143" i="1" s="1"/>
  <c r="T143" i="1"/>
  <c r="P104" i="4" s="1"/>
  <c r="F50" i="6"/>
  <c r="G50" i="6"/>
  <c r="H50" i="6"/>
  <c r="I50" i="6"/>
  <c r="J50" i="6"/>
  <c r="K50" i="6"/>
  <c r="M50" i="6"/>
  <c r="F51" i="6"/>
  <c r="G51" i="6"/>
  <c r="H51" i="6"/>
  <c r="I51" i="6"/>
  <c r="J51" i="6"/>
  <c r="K51" i="6"/>
  <c r="M51" i="6"/>
  <c r="F52" i="6"/>
  <c r="G52" i="6"/>
  <c r="H52" i="6"/>
  <c r="I52" i="6"/>
  <c r="J52" i="6"/>
  <c r="K52" i="6"/>
  <c r="M52" i="6"/>
  <c r="F53" i="6"/>
  <c r="G53" i="6"/>
  <c r="H53" i="6"/>
  <c r="I53" i="6"/>
  <c r="J53" i="6"/>
  <c r="K53" i="6"/>
  <c r="M53" i="6"/>
  <c r="F54" i="6"/>
  <c r="G54" i="6"/>
  <c r="H54" i="6"/>
  <c r="I54" i="6"/>
  <c r="J54" i="6"/>
  <c r="K54" i="6"/>
  <c r="M54" i="6"/>
  <c r="O126" i="1"/>
  <c r="Q91" i="4" s="1"/>
  <c r="P126" i="1"/>
  <c r="R91" i="4" s="1"/>
  <c r="Q126" i="1"/>
  <c r="S91" i="4" s="1"/>
  <c r="R126" i="1"/>
  <c r="T91" i="4" s="1"/>
  <c r="S126" i="1"/>
  <c r="O91" i="4" s="1"/>
  <c r="T126" i="1"/>
  <c r="P91" i="4" s="1"/>
  <c r="F46" i="6"/>
  <c r="G46" i="6"/>
  <c r="H46" i="6"/>
  <c r="I46" i="6"/>
  <c r="J46" i="6"/>
  <c r="K46" i="6"/>
  <c r="M46" i="6"/>
  <c r="O113" i="1"/>
  <c r="Q86" i="4" s="1"/>
  <c r="P113" i="1"/>
  <c r="R86" i="4" s="1"/>
  <c r="Q113" i="1"/>
  <c r="S86" i="4" s="1"/>
  <c r="R113" i="1"/>
  <c r="T86" i="4" s="1"/>
  <c r="S113" i="1"/>
  <c r="O86" i="4" s="1"/>
  <c r="T113" i="1"/>
  <c r="P86" i="4"/>
  <c r="O114" i="1"/>
  <c r="P114" i="1"/>
  <c r="Q114" i="1"/>
  <c r="R114" i="1"/>
  <c r="S114" i="1"/>
  <c r="F38" i="6"/>
  <c r="G38" i="6"/>
  <c r="H38" i="6"/>
  <c r="I38" i="6"/>
  <c r="J38" i="6"/>
  <c r="K38" i="6"/>
  <c r="M38" i="6"/>
  <c r="F39" i="6"/>
  <c r="G39" i="6"/>
  <c r="H39" i="6"/>
  <c r="I39" i="6"/>
  <c r="J39" i="6"/>
  <c r="K39" i="6"/>
  <c r="M39" i="6"/>
  <c r="O102" i="1"/>
  <c r="Q79" i="4" s="1"/>
  <c r="P102" i="1"/>
  <c r="R79" i="4" s="1"/>
  <c r="Q102" i="1"/>
  <c r="S79" i="4" s="1"/>
  <c r="R102" i="1"/>
  <c r="T79" i="4" s="1"/>
  <c r="S102" i="1"/>
  <c r="U102" i="1" s="1"/>
  <c r="T102" i="1"/>
  <c r="P79" i="4" s="1"/>
  <c r="F33" i="6"/>
  <c r="G33" i="6"/>
  <c r="H33" i="6"/>
  <c r="I33" i="6"/>
  <c r="J33" i="6"/>
  <c r="K33" i="6"/>
  <c r="M33" i="6"/>
  <c r="R138" i="1"/>
  <c r="T99" i="4"/>
  <c r="O137" i="1"/>
  <c r="Q98" i="4" s="1"/>
  <c r="P137" i="1"/>
  <c r="Q137" i="1"/>
  <c r="R137" i="1"/>
  <c r="S137" i="1"/>
  <c r="O98" i="4" s="1"/>
  <c r="T137" i="1"/>
  <c r="P98" i="4" s="1"/>
  <c r="O138" i="1"/>
  <c r="Q99" i="4"/>
  <c r="P138" i="1"/>
  <c r="R99" i="4" s="1"/>
  <c r="Q138" i="1"/>
  <c r="S99" i="4" s="1"/>
  <c r="S138" i="1"/>
  <c r="T138" i="1"/>
  <c r="P99" i="4" s="1"/>
  <c r="F50" i="7"/>
  <c r="G50" i="7"/>
  <c r="H50" i="7"/>
  <c r="I50" i="7"/>
  <c r="J50" i="7"/>
  <c r="K50" i="7"/>
  <c r="M50" i="7"/>
  <c r="F51" i="7"/>
  <c r="G51" i="7"/>
  <c r="H51" i="7"/>
  <c r="I51" i="7"/>
  <c r="J51" i="7"/>
  <c r="K51" i="7"/>
  <c r="M51" i="7"/>
  <c r="F46" i="7"/>
  <c r="G46" i="7"/>
  <c r="H46" i="7"/>
  <c r="I46" i="7"/>
  <c r="J46" i="7"/>
  <c r="K46" i="7"/>
  <c r="M46" i="7"/>
  <c r="F34" i="7"/>
  <c r="G34" i="7"/>
  <c r="H34" i="7"/>
  <c r="I34" i="7"/>
  <c r="J34" i="7"/>
  <c r="K34" i="7"/>
  <c r="M34" i="7"/>
  <c r="F46" i="2"/>
  <c r="G46" i="2"/>
  <c r="H46" i="2"/>
  <c r="I46" i="2"/>
  <c r="J46" i="2"/>
  <c r="K46" i="2"/>
  <c r="M46" i="2"/>
  <c r="F40" i="2"/>
  <c r="G40" i="2"/>
  <c r="H40" i="2"/>
  <c r="I40" i="2"/>
  <c r="J40" i="2"/>
  <c r="K40" i="2"/>
  <c r="M40" i="2"/>
  <c r="F35" i="2"/>
  <c r="G35" i="2"/>
  <c r="H35" i="2"/>
  <c r="I35" i="2"/>
  <c r="J35" i="2"/>
  <c r="K35" i="2"/>
  <c r="M35" i="2"/>
  <c r="F36" i="2"/>
  <c r="G36" i="2"/>
  <c r="H36" i="2"/>
  <c r="I36" i="2"/>
  <c r="J36" i="2"/>
  <c r="K36" i="2"/>
  <c r="M36" i="2"/>
  <c r="F37" i="2"/>
  <c r="G37" i="2"/>
  <c r="H37" i="2"/>
  <c r="I37" i="2"/>
  <c r="J37" i="2"/>
  <c r="K37" i="2"/>
  <c r="M37" i="2"/>
  <c r="O98" i="1"/>
  <c r="Q75" i="4" s="1"/>
  <c r="P98" i="1"/>
  <c r="R75" i="4" s="1"/>
  <c r="Q98" i="1"/>
  <c r="S75" i="4" s="1"/>
  <c r="R98" i="1"/>
  <c r="T75" i="4" s="1"/>
  <c r="S98" i="1"/>
  <c r="O75" i="4" s="1"/>
  <c r="T98" i="1"/>
  <c r="P75" i="4" s="1"/>
  <c r="AC221" i="1"/>
  <c r="AB221" i="1"/>
  <c r="AA221" i="1"/>
  <c r="Z221" i="1"/>
  <c r="L221" i="1"/>
  <c r="L138" i="1"/>
  <c r="Z138" i="1"/>
  <c r="AB138" i="1"/>
  <c r="AD138" i="1"/>
  <c r="L139" i="1"/>
  <c r="Z139" i="1"/>
  <c r="AA139" i="1"/>
  <c r="AC139" i="1"/>
  <c r="L140" i="1"/>
  <c r="Z140" i="1"/>
  <c r="AA140" i="1"/>
  <c r="AC140" i="1"/>
  <c r="AD140" i="1"/>
  <c r="L141" i="1"/>
  <c r="L102" i="4" s="1"/>
  <c r="Z141" i="1"/>
  <c r="AA141" i="1"/>
  <c r="AC141" i="1"/>
  <c r="AD141" i="1"/>
  <c r="L142" i="1"/>
  <c r="L103" i="4" s="1"/>
  <c r="Z142" i="1"/>
  <c r="AA142" i="1"/>
  <c r="AC142" i="1"/>
  <c r="AD142" i="1"/>
  <c r="L143" i="1"/>
  <c r="Z143" i="1"/>
  <c r="AA143" i="1"/>
  <c r="AC143" i="1"/>
  <c r="AD143" i="1"/>
  <c r="L144" i="1"/>
  <c r="V144" i="1" s="1"/>
  <c r="X144" i="1" s="1"/>
  <c r="Z144" i="1"/>
  <c r="AA144" i="1"/>
  <c r="AB144" i="1"/>
  <c r="L145" i="1"/>
  <c r="Z145" i="1"/>
  <c r="AA145" i="1"/>
  <c r="AB145" i="1"/>
  <c r="AD145" i="1"/>
  <c r="L147" i="1"/>
  <c r="L107" i="4"/>
  <c r="Z147" i="1"/>
  <c r="AA147" i="1"/>
  <c r="AB147" i="1"/>
  <c r="AD147" i="1"/>
  <c r="L148" i="1"/>
  <c r="Z148" i="1"/>
  <c r="AA148" i="1"/>
  <c r="AB148" i="1"/>
  <c r="AD148" i="1"/>
  <c r="L125" i="1"/>
  <c r="V125" i="1" s="1"/>
  <c r="X125" i="1" s="1"/>
  <c r="Z125" i="1"/>
  <c r="AB125" i="1"/>
  <c r="AC125" i="1"/>
  <c r="L126" i="1"/>
  <c r="L91" i="4" s="1"/>
  <c r="Z126" i="1"/>
  <c r="AA126" i="1"/>
  <c r="AC126" i="1"/>
  <c r="AD126" i="1"/>
  <c r="L127" i="1"/>
  <c r="L92" i="4" s="1"/>
  <c r="Z127" i="1"/>
  <c r="AA127" i="1"/>
  <c r="AB127" i="1"/>
  <c r="L128" i="1"/>
  <c r="L50" i="5" s="1"/>
  <c r="Z128" i="1"/>
  <c r="AA128" i="1"/>
  <c r="AB128" i="1"/>
  <c r="AD128" i="1"/>
  <c r="L129" i="1"/>
  <c r="L94" i="4" s="1"/>
  <c r="Z129" i="1"/>
  <c r="AA129" i="1"/>
  <c r="AB129" i="1"/>
  <c r="AC129" i="1"/>
  <c r="L99" i="1"/>
  <c r="AA99" i="1"/>
  <c r="AB99" i="1"/>
  <c r="AC99" i="1"/>
  <c r="AD99" i="1"/>
  <c r="L100" i="1"/>
  <c r="AA100" i="1"/>
  <c r="AB100" i="1"/>
  <c r="AC100" i="1"/>
  <c r="AD100" i="1"/>
  <c r="L101" i="1"/>
  <c r="N101" i="1"/>
  <c r="N34" i="7" s="1"/>
  <c r="Z101" i="1"/>
  <c r="AB101" i="1"/>
  <c r="AC101" i="1"/>
  <c r="AD101" i="1"/>
  <c r="L102" i="1"/>
  <c r="N102" i="1" s="1"/>
  <c r="Z102" i="1"/>
  <c r="AA102" i="1"/>
  <c r="AC102" i="1"/>
  <c r="AD102" i="1"/>
  <c r="F138" i="4"/>
  <c r="G138" i="4"/>
  <c r="H138" i="4"/>
  <c r="I138" i="4"/>
  <c r="J138" i="4"/>
  <c r="K138" i="4"/>
  <c r="M138" i="4"/>
  <c r="F139" i="4"/>
  <c r="G139" i="4"/>
  <c r="H139" i="4"/>
  <c r="I139" i="4"/>
  <c r="J139" i="4"/>
  <c r="K139" i="4"/>
  <c r="M139" i="4"/>
  <c r="L183" i="1"/>
  <c r="F130" i="4"/>
  <c r="G130" i="4"/>
  <c r="H130" i="4"/>
  <c r="I130" i="4"/>
  <c r="K130" i="4"/>
  <c r="M130" i="4"/>
  <c r="O103" i="1"/>
  <c r="Q80" i="4" s="1"/>
  <c r="P103" i="1"/>
  <c r="R80" i="4" s="1"/>
  <c r="Q103" i="1"/>
  <c r="S80" i="4" s="1"/>
  <c r="R103" i="1"/>
  <c r="T80" i="4" s="1"/>
  <c r="S103" i="1"/>
  <c r="U103" i="1" s="1"/>
  <c r="T103" i="1"/>
  <c r="F42" i="5"/>
  <c r="G42" i="5"/>
  <c r="H42" i="5"/>
  <c r="I42" i="5"/>
  <c r="J42" i="5"/>
  <c r="K42" i="5"/>
  <c r="M42" i="5"/>
  <c r="D42" i="5"/>
  <c r="E42" i="5"/>
  <c r="F45" i="6"/>
  <c r="G45" i="6"/>
  <c r="H45" i="6"/>
  <c r="I45" i="6"/>
  <c r="J45" i="6"/>
  <c r="K45" i="6"/>
  <c r="M45" i="6"/>
  <c r="N198" i="1"/>
  <c r="N139" i="4" s="1"/>
  <c r="Z198" i="1"/>
  <c r="AA198" i="1"/>
  <c r="AC198" i="1"/>
  <c r="AB196" i="1"/>
  <c r="AA196" i="1"/>
  <c r="L196" i="1"/>
  <c r="L188" i="1"/>
  <c r="N188" i="1"/>
  <c r="N132" i="4" s="1"/>
  <c r="Z188" i="1"/>
  <c r="AB188" i="1"/>
  <c r="AD188" i="1"/>
  <c r="L154" i="1"/>
  <c r="L155" i="1"/>
  <c r="L158" i="1"/>
  <c r="L159" i="1"/>
  <c r="N159" i="1" s="1"/>
  <c r="L162" i="1"/>
  <c r="N162" i="1" s="1"/>
  <c r="L163" i="1"/>
  <c r="V163" i="1" s="1"/>
  <c r="Z154" i="1"/>
  <c r="AA154" i="1"/>
  <c r="AB154" i="1"/>
  <c r="Z155" i="1"/>
  <c r="AA155" i="1"/>
  <c r="AB155" i="1"/>
  <c r="Z158" i="1"/>
  <c r="AA158" i="1"/>
  <c r="AB158" i="1"/>
  <c r="AC158" i="1"/>
  <c r="Z159" i="1"/>
  <c r="AA159" i="1"/>
  <c r="AB159" i="1"/>
  <c r="Z162" i="1"/>
  <c r="AA162" i="1"/>
  <c r="AB162" i="1"/>
  <c r="Z163" i="1"/>
  <c r="AA163" i="1"/>
  <c r="AB163" i="1"/>
  <c r="AC163" i="1"/>
  <c r="O101" i="4"/>
  <c r="X163" i="1"/>
  <c r="L104" i="4"/>
  <c r="L55" i="5"/>
  <c r="L79" i="4"/>
  <c r="L78" i="4"/>
  <c r="L93" i="4"/>
  <c r="V101" i="1"/>
  <c r="X101" i="1" s="1"/>
  <c r="V99" i="1"/>
  <c r="X99" i="1" s="1"/>
  <c r="L79" i="5"/>
  <c r="U101" i="1"/>
  <c r="N78" i="4"/>
  <c r="U188" i="1"/>
  <c r="L33" i="6"/>
  <c r="L53" i="6"/>
  <c r="L34" i="7"/>
  <c r="V129" i="1"/>
  <c r="X129" i="1" s="1"/>
  <c r="V148" i="1"/>
  <c r="X148" i="1" s="1"/>
  <c r="V147" i="1"/>
  <c r="X147" i="1" s="1"/>
  <c r="V142" i="1"/>
  <c r="X142" i="1" s="1"/>
  <c r="V138" i="1"/>
  <c r="X138" i="1" s="1"/>
  <c r="V102" i="1"/>
  <c r="X102" i="1" s="1"/>
  <c r="L138" i="4"/>
  <c r="L139" i="4"/>
  <c r="U198" i="1"/>
  <c r="U196" i="1"/>
  <c r="U187" i="1"/>
  <c r="V198" i="1"/>
  <c r="X198" i="1" s="1"/>
  <c r="V162" i="1"/>
  <c r="X162" i="1" s="1"/>
  <c r="V159" i="1"/>
  <c r="X159" i="1" s="1"/>
  <c r="R29" i="5"/>
  <c r="S29" i="5"/>
  <c r="T29" i="5"/>
  <c r="O29" i="5"/>
  <c r="P29" i="5"/>
  <c r="Q29" i="5"/>
  <c r="O205" i="1"/>
  <c r="Q142" i="4" s="1"/>
  <c r="P205" i="1"/>
  <c r="R142" i="4" s="1"/>
  <c r="Q205" i="1"/>
  <c r="S142" i="4" s="1"/>
  <c r="O206" i="1"/>
  <c r="Q143" i="4" s="1"/>
  <c r="P206" i="1"/>
  <c r="R143" i="4"/>
  <c r="Q206" i="1"/>
  <c r="S143" i="4" s="1"/>
  <c r="O207" i="1"/>
  <c r="Q144" i="4" s="1"/>
  <c r="P207" i="1"/>
  <c r="R144" i="4" s="1"/>
  <c r="Q207" i="1"/>
  <c r="S144" i="4" s="1"/>
  <c r="O208" i="1"/>
  <c r="Q145" i="4" s="1"/>
  <c r="P208" i="1"/>
  <c r="R145" i="4"/>
  <c r="Q208" i="1"/>
  <c r="S145" i="4" s="1"/>
  <c r="O209" i="1"/>
  <c r="Q146" i="4" s="1"/>
  <c r="P209" i="1"/>
  <c r="R146" i="4" s="1"/>
  <c r="Q209" i="1"/>
  <c r="S146" i="4" s="1"/>
  <c r="O210" i="1"/>
  <c r="Q147" i="4" s="1"/>
  <c r="P210" i="1"/>
  <c r="R147" i="4" s="1"/>
  <c r="Q210" i="1"/>
  <c r="S147" i="4" s="1"/>
  <c r="O211" i="1"/>
  <c r="P211" i="1"/>
  <c r="Q211" i="1"/>
  <c r="R98" i="4"/>
  <c r="S98" i="4"/>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c r="O70" i="1"/>
  <c r="Q52" i="4" s="1"/>
  <c r="P70" i="1"/>
  <c r="R52" i="4" s="1"/>
  <c r="Q70" i="1"/>
  <c r="S52" i="4" s="1"/>
  <c r="O71" i="1"/>
  <c r="Q53" i="4" s="1"/>
  <c r="P71" i="1"/>
  <c r="R53" i="4" s="1"/>
  <c r="Q71" i="1"/>
  <c r="S53" i="4"/>
  <c r="O72" i="1"/>
  <c r="Q54" i="4" s="1"/>
  <c r="P72" i="1"/>
  <c r="R54" i="4"/>
  <c r="Q72" i="1"/>
  <c r="S54" i="4" s="1"/>
  <c r="O73" i="1"/>
  <c r="Q55" i="4" s="1"/>
  <c r="P73" i="1"/>
  <c r="R55" i="4" s="1"/>
  <c r="Q73" i="1"/>
  <c r="S55" i="4"/>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O79" i="1"/>
  <c r="Q61" i="4" s="1"/>
  <c r="P79" i="1"/>
  <c r="R61" i="4" s="1"/>
  <c r="Q79" i="1"/>
  <c r="S61" i="4" s="1"/>
  <c r="O80" i="1"/>
  <c r="Q62" i="4" s="1"/>
  <c r="P80" i="1"/>
  <c r="R62" i="4" s="1"/>
  <c r="Q80" i="1"/>
  <c r="S62" i="4" s="1"/>
  <c r="O81" i="1"/>
  <c r="Q63" i="4" s="1"/>
  <c r="P81" i="1"/>
  <c r="R63" i="4" s="1"/>
  <c r="Q81" i="1"/>
  <c r="S63" i="4" s="1"/>
  <c r="O82" i="1"/>
  <c r="P82" i="1"/>
  <c r="Q82" i="1"/>
  <c r="O83" i="1"/>
  <c r="P83" i="1"/>
  <c r="Q83" i="1"/>
  <c r="O84" i="1"/>
  <c r="Q66" i="4" s="1"/>
  <c r="P84" i="1"/>
  <c r="R66" i="4" s="1"/>
  <c r="Q84" i="1"/>
  <c r="S66" i="4" s="1"/>
  <c r="O85" i="1"/>
  <c r="Q67" i="4" s="1"/>
  <c r="P85" i="1"/>
  <c r="R67" i="4" s="1"/>
  <c r="Q85" i="1"/>
  <c r="S67" i="4" s="1"/>
  <c r="O91" i="1"/>
  <c r="Q72" i="4" s="1"/>
  <c r="P91" i="1"/>
  <c r="R72" i="4" s="1"/>
  <c r="Q91" i="1"/>
  <c r="S72" i="4" s="1"/>
  <c r="O49" i="1"/>
  <c r="P49" i="1"/>
  <c r="Q49" i="1"/>
  <c r="O37" i="1"/>
  <c r="Q29" i="4" s="1"/>
  <c r="P37" i="1"/>
  <c r="R29" i="4" s="1"/>
  <c r="Q37" i="1"/>
  <c r="S29" i="4" s="1"/>
  <c r="O38" i="1"/>
  <c r="Q30" i="4"/>
  <c r="P38" i="1"/>
  <c r="R30" i="4" s="1"/>
  <c r="Q38" i="1"/>
  <c r="S30" i="4"/>
  <c r="O39" i="1"/>
  <c r="Q31" i="4" s="1"/>
  <c r="P39" i="1"/>
  <c r="R31" i="4" s="1"/>
  <c r="Q39" i="1"/>
  <c r="S31" i="4" s="1"/>
  <c r="O40" i="1"/>
  <c r="Q32" i="4" s="1"/>
  <c r="P40" i="1"/>
  <c r="R32" i="4" s="1"/>
  <c r="Q40" i="1"/>
  <c r="S32" i="4" s="1"/>
  <c r="O41" i="1"/>
  <c r="P41" i="1"/>
  <c r="Q41" i="1"/>
  <c r="O9" i="1"/>
  <c r="Q5" i="4"/>
  <c r="P9" i="1"/>
  <c r="R5" i="4" s="1"/>
  <c r="Q9" i="1"/>
  <c r="S5" i="4" s="1"/>
  <c r="O10" i="1"/>
  <c r="Q6" i="4" s="1"/>
  <c r="P10" i="1"/>
  <c r="R6" i="4" s="1"/>
  <c r="Q10" i="1"/>
  <c r="S6" i="4" s="1"/>
  <c r="O11" i="1"/>
  <c r="Q7" i="4" s="1"/>
  <c r="P11" i="1"/>
  <c r="R7" i="4" s="1"/>
  <c r="Q11" i="1"/>
  <c r="S7" i="4" s="1"/>
  <c r="O12" i="1"/>
  <c r="Q8" i="4" s="1"/>
  <c r="P12" i="1"/>
  <c r="R8" i="4" s="1"/>
  <c r="Q12" i="1"/>
  <c r="S8" i="4" s="1"/>
  <c r="O13" i="1"/>
  <c r="Q9" i="4"/>
  <c r="P13" i="1"/>
  <c r="R9" i="4" s="1"/>
  <c r="Q13" i="1"/>
  <c r="S9" i="4" s="1"/>
  <c r="O14" i="1"/>
  <c r="Q10" i="4" s="1"/>
  <c r="P14" i="1"/>
  <c r="R10" i="4" s="1"/>
  <c r="Q14" i="1"/>
  <c r="S10" i="4" s="1"/>
  <c r="O15" i="1"/>
  <c r="Q11" i="4" s="1"/>
  <c r="P15" i="1"/>
  <c r="R11" i="4" s="1"/>
  <c r="Q15" i="1"/>
  <c r="S11" i="4" s="1"/>
  <c r="O16" i="1"/>
  <c r="Q12" i="4" s="1"/>
  <c r="P16" i="1"/>
  <c r="R12" i="4" s="1"/>
  <c r="Q16" i="1"/>
  <c r="S12" i="4" s="1"/>
  <c r="O17" i="1"/>
  <c r="Q13" i="4" s="1"/>
  <c r="P17" i="1"/>
  <c r="R13" i="4" s="1"/>
  <c r="Q17" i="1"/>
  <c r="S13" i="4" s="1"/>
  <c r="O18" i="1"/>
  <c r="Q14" i="4" s="1"/>
  <c r="P18" i="1"/>
  <c r="R14" i="4" s="1"/>
  <c r="Q18" i="1"/>
  <c r="S14" i="4" s="1"/>
  <c r="O19" i="1"/>
  <c r="Q15" i="4" s="1"/>
  <c r="P19" i="1"/>
  <c r="R15" i="4" s="1"/>
  <c r="Q19" i="1"/>
  <c r="S15" i="4" s="1"/>
  <c r="O20" i="1"/>
  <c r="Q16" i="4" s="1"/>
  <c r="P20" i="1"/>
  <c r="R16" i="4" s="1"/>
  <c r="Q20" i="1"/>
  <c r="S16" i="4" s="1"/>
  <c r="O21" i="1"/>
  <c r="Q17" i="4" s="1"/>
  <c r="P21" i="1"/>
  <c r="R17" i="4" s="1"/>
  <c r="Q21" i="1"/>
  <c r="S17" i="4" s="1"/>
  <c r="O22" i="1"/>
  <c r="Q18" i="4" s="1"/>
  <c r="P22" i="1"/>
  <c r="R18" i="4" s="1"/>
  <c r="Q22" i="1"/>
  <c r="S18" i="4" s="1"/>
  <c r="O23" i="1"/>
  <c r="Q19" i="4" s="1"/>
  <c r="P23" i="1"/>
  <c r="R19" i="4" s="1"/>
  <c r="Q23" i="1"/>
  <c r="S19" i="4" s="1"/>
  <c r="O24" i="1"/>
  <c r="Q20" i="4" s="1"/>
  <c r="P24" i="1"/>
  <c r="R20" i="4" s="1"/>
  <c r="Q24" i="1"/>
  <c r="S20" i="4" s="1"/>
  <c r="O25" i="1"/>
  <c r="Q21" i="4" s="1"/>
  <c r="P25" i="1"/>
  <c r="Q25" i="1"/>
  <c r="O26" i="1"/>
  <c r="Q22" i="4" s="1"/>
  <c r="P26" i="1"/>
  <c r="R22" i="4" s="1"/>
  <c r="Q26" i="1"/>
  <c r="S22" i="4" s="1"/>
  <c r="Q23" i="4"/>
  <c r="R23" i="4"/>
  <c r="S23" i="4"/>
  <c r="R21" i="4"/>
  <c r="S21" i="4"/>
  <c r="F149" i="4"/>
  <c r="G149" i="4"/>
  <c r="H149" i="4"/>
  <c r="I149" i="4"/>
  <c r="J149" i="4"/>
  <c r="K149" i="4"/>
  <c r="M149" i="4"/>
  <c r="AC212" i="1"/>
  <c r="AB212" i="1"/>
  <c r="AA212" i="1"/>
  <c r="Z212" i="1"/>
  <c r="L212" i="1"/>
  <c r="X20" i="1"/>
  <c r="L31" i="1"/>
  <c r="L12" i="2" s="1"/>
  <c r="L32" i="1"/>
  <c r="L33" i="1"/>
  <c r="L12" i="6" s="1"/>
  <c r="L34" i="1"/>
  <c r="L20" i="5" s="1"/>
  <c r="L35" i="1"/>
  <c r="L36" i="1"/>
  <c r="L42" i="1"/>
  <c r="L43" i="1"/>
  <c r="L44" i="1"/>
  <c r="L17" i="6" s="1"/>
  <c r="L45" i="1"/>
  <c r="L46" i="1"/>
  <c r="L47" i="1"/>
  <c r="L48" i="1"/>
  <c r="L36" i="4" s="1"/>
  <c r="L50" i="1"/>
  <c r="L51" i="1"/>
  <c r="L21" i="7" s="1"/>
  <c r="L52" i="1"/>
  <c r="L53" i="1"/>
  <c r="L28" i="5" s="1"/>
  <c r="L54" i="1"/>
  <c r="L55" i="1"/>
  <c r="L57" i="1"/>
  <c r="L26" i="2" s="1"/>
  <c r="L58" i="1"/>
  <c r="L25" i="7" s="1"/>
  <c r="L59" i="1"/>
  <c r="L60" i="1"/>
  <c r="L61" i="1"/>
  <c r="L62" i="1"/>
  <c r="L44" i="4" s="1"/>
  <c r="L63" i="1"/>
  <c r="L64" i="1"/>
  <c r="N64" i="1" s="1"/>
  <c r="L65" i="1"/>
  <c r="N65" i="1" s="1"/>
  <c r="L67" i="1"/>
  <c r="L68" i="1"/>
  <c r="L69" i="1"/>
  <c r="L51" i="4" s="1"/>
  <c r="L70" i="1"/>
  <c r="L71" i="1"/>
  <c r="L72" i="1"/>
  <c r="L73" i="1"/>
  <c r="L30" i="7" s="1"/>
  <c r="L74" i="1"/>
  <c r="L26" i="6" s="1"/>
  <c r="L75" i="1"/>
  <c r="N75" i="1" s="1"/>
  <c r="L76" i="1"/>
  <c r="L77" i="1"/>
  <c r="L78" i="1"/>
  <c r="V78" i="1" s="1"/>
  <c r="X78" i="1" s="1"/>
  <c r="L79" i="1"/>
  <c r="V79" i="1" s="1"/>
  <c r="X79" i="1" s="1"/>
  <c r="L80" i="1"/>
  <c r="L34" i="5" s="1"/>
  <c r="L81" i="1"/>
  <c r="L82" i="1"/>
  <c r="L64" i="4" s="1"/>
  <c r="L83" i="1"/>
  <c r="L65" i="4" s="1"/>
  <c r="L91" i="1"/>
  <c r="L92" i="1"/>
  <c r="L34" i="2" s="1"/>
  <c r="L93" i="1"/>
  <c r="L94" i="1"/>
  <c r="L32" i="6" s="1"/>
  <c r="L95" i="1"/>
  <c r="L41" i="5" s="1"/>
  <c r="L96" i="1"/>
  <c r="L97" i="1"/>
  <c r="L98" i="1"/>
  <c r="L104" i="1"/>
  <c r="L39" i="2" s="1"/>
  <c r="L105" i="1"/>
  <c r="L38" i="7" s="1"/>
  <c r="L106" i="1"/>
  <c r="L107" i="1"/>
  <c r="L46" i="5" s="1"/>
  <c r="L108" i="1"/>
  <c r="L109" i="1"/>
  <c r="L110" i="1"/>
  <c r="L111" i="1"/>
  <c r="N111" i="1" s="1"/>
  <c r="N84" i="4" s="1"/>
  <c r="L113" i="1"/>
  <c r="L38" i="6" s="1"/>
  <c r="L114" i="1"/>
  <c r="L39" i="6"/>
  <c r="L118" i="1"/>
  <c r="L45" i="2" s="1"/>
  <c r="L119" i="1"/>
  <c r="L120" i="1"/>
  <c r="L45" i="6" s="1"/>
  <c r="L121" i="1"/>
  <c r="L49" i="5" s="1"/>
  <c r="L122" i="1"/>
  <c r="L123" i="1"/>
  <c r="L124" i="1"/>
  <c r="L95" i="4"/>
  <c r="L131" i="1"/>
  <c r="L132" i="1"/>
  <c r="L49" i="7" s="1"/>
  <c r="L133" i="1"/>
  <c r="L49" i="6" s="1"/>
  <c r="L134" i="1"/>
  <c r="L53" i="5" s="1"/>
  <c r="L135" i="1"/>
  <c r="L136" i="1"/>
  <c r="L137" i="1"/>
  <c r="L149" i="1"/>
  <c r="L109" i="4" s="1"/>
  <c r="L150" i="1"/>
  <c r="N150" i="1" s="1"/>
  <c r="L164" i="1"/>
  <c r="L53" i="2" s="1"/>
  <c r="L165" i="1"/>
  <c r="L53" i="7" s="1"/>
  <c r="L166" i="1"/>
  <c r="L57" i="6" s="1"/>
  <c r="L167" i="1"/>
  <c r="L65" i="5" s="1"/>
  <c r="L168" i="1"/>
  <c r="L169" i="1"/>
  <c r="N176" i="1"/>
  <c r="L171" i="1"/>
  <c r="L57" i="2" s="1"/>
  <c r="L172" i="1"/>
  <c r="L57" i="7" s="1"/>
  <c r="L173" i="1"/>
  <c r="L61" i="6" s="1"/>
  <c r="L174" i="1"/>
  <c r="L69" i="5" s="1"/>
  <c r="L175" i="1"/>
  <c r="L176" i="1"/>
  <c r="L125" i="4" s="1"/>
  <c r="L177" i="1"/>
  <c r="L126" i="4" s="1"/>
  <c r="L181" i="1"/>
  <c r="L63" i="2" s="1"/>
  <c r="L182" i="1"/>
  <c r="L63" i="7" s="1"/>
  <c r="L184" i="1"/>
  <c r="L73" i="5" s="1"/>
  <c r="L185" i="1"/>
  <c r="L186" i="1"/>
  <c r="L187" i="1"/>
  <c r="L189" i="1"/>
  <c r="L190" i="1"/>
  <c r="L68" i="7" s="1"/>
  <c r="L191" i="1"/>
  <c r="L72" i="6" s="1"/>
  <c r="L192" i="1"/>
  <c r="L78" i="5" s="1"/>
  <c r="L193" i="1"/>
  <c r="L194" i="1"/>
  <c r="L195" i="1"/>
  <c r="L137" i="4" s="1"/>
  <c r="L199" i="1"/>
  <c r="L72" i="2" s="1"/>
  <c r="L200" i="1"/>
  <c r="L72" i="7" s="1"/>
  <c r="L201" i="1"/>
  <c r="L76" i="6" s="1"/>
  <c r="L202" i="1"/>
  <c r="L83" i="5" s="1"/>
  <c r="L203" i="1"/>
  <c r="L204" i="1"/>
  <c r="L205" i="1"/>
  <c r="N205" i="1" s="1"/>
  <c r="N73" i="2" s="1"/>
  <c r="L206" i="1"/>
  <c r="L143" i="4" s="1"/>
  <c r="L207" i="1"/>
  <c r="L144" i="4" s="1"/>
  <c r="L208" i="1"/>
  <c r="L145" i="4" s="1"/>
  <c r="L209" i="1"/>
  <c r="N209" i="1" s="1"/>
  <c r="N77" i="6" s="1"/>
  <c r="L210" i="1"/>
  <c r="L211" i="1"/>
  <c r="N211" i="1" s="1"/>
  <c r="N148" i="4" s="1"/>
  <c r="L213" i="1"/>
  <c r="L78" i="2" s="1"/>
  <c r="L214" i="1"/>
  <c r="L78" i="7" s="1"/>
  <c r="L215" i="1"/>
  <c r="L82" i="6" s="1"/>
  <c r="L216" i="1"/>
  <c r="L89" i="5" s="1"/>
  <c r="L217" i="1"/>
  <c r="L218" i="1"/>
  <c r="L219" i="1"/>
  <c r="L152" i="4" s="1"/>
  <c r="L153" i="4"/>
  <c r="L222" i="1"/>
  <c r="L83" i="2" s="1"/>
  <c r="L223" i="1"/>
  <c r="L83" i="7" s="1"/>
  <c r="L224" i="1"/>
  <c r="L87" i="6" s="1"/>
  <c r="L225" i="1"/>
  <c r="L94" i="5" s="1"/>
  <c r="L226" i="1"/>
  <c r="L227" i="1"/>
  <c r="L229" i="1"/>
  <c r="L88" i="2" s="1"/>
  <c r="L230" i="1"/>
  <c r="L231" i="1"/>
  <c r="L92" i="6" s="1"/>
  <c r="L232" i="1"/>
  <c r="L99" i="5" s="1"/>
  <c r="L233" i="1"/>
  <c r="L234" i="1"/>
  <c r="L235" i="1"/>
  <c r="L161" i="4" s="1"/>
  <c r="R210" i="1"/>
  <c r="T147" i="4" s="1"/>
  <c r="S210" i="1"/>
  <c r="R84" i="1"/>
  <c r="T66" i="4" s="1"/>
  <c r="S84" i="1"/>
  <c r="R85" i="1"/>
  <c r="T67" i="4" s="1"/>
  <c r="S85" i="1"/>
  <c r="O67" i="4" s="1"/>
  <c r="R91" i="1"/>
  <c r="T72" i="4" s="1"/>
  <c r="S91" i="1"/>
  <c r="R79" i="1"/>
  <c r="T61" i="4" s="1"/>
  <c r="S79" i="1"/>
  <c r="R80" i="1"/>
  <c r="T62" i="4" s="1"/>
  <c r="S80" i="1"/>
  <c r="R81" i="1"/>
  <c r="T63" i="4" s="1"/>
  <c r="S81" i="1"/>
  <c r="O63" i="4" s="1"/>
  <c r="R15" i="1"/>
  <c r="T11" i="4" s="1"/>
  <c r="S15" i="1"/>
  <c r="O11" i="4" s="1"/>
  <c r="R72" i="1"/>
  <c r="T54" i="4" s="1"/>
  <c r="S72" i="1"/>
  <c r="O54" i="4" s="1"/>
  <c r="R73" i="1"/>
  <c r="T55" i="4" s="1"/>
  <c r="S73" i="1"/>
  <c r="U73" i="1" s="1"/>
  <c r="R70" i="1"/>
  <c r="T52" i="4" s="1"/>
  <c r="S70" i="1"/>
  <c r="O52" i="4" s="1"/>
  <c r="R67" i="1"/>
  <c r="T49" i="4" s="1"/>
  <c r="S67" i="1"/>
  <c r="O49" i="4" s="1"/>
  <c r="R68" i="1"/>
  <c r="T50" i="4" s="1"/>
  <c r="S68" i="1"/>
  <c r="U68" i="1" s="1"/>
  <c r="R71" i="1"/>
  <c r="T53" i="4" s="1"/>
  <c r="S71" i="1"/>
  <c r="O53" i="4" s="1"/>
  <c r="R69" i="1"/>
  <c r="T51" i="4" s="1"/>
  <c r="S69" i="1"/>
  <c r="U69" i="1" s="1"/>
  <c r="O51" i="4"/>
  <c r="R13" i="1"/>
  <c r="T9" i="4" s="1"/>
  <c r="S13" i="1"/>
  <c r="O9" i="4" s="1"/>
  <c r="R16" i="1"/>
  <c r="T12" i="4" s="1"/>
  <c r="S16" i="1"/>
  <c r="R14" i="1"/>
  <c r="T10" i="4" s="1"/>
  <c r="S14" i="1"/>
  <c r="U14" i="1" s="1"/>
  <c r="S10" i="1"/>
  <c r="O6" i="4" s="1"/>
  <c r="R10" i="1"/>
  <c r="T6" i="4" s="1"/>
  <c r="R9" i="1"/>
  <c r="T5" i="4" s="1"/>
  <c r="S9" i="1"/>
  <c r="R41" i="1"/>
  <c r="S41" i="1"/>
  <c r="U41" i="1" s="1"/>
  <c r="R82" i="1"/>
  <c r="S82" i="1"/>
  <c r="U82" i="1" s="1"/>
  <c r="R83" i="1"/>
  <c r="S83" i="1"/>
  <c r="U83" i="1" s="1"/>
  <c r="R211" i="1"/>
  <c r="S211" i="1"/>
  <c r="U211" i="1" s="1"/>
  <c r="R49" i="1"/>
  <c r="S49" i="1"/>
  <c r="U49" i="1" s="1"/>
  <c r="R40" i="1"/>
  <c r="T32" i="4" s="1"/>
  <c r="S40" i="1"/>
  <c r="U40" i="1" s="1"/>
  <c r="R17" i="1"/>
  <c r="T13" i="4" s="1"/>
  <c r="S17" i="1"/>
  <c r="U17" i="1" s="1"/>
  <c r="R18" i="1"/>
  <c r="T14" i="4" s="1"/>
  <c r="S18" i="1"/>
  <c r="O14" i="4" s="1"/>
  <c r="R19" i="1"/>
  <c r="T15" i="4" s="1"/>
  <c r="S19" i="1"/>
  <c r="U19" i="1" s="1"/>
  <c r="R20" i="1"/>
  <c r="T16" i="4" s="1"/>
  <c r="S20" i="1"/>
  <c r="O16" i="4" s="1"/>
  <c r="R21" i="1"/>
  <c r="T17" i="4" s="1"/>
  <c r="S21" i="1"/>
  <c r="O17" i="4" s="1"/>
  <c r="R22" i="1"/>
  <c r="T18" i="4" s="1"/>
  <c r="S22" i="1"/>
  <c r="O18" i="4" s="1"/>
  <c r="R23" i="1"/>
  <c r="T19" i="4" s="1"/>
  <c r="S23" i="1"/>
  <c r="R24" i="1"/>
  <c r="T20" i="4" s="1"/>
  <c r="S24" i="1"/>
  <c r="O20" i="4" s="1"/>
  <c r="R25" i="1"/>
  <c r="T21" i="4" s="1"/>
  <c r="S25" i="1"/>
  <c r="O21" i="4" s="1"/>
  <c r="R26" i="1"/>
  <c r="S26" i="1"/>
  <c r="O22" i="4" s="1"/>
  <c r="T23" i="4"/>
  <c r="O23" i="4"/>
  <c r="R209" i="1"/>
  <c r="T146" i="4" s="1"/>
  <c r="S209" i="1"/>
  <c r="O146" i="4" s="1"/>
  <c r="T98" i="4"/>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c r="S12" i="1"/>
  <c r="O8" i="4" s="1"/>
  <c r="R207" i="1"/>
  <c r="T144" i="4" s="1"/>
  <c r="S207" i="1"/>
  <c r="O144" i="4" s="1"/>
  <c r="R208" i="1"/>
  <c r="T145" i="4" s="1"/>
  <c r="S208" i="1"/>
  <c r="O145" i="4" s="1"/>
  <c r="R38" i="1"/>
  <c r="T30" i="4" s="1"/>
  <c r="S38" i="1"/>
  <c r="O30" i="4" s="1"/>
  <c r="R11" i="1"/>
  <c r="T7" i="4" s="1"/>
  <c r="S11" i="1"/>
  <c r="O7" i="4" s="1"/>
  <c r="R205" i="1"/>
  <c r="T142" i="4" s="1"/>
  <c r="S205" i="1"/>
  <c r="O142" i="4" s="1"/>
  <c r="R206" i="1"/>
  <c r="T143" i="4" s="1"/>
  <c r="S206" i="1"/>
  <c r="R64" i="1"/>
  <c r="T46" i="4" s="1"/>
  <c r="S64" i="1"/>
  <c r="O46" i="4" s="1"/>
  <c r="R65" i="1"/>
  <c r="T47" i="4" s="1"/>
  <c r="S65" i="1"/>
  <c r="O47" i="4" s="1"/>
  <c r="R37" i="1"/>
  <c r="T29" i="4" s="1"/>
  <c r="S37" i="1"/>
  <c r="O29" i="4" s="1"/>
  <c r="AC82" i="1"/>
  <c r="AC83" i="1"/>
  <c r="T85" i="1"/>
  <c r="N85" i="1" s="1"/>
  <c r="T91" i="1"/>
  <c r="P72" i="4" s="1"/>
  <c r="T84" i="1"/>
  <c r="N84" i="1" s="1"/>
  <c r="AD84" i="1"/>
  <c r="AD85" i="1"/>
  <c r="AD91"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T15" i="1"/>
  <c r="P11" i="4" s="1"/>
  <c r="L57" i="5"/>
  <c r="L131" i="4"/>
  <c r="L50" i="7"/>
  <c r="O15" i="4"/>
  <c r="U207" i="1"/>
  <c r="U26" i="1"/>
  <c r="U74" i="1"/>
  <c r="U39" i="1"/>
  <c r="U114" i="1"/>
  <c r="U111" i="1"/>
  <c r="L22" i="4"/>
  <c r="L15" i="4"/>
  <c r="L67" i="4"/>
  <c r="L39" i="5"/>
  <c r="L36" i="5"/>
  <c r="L37" i="5"/>
  <c r="V24" i="1"/>
  <c r="X24" i="1" s="1"/>
  <c r="X85" i="1"/>
  <c r="M144" i="4"/>
  <c r="T211" i="1"/>
  <c r="F143" i="4"/>
  <c r="G143" i="4"/>
  <c r="H143" i="4"/>
  <c r="I143" i="4"/>
  <c r="J143" i="4"/>
  <c r="K143" i="4"/>
  <c r="M143" i="4"/>
  <c r="F144" i="4"/>
  <c r="G144" i="4"/>
  <c r="H144" i="4"/>
  <c r="I144" i="4"/>
  <c r="J144" i="4"/>
  <c r="K144" i="4"/>
  <c r="F145" i="4"/>
  <c r="G145" i="4"/>
  <c r="H145" i="4"/>
  <c r="I145" i="4"/>
  <c r="J145" i="4"/>
  <c r="K145" i="4"/>
  <c r="M145" i="4"/>
  <c r="F146" i="4"/>
  <c r="G146" i="4"/>
  <c r="H146" i="4"/>
  <c r="I146" i="4"/>
  <c r="J146" i="4"/>
  <c r="K146" i="4"/>
  <c r="M146" i="4"/>
  <c r="F147" i="4"/>
  <c r="G147" i="4"/>
  <c r="H147" i="4"/>
  <c r="I147" i="4"/>
  <c r="J147" i="4"/>
  <c r="K147" i="4"/>
  <c r="M147" i="4"/>
  <c r="F148" i="4"/>
  <c r="G148" i="4"/>
  <c r="H148" i="4"/>
  <c r="I148" i="4"/>
  <c r="J148" i="4"/>
  <c r="K148" i="4"/>
  <c r="M148" i="4"/>
  <c r="F142" i="4"/>
  <c r="G142" i="4"/>
  <c r="H142" i="4"/>
  <c r="I142" i="4"/>
  <c r="J142" i="4"/>
  <c r="K142" i="4"/>
  <c r="M142" i="4"/>
  <c r="F98" i="4"/>
  <c r="G98" i="4"/>
  <c r="H98" i="4"/>
  <c r="I98" i="4"/>
  <c r="J98" i="4"/>
  <c r="K98" i="4"/>
  <c r="M98" i="4"/>
  <c r="F84" i="4"/>
  <c r="G84" i="4"/>
  <c r="H84" i="4"/>
  <c r="I84" i="4"/>
  <c r="J84" i="4"/>
  <c r="K84" i="4"/>
  <c r="M84" i="4"/>
  <c r="F86" i="4"/>
  <c r="G86" i="4"/>
  <c r="H86" i="4"/>
  <c r="I86" i="4"/>
  <c r="J86" i="4"/>
  <c r="K86" i="4"/>
  <c r="M86" i="4"/>
  <c r="T83" i="1"/>
  <c r="N83" i="1" s="1"/>
  <c r="N65" i="4" s="1"/>
  <c r="T82" i="1"/>
  <c r="N82" i="1" s="1"/>
  <c r="N64" i="4" s="1"/>
  <c r="F64" i="4"/>
  <c r="G64" i="4"/>
  <c r="H64" i="4"/>
  <c r="I64" i="4"/>
  <c r="J64" i="4"/>
  <c r="K64" i="4"/>
  <c r="M64" i="4"/>
  <c r="F65" i="4"/>
  <c r="G65" i="4"/>
  <c r="H65" i="4"/>
  <c r="I65" i="4"/>
  <c r="J65" i="4"/>
  <c r="K65" i="4"/>
  <c r="M65"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189" i="4"/>
  <c r="R189" i="4"/>
  <c r="N189" i="4"/>
  <c r="M189" i="4"/>
  <c r="L189" i="4"/>
  <c r="K189" i="4"/>
  <c r="J189" i="4"/>
  <c r="I189" i="4"/>
  <c r="H189" i="4"/>
  <c r="G189" i="4"/>
  <c r="F189" i="4"/>
  <c r="S188" i="4"/>
  <c r="R188" i="4"/>
  <c r="N188" i="4"/>
  <c r="M188" i="4"/>
  <c r="L188" i="4"/>
  <c r="K188" i="4"/>
  <c r="J188" i="4"/>
  <c r="I188" i="4"/>
  <c r="H188" i="4"/>
  <c r="G188" i="4"/>
  <c r="F188" i="4"/>
  <c r="S187" i="4"/>
  <c r="R187" i="4"/>
  <c r="N187" i="4"/>
  <c r="M187" i="4"/>
  <c r="L187" i="4"/>
  <c r="K187" i="4"/>
  <c r="J187" i="4"/>
  <c r="I187" i="4"/>
  <c r="H187" i="4"/>
  <c r="G187" i="4"/>
  <c r="F187" i="4"/>
  <c r="S186" i="4"/>
  <c r="R186" i="4"/>
  <c r="N186" i="4"/>
  <c r="M186" i="4"/>
  <c r="L186" i="4"/>
  <c r="K186" i="4"/>
  <c r="J186" i="4"/>
  <c r="I186" i="4"/>
  <c r="H186" i="4"/>
  <c r="G186" i="4"/>
  <c r="F186" i="4"/>
  <c r="S185" i="4"/>
  <c r="R185" i="4"/>
  <c r="N185" i="4"/>
  <c r="M185" i="4"/>
  <c r="L185" i="4"/>
  <c r="K185" i="4"/>
  <c r="J185" i="4"/>
  <c r="I185" i="4"/>
  <c r="H185" i="4"/>
  <c r="G185" i="4"/>
  <c r="F185" i="4"/>
  <c r="S184" i="4"/>
  <c r="R184" i="4"/>
  <c r="N184" i="4"/>
  <c r="M184" i="4"/>
  <c r="L184" i="4"/>
  <c r="K184" i="4"/>
  <c r="J184" i="4"/>
  <c r="I184" i="4"/>
  <c r="H184" i="4"/>
  <c r="G184" i="4"/>
  <c r="F184" i="4"/>
  <c r="S183" i="4"/>
  <c r="R183" i="4"/>
  <c r="N183" i="4"/>
  <c r="M183" i="4"/>
  <c r="L183" i="4"/>
  <c r="K183" i="4"/>
  <c r="J183" i="4"/>
  <c r="I183" i="4"/>
  <c r="H183" i="4"/>
  <c r="G183" i="4"/>
  <c r="F183" i="4"/>
  <c r="S182" i="4"/>
  <c r="R182" i="4"/>
  <c r="N182" i="4"/>
  <c r="M182" i="4"/>
  <c r="L182" i="4"/>
  <c r="K182" i="4"/>
  <c r="J182" i="4"/>
  <c r="I182" i="4"/>
  <c r="H182" i="4"/>
  <c r="G182" i="4"/>
  <c r="F182" i="4"/>
  <c r="S181" i="4"/>
  <c r="R181" i="4"/>
  <c r="N181" i="4"/>
  <c r="M181" i="4"/>
  <c r="L181" i="4"/>
  <c r="K181" i="4"/>
  <c r="J181" i="4"/>
  <c r="I181" i="4"/>
  <c r="H181" i="4"/>
  <c r="G181" i="4"/>
  <c r="F181" i="4"/>
  <c r="S180" i="4"/>
  <c r="R180" i="4"/>
  <c r="N180" i="4"/>
  <c r="M180" i="4"/>
  <c r="L180" i="4"/>
  <c r="K180" i="4"/>
  <c r="J180" i="4"/>
  <c r="I180" i="4"/>
  <c r="H180" i="4"/>
  <c r="G180" i="4"/>
  <c r="F180" i="4"/>
  <c r="S179" i="4"/>
  <c r="R179" i="4"/>
  <c r="N179" i="4"/>
  <c r="M179" i="4"/>
  <c r="L179" i="4"/>
  <c r="K179" i="4"/>
  <c r="J179" i="4"/>
  <c r="I179" i="4"/>
  <c r="H179" i="4"/>
  <c r="G179" i="4"/>
  <c r="F179" i="4"/>
  <c r="S178" i="4"/>
  <c r="R178" i="4"/>
  <c r="N178" i="4"/>
  <c r="M178" i="4"/>
  <c r="L178" i="4"/>
  <c r="K178" i="4"/>
  <c r="J178" i="4"/>
  <c r="I178" i="4"/>
  <c r="H178" i="4"/>
  <c r="G178" i="4"/>
  <c r="F178" i="4"/>
  <c r="S177" i="4"/>
  <c r="R177" i="4"/>
  <c r="N177" i="4"/>
  <c r="M177" i="4"/>
  <c r="L177" i="4"/>
  <c r="K177" i="4"/>
  <c r="J177" i="4"/>
  <c r="I177" i="4"/>
  <c r="H177" i="4"/>
  <c r="G177" i="4"/>
  <c r="F177" i="4"/>
  <c r="S176" i="4"/>
  <c r="R176" i="4"/>
  <c r="N176" i="4"/>
  <c r="M176" i="4"/>
  <c r="L176" i="4"/>
  <c r="K176" i="4"/>
  <c r="J176" i="4"/>
  <c r="I176" i="4"/>
  <c r="H176" i="4"/>
  <c r="G176" i="4"/>
  <c r="F176" i="4"/>
  <c r="S175" i="4"/>
  <c r="R175" i="4"/>
  <c r="N175" i="4"/>
  <c r="M175" i="4"/>
  <c r="L175" i="4"/>
  <c r="K175" i="4"/>
  <c r="J175" i="4"/>
  <c r="I175" i="4"/>
  <c r="H175" i="4"/>
  <c r="G175" i="4"/>
  <c r="F175" i="4"/>
  <c r="S174" i="4"/>
  <c r="R174" i="4"/>
  <c r="N174" i="4"/>
  <c r="M174" i="4"/>
  <c r="L174" i="4"/>
  <c r="K174" i="4"/>
  <c r="J174" i="4"/>
  <c r="I174" i="4"/>
  <c r="H174" i="4"/>
  <c r="G174" i="4"/>
  <c r="F174" i="4"/>
  <c r="S173" i="4"/>
  <c r="R173" i="4"/>
  <c r="N173" i="4"/>
  <c r="M173" i="4"/>
  <c r="L173" i="4"/>
  <c r="K173" i="4"/>
  <c r="J173" i="4"/>
  <c r="I173" i="4"/>
  <c r="H173" i="4"/>
  <c r="G173" i="4"/>
  <c r="F173" i="4"/>
  <c r="S162" i="4"/>
  <c r="R162" i="4"/>
  <c r="N162" i="4"/>
  <c r="M162" i="4"/>
  <c r="L162" i="4"/>
  <c r="K162" i="4"/>
  <c r="J162" i="4"/>
  <c r="I162" i="4"/>
  <c r="H162" i="4"/>
  <c r="G162" i="4"/>
  <c r="F162" i="4"/>
  <c r="M161" i="4"/>
  <c r="K161" i="4"/>
  <c r="I161" i="4"/>
  <c r="H161" i="4"/>
  <c r="G161" i="4"/>
  <c r="F161" i="4"/>
  <c r="M160" i="4"/>
  <c r="K160" i="4"/>
  <c r="I160" i="4"/>
  <c r="H160" i="4"/>
  <c r="G160" i="4"/>
  <c r="F160" i="4"/>
  <c r="E158" i="4"/>
  <c r="D158" i="4"/>
  <c r="M156" i="4"/>
  <c r="K156" i="4"/>
  <c r="I156" i="4"/>
  <c r="H156" i="4"/>
  <c r="G156" i="4"/>
  <c r="F156" i="4"/>
  <c r="E154" i="4"/>
  <c r="D154" i="4"/>
  <c r="C154" i="4"/>
  <c r="B154" i="4"/>
  <c r="M152" i="4"/>
  <c r="K152" i="4"/>
  <c r="I152" i="4"/>
  <c r="H152" i="4"/>
  <c r="G152" i="4"/>
  <c r="F152" i="4"/>
  <c r="M151" i="4"/>
  <c r="K151" i="4"/>
  <c r="I151" i="4"/>
  <c r="H151" i="4"/>
  <c r="G151" i="4"/>
  <c r="F151" i="4"/>
  <c r="E143" i="4"/>
  <c r="D143" i="4"/>
  <c r="M141" i="4"/>
  <c r="K141" i="4"/>
  <c r="I141" i="4"/>
  <c r="H141" i="4"/>
  <c r="G141" i="4"/>
  <c r="F141" i="4"/>
  <c r="E138" i="4"/>
  <c r="D138" i="4"/>
  <c r="C138" i="4"/>
  <c r="B138" i="4"/>
  <c r="M137" i="4"/>
  <c r="K137" i="4"/>
  <c r="I137" i="4"/>
  <c r="H137" i="4"/>
  <c r="G137" i="4"/>
  <c r="F137" i="4"/>
  <c r="M136" i="4"/>
  <c r="K136" i="4"/>
  <c r="I136" i="4"/>
  <c r="H136" i="4"/>
  <c r="G136" i="4"/>
  <c r="F136" i="4"/>
  <c r="E131" i="4"/>
  <c r="D131" i="4"/>
  <c r="E127" i="4"/>
  <c r="D127" i="4"/>
  <c r="C127" i="4"/>
  <c r="B127" i="4"/>
  <c r="M126" i="4"/>
  <c r="K126" i="4"/>
  <c r="I126" i="4"/>
  <c r="H126" i="4"/>
  <c r="G126" i="4"/>
  <c r="F126" i="4"/>
  <c r="M125" i="4"/>
  <c r="K125" i="4"/>
  <c r="I125" i="4"/>
  <c r="H125" i="4"/>
  <c r="G125" i="4"/>
  <c r="F125" i="4"/>
  <c r="M121" i="4"/>
  <c r="K121" i="4"/>
  <c r="I121" i="4"/>
  <c r="H121" i="4"/>
  <c r="G121" i="4"/>
  <c r="F121" i="4"/>
  <c r="E98" i="4"/>
  <c r="D98" i="4"/>
  <c r="M97" i="4"/>
  <c r="K97" i="4"/>
  <c r="I97" i="4"/>
  <c r="H97" i="4"/>
  <c r="G97" i="4"/>
  <c r="F97" i="4"/>
  <c r="E89" i="4"/>
  <c r="D89" i="4"/>
  <c r="M88" i="4"/>
  <c r="K88" i="4"/>
  <c r="I88" i="4"/>
  <c r="H88" i="4"/>
  <c r="G88" i="4"/>
  <c r="F88" i="4"/>
  <c r="E84" i="4"/>
  <c r="D84" i="4"/>
  <c r="C84" i="4"/>
  <c r="B84" i="4"/>
  <c r="M83" i="4"/>
  <c r="L83" i="4"/>
  <c r="I83" i="4"/>
  <c r="H83" i="4"/>
  <c r="G83" i="4"/>
  <c r="F83" i="4"/>
  <c r="M82" i="4"/>
  <c r="I82" i="4"/>
  <c r="H82" i="4"/>
  <c r="G82" i="4"/>
  <c r="F82" i="4"/>
  <c r="E75" i="4"/>
  <c r="D75" i="4"/>
  <c r="M74" i="4"/>
  <c r="K74" i="4"/>
  <c r="I74" i="4"/>
  <c r="H74" i="4"/>
  <c r="G74" i="4"/>
  <c r="F74" i="4"/>
  <c r="M67" i="4"/>
  <c r="K67" i="4"/>
  <c r="J67" i="4"/>
  <c r="I67" i="4"/>
  <c r="H67" i="4"/>
  <c r="G67" i="4"/>
  <c r="F67" i="4"/>
  <c r="M66" i="4"/>
  <c r="K66" i="4"/>
  <c r="J66" i="4"/>
  <c r="I66" i="4"/>
  <c r="H66" i="4"/>
  <c r="G66" i="4"/>
  <c r="F66" i="4"/>
  <c r="M63" i="4"/>
  <c r="K63" i="4"/>
  <c r="J63" i="4"/>
  <c r="I63" i="4"/>
  <c r="H63" i="4"/>
  <c r="G63" i="4"/>
  <c r="F63"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F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99" i="5"/>
  <c r="H99" i="5"/>
  <c r="I99" i="5"/>
  <c r="J99" i="5"/>
  <c r="K99" i="5"/>
  <c r="M99" i="5"/>
  <c r="F99" i="5"/>
  <c r="G94" i="5"/>
  <c r="H94" i="5"/>
  <c r="I94" i="5"/>
  <c r="J94" i="5"/>
  <c r="K94" i="5"/>
  <c r="M94" i="5"/>
  <c r="F94" i="5"/>
  <c r="G89" i="5"/>
  <c r="H89" i="5"/>
  <c r="I89" i="5"/>
  <c r="J89" i="5"/>
  <c r="K89" i="5"/>
  <c r="M89" i="5"/>
  <c r="F89" i="5"/>
  <c r="G83" i="5"/>
  <c r="H83" i="5"/>
  <c r="I83" i="5"/>
  <c r="J83" i="5"/>
  <c r="K83" i="5"/>
  <c r="M83" i="5"/>
  <c r="F83" i="5"/>
  <c r="T210" i="1"/>
  <c r="P147" i="4" s="1"/>
  <c r="G78" i="5"/>
  <c r="H78" i="5"/>
  <c r="I78" i="5"/>
  <c r="J78" i="5"/>
  <c r="K78" i="5"/>
  <c r="M78" i="5"/>
  <c r="F78" i="5"/>
  <c r="F84" i="5"/>
  <c r="G84" i="5"/>
  <c r="H84" i="5"/>
  <c r="I84" i="5"/>
  <c r="J84" i="5"/>
  <c r="K84" i="5"/>
  <c r="M84" i="5"/>
  <c r="G73" i="5"/>
  <c r="H73" i="5"/>
  <c r="I73" i="5"/>
  <c r="J73" i="5"/>
  <c r="K73" i="5"/>
  <c r="M73" i="5"/>
  <c r="F73" i="5"/>
  <c r="G69" i="5"/>
  <c r="H69" i="5"/>
  <c r="I69" i="5"/>
  <c r="J69" i="5"/>
  <c r="K69" i="5"/>
  <c r="M69" i="5"/>
  <c r="F69" i="5"/>
  <c r="G53" i="5"/>
  <c r="H53" i="5"/>
  <c r="I53" i="5"/>
  <c r="J53" i="5"/>
  <c r="K53" i="5"/>
  <c r="M53" i="5"/>
  <c r="F53" i="5"/>
  <c r="G49" i="5"/>
  <c r="H49" i="5"/>
  <c r="I49" i="5"/>
  <c r="J49" i="5"/>
  <c r="K49" i="5"/>
  <c r="M49" i="5"/>
  <c r="F49" i="5"/>
  <c r="G46" i="5"/>
  <c r="H46" i="5"/>
  <c r="I46" i="5"/>
  <c r="J46" i="5"/>
  <c r="K46" i="5"/>
  <c r="M46" i="5"/>
  <c r="F46" i="5"/>
  <c r="T81" i="1"/>
  <c r="P63" i="4" s="1"/>
  <c r="T80" i="1"/>
  <c r="P62" i="4" s="1"/>
  <c r="T79" i="1"/>
  <c r="P61" i="4" s="1"/>
  <c r="G41" i="5"/>
  <c r="H41" i="5"/>
  <c r="I41" i="5"/>
  <c r="J41" i="5"/>
  <c r="K41" i="5"/>
  <c r="M41" i="5"/>
  <c r="F41" i="5"/>
  <c r="G32" i="5"/>
  <c r="H32" i="5"/>
  <c r="I32" i="5"/>
  <c r="J32" i="5"/>
  <c r="K32" i="5"/>
  <c r="L32" i="5"/>
  <c r="M32" i="5"/>
  <c r="F32" i="5"/>
  <c r="F36" i="5"/>
  <c r="G36" i="5"/>
  <c r="H36" i="5"/>
  <c r="I36" i="5"/>
  <c r="J36" i="5"/>
  <c r="K36" i="5"/>
  <c r="M36" i="5"/>
  <c r="F37" i="5"/>
  <c r="G37" i="5"/>
  <c r="H37" i="5"/>
  <c r="I37" i="5"/>
  <c r="J37" i="5"/>
  <c r="K37" i="5"/>
  <c r="M37" i="5"/>
  <c r="F39" i="5"/>
  <c r="G39" i="5"/>
  <c r="H39" i="5"/>
  <c r="I39" i="5"/>
  <c r="J39" i="5"/>
  <c r="K39" i="5"/>
  <c r="M39" i="5"/>
  <c r="F33" i="5"/>
  <c r="G33" i="5"/>
  <c r="H33" i="5"/>
  <c r="I33" i="5"/>
  <c r="J33" i="5"/>
  <c r="K33" i="5"/>
  <c r="M33" i="5"/>
  <c r="F34" i="5"/>
  <c r="G34" i="5"/>
  <c r="H34" i="5"/>
  <c r="I34" i="5"/>
  <c r="J34" i="5"/>
  <c r="K34" i="5"/>
  <c r="M34" i="5"/>
  <c r="F35" i="5"/>
  <c r="G35" i="5"/>
  <c r="H35" i="5"/>
  <c r="I35" i="5"/>
  <c r="J35" i="5"/>
  <c r="K35" i="5"/>
  <c r="M35" i="5"/>
  <c r="T49" i="1"/>
  <c r="T56" i="1" s="1"/>
  <c r="F29" i="5"/>
  <c r="G29" i="5"/>
  <c r="H29" i="5"/>
  <c r="I29" i="5"/>
  <c r="J29" i="5"/>
  <c r="K29" i="5"/>
  <c r="M29" i="5"/>
  <c r="G28" i="5"/>
  <c r="H28" i="5"/>
  <c r="I28" i="5"/>
  <c r="J28" i="5"/>
  <c r="K28" i="5"/>
  <c r="M28" i="5"/>
  <c r="F28" i="5"/>
  <c r="G24" i="5"/>
  <c r="H24" i="5"/>
  <c r="I24" i="5"/>
  <c r="J24" i="5"/>
  <c r="K24" i="5"/>
  <c r="L24" i="5"/>
  <c r="M24" i="5"/>
  <c r="F24" i="5"/>
  <c r="F25" i="5"/>
  <c r="G25" i="5"/>
  <c r="H25" i="5"/>
  <c r="I25" i="5"/>
  <c r="J25" i="5"/>
  <c r="K25" i="5"/>
  <c r="M25" i="5"/>
  <c r="T18" i="1"/>
  <c r="N18" i="1" s="1"/>
  <c r="T19" i="1"/>
  <c r="N19" i="1" s="1"/>
  <c r="T20" i="1"/>
  <c r="T21" i="1"/>
  <c r="P17" i="4" s="1"/>
  <c r="T22" i="1"/>
  <c r="T23" i="1"/>
  <c r="N23" i="1" s="1"/>
  <c r="N11" i="5" s="1"/>
  <c r="T24" i="1"/>
  <c r="P20" i="4" s="1"/>
  <c r="T25" i="1"/>
  <c r="T26" i="1"/>
  <c r="P22" i="4" s="1"/>
  <c r="T40" i="1"/>
  <c r="P32" i="4" s="1"/>
  <c r="F21" i="5"/>
  <c r="G21" i="5"/>
  <c r="H21" i="5"/>
  <c r="I21" i="5"/>
  <c r="J21" i="5"/>
  <c r="K21" i="5"/>
  <c r="M21" i="5"/>
  <c r="T17" i="1"/>
  <c r="P13" i="4" s="1"/>
  <c r="G20" i="5"/>
  <c r="H20" i="5"/>
  <c r="I20" i="5"/>
  <c r="J20" i="5"/>
  <c r="K20" i="5"/>
  <c r="M20" i="5"/>
  <c r="F20"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2" i="5"/>
  <c r="R132" i="5"/>
  <c r="N132" i="5"/>
  <c r="M132" i="5"/>
  <c r="L132" i="5"/>
  <c r="K132" i="5"/>
  <c r="J132" i="5"/>
  <c r="I132" i="5"/>
  <c r="H132" i="5"/>
  <c r="G132" i="5"/>
  <c r="F132"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S116" i="5"/>
  <c r="R116" i="5"/>
  <c r="N116" i="5"/>
  <c r="M116" i="5"/>
  <c r="L116" i="5"/>
  <c r="K116" i="5"/>
  <c r="J116" i="5"/>
  <c r="I116" i="5"/>
  <c r="H116" i="5"/>
  <c r="G116" i="5"/>
  <c r="F116" i="5"/>
  <c r="S115" i="5"/>
  <c r="R115" i="5"/>
  <c r="N115" i="5"/>
  <c r="M115" i="5"/>
  <c r="L115" i="5"/>
  <c r="K115" i="5"/>
  <c r="J115" i="5"/>
  <c r="I115" i="5"/>
  <c r="H115" i="5"/>
  <c r="G115" i="5"/>
  <c r="F115" i="5"/>
  <c r="S114" i="5"/>
  <c r="R114" i="5"/>
  <c r="N114" i="5"/>
  <c r="M114" i="5"/>
  <c r="L114" i="5"/>
  <c r="K114" i="5"/>
  <c r="J114" i="5"/>
  <c r="I114" i="5"/>
  <c r="H114" i="5"/>
  <c r="G114" i="5"/>
  <c r="F114" i="5"/>
  <c r="S113" i="5"/>
  <c r="R113" i="5"/>
  <c r="N113" i="5"/>
  <c r="M113" i="5"/>
  <c r="L113" i="5"/>
  <c r="K113" i="5"/>
  <c r="J113" i="5"/>
  <c r="I113" i="5"/>
  <c r="H113" i="5"/>
  <c r="G113" i="5"/>
  <c r="F113" i="5"/>
  <c r="E95" i="5"/>
  <c r="D95" i="5"/>
  <c r="E90" i="5"/>
  <c r="D90" i="5"/>
  <c r="C90" i="5"/>
  <c r="B90" i="5"/>
  <c r="E84" i="5"/>
  <c r="D84" i="5"/>
  <c r="E79" i="5"/>
  <c r="D79" i="5"/>
  <c r="C79" i="5"/>
  <c r="B79" i="5"/>
  <c r="E74" i="5"/>
  <c r="D74" i="5"/>
  <c r="E66" i="5"/>
  <c r="D66" i="5"/>
  <c r="E54" i="5"/>
  <c r="D54" i="5"/>
  <c r="E50" i="5"/>
  <c r="D50" i="5"/>
  <c r="E33" i="5"/>
  <c r="D33" i="5"/>
  <c r="C33" i="5"/>
  <c r="B33" i="5"/>
  <c r="E29" i="5"/>
  <c r="D29" i="5"/>
  <c r="E25" i="5"/>
  <c r="D25" i="5"/>
  <c r="C25" i="5"/>
  <c r="B25" i="5"/>
  <c r="E21" i="5"/>
  <c r="D21" i="5"/>
  <c r="E5" i="5"/>
  <c r="D5" i="5"/>
  <c r="C5" i="5"/>
  <c r="B5" i="5"/>
  <c r="G92" i="6"/>
  <c r="H92" i="6"/>
  <c r="I92" i="6"/>
  <c r="J92" i="6"/>
  <c r="K92" i="6"/>
  <c r="M92" i="6"/>
  <c r="F92" i="6"/>
  <c r="G87" i="6"/>
  <c r="H87" i="6"/>
  <c r="I87" i="6"/>
  <c r="J87" i="6"/>
  <c r="K87" i="6"/>
  <c r="M87" i="6"/>
  <c r="F87" i="6"/>
  <c r="G82" i="6"/>
  <c r="H82" i="6"/>
  <c r="I82" i="6"/>
  <c r="J82" i="6"/>
  <c r="K82" i="6"/>
  <c r="M82" i="6"/>
  <c r="F82" i="6"/>
  <c r="G76" i="6"/>
  <c r="H76" i="6"/>
  <c r="I76" i="6"/>
  <c r="J76" i="6"/>
  <c r="K76" i="6"/>
  <c r="M76" i="6"/>
  <c r="F76" i="6"/>
  <c r="G72" i="6"/>
  <c r="H72" i="6"/>
  <c r="I72" i="6"/>
  <c r="J72" i="6"/>
  <c r="K72" i="6"/>
  <c r="M72" i="6"/>
  <c r="F72" i="6"/>
  <c r="G67" i="6"/>
  <c r="H67" i="6"/>
  <c r="I67" i="6"/>
  <c r="J67" i="6"/>
  <c r="K67" i="6"/>
  <c r="L67" i="6"/>
  <c r="M67" i="6"/>
  <c r="F67" i="6"/>
  <c r="G61" i="6"/>
  <c r="H61" i="6"/>
  <c r="I61" i="6"/>
  <c r="J61" i="6"/>
  <c r="K61" i="6"/>
  <c r="M61" i="6"/>
  <c r="F61" i="6"/>
  <c r="F57" i="6"/>
  <c r="G57" i="6"/>
  <c r="H57" i="6"/>
  <c r="I57" i="6"/>
  <c r="J57" i="6"/>
  <c r="K57" i="6"/>
  <c r="M57" i="6"/>
  <c r="F49" i="6"/>
  <c r="G49" i="6"/>
  <c r="H49" i="6"/>
  <c r="I49" i="6"/>
  <c r="J49" i="6"/>
  <c r="K49" i="6"/>
  <c r="M49" i="6"/>
  <c r="T209" i="1"/>
  <c r="P146" i="4" s="1"/>
  <c r="F77" i="6"/>
  <c r="G77" i="6"/>
  <c r="H77" i="6"/>
  <c r="I77" i="6"/>
  <c r="J77" i="6"/>
  <c r="K77" i="6"/>
  <c r="M77" i="6"/>
  <c r="G37" i="6"/>
  <c r="H37" i="6"/>
  <c r="I37" i="6"/>
  <c r="J37" i="6"/>
  <c r="K37" i="6"/>
  <c r="L37" i="6"/>
  <c r="M37" i="6"/>
  <c r="F37" i="6"/>
  <c r="T75" i="1"/>
  <c r="P57" i="4" s="1"/>
  <c r="T76" i="1"/>
  <c r="P58" i="4"/>
  <c r="T77" i="1"/>
  <c r="P59" i="4" s="1"/>
  <c r="T78" i="1"/>
  <c r="P60" i="4" s="1"/>
  <c r="T74" i="1"/>
  <c r="P56" i="4" s="1"/>
  <c r="G32" i="6"/>
  <c r="H32" i="6"/>
  <c r="I32" i="6"/>
  <c r="J32" i="6"/>
  <c r="K32" i="6"/>
  <c r="M32" i="6"/>
  <c r="F32" i="6"/>
  <c r="G25" i="6"/>
  <c r="H25" i="6"/>
  <c r="I25" i="6"/>
  <c r="J25" i="6"/>
  <c r="K25" i="6"/>
  <c r="L25" i="6"/>
  <c r="M25" i="6"/>
  <c r="F25" i="6"/>
  <c r="G21" i="6"/>
  <c r="H21" i="6"/>
  <c r="I21" i="6"/>
  <c r="J21" i="6"/>
  <c r="K21" i="6"/>
  <c r="L21" i="6"/>
  <c r="M21" i="6"/>
  <c r="F21" i="6"/>
  <c r="G88" i="7"/>
  <c r="H88" i="7"/>
  <c r="I88" i="7"/>
  <c r="J88" i="7"/>
  <c r="K88" i="7"/>
  <c r="L88" i="7"/>
  <c r="M88" i="7"/>
  <c r="F88" i="7"/>
  <c r="G83" i="7"/>
  <c r="H83" i="7"/>
  <c r="I83" i="7"/>
  <c r="J83" i="7"/>
  <c r="K83" i="7"/>
  <c r="M83" i="7"/>
  <c r="F83" i="7"/>
  <c r="G78" i="7"/>
  <c r="H78" i="7"/>
  <c r="I78" i="7"/>
  <c r="J78" i="7"/>
  <c r="K78" i="7"/>
  <c r="M78" i="7"/>
  <c r="F78" i="7"/>
  <c r="G72" i="7"/>
  <c r="H72" i="7"/>
  <c r="I72" i="7"/>
  <c r="J72" i="7"/>
  <c r="K72" i="7"/>
  <c r="M72" i="7"/>
  <c r="F72" i="7"/>
  <c r="G68" i="7"/>
  <c r="H68" i="7"/>
  <c r="I68" i="7"/>
  <c r="J68" i="7"/>
  <c r="K68" i="7"/>
  <c r="M68" i="7"/>
  <c r="F68" i="7"/>
  <c r="G63" i="7"/>
  <c r="H63" i="7"/>
  <c r="I63" i="7"/>
  <c r="J63" i="7"/>
  <c r="K63" i="7"/>
  <c r="M63" i="7"/>
  <c r="F63" i="7"/>
  <c r="G57" i="7"/>
  <c r="H57" i="7"/>
  <c r="I57" i="7"/>
  <c r="J57" i="7"/>
  <c r="K57" i="7"/>
  <c r="M57" i="7"/>
  <c r="F57" i="7"/>
  <c r="G53" i="7"/>
  <c r="H53" i="7"/>
  <c r="I53" i="7"/>
  <c r="J53" i="7"/>
  <c r="K53" i="7"/>
  <c r="M53" i="7"/>
  <c r="F53" i="7"/>
  <c r="G49" i="7"/>
  <c r="H49" i="7"/>
  <c r="I49" i="7"/>
  <c r="J49" i="7"/>
  <c r="K49" i="7"/>
  <c r="M49" i="7"/>
  <c r="F49" i="7"/>
  <c r="G45" i="7"/>
  <c r="H45" i="7"/>
  <c r="I45" i="7"/>
  <c r="J45" i="7"/>
  <c r="K45" i="7"/>
  <c r="L45" i="7"/>
  <c r="M45" i="7"/>
  <c r="F45" i="7"/>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M17" i="6"/>
  <c r="F17" i="6"/>
  <c r="G12" i="6"/>
  <c r="H12" i="6"/>
  <c r="I12" i="6"/>
  <c r="J12" i="6"/>
  <c r="K12" i="6"/>
  <c r="M12" i="6"/>
  <c r="F12" i="6"/>
  <c r="F13" i="6"/>
  <c r="G13" i="6"/>
  <c r="H13" i="6"/>
  <c r="I13" i="6"/>
  <c r="J13" i="6"/>
  <c r="K13" i="6"/>
  <c r="M13" i="6"/>
  <c r="T12" i="1"/>
  <c r="P8" i="4" s="1"/>
  <c r="F6" i="6"/>
  <c r="G6" i="6"/>
  <c r="H6" i="6"/>
  <c r="I6" i="6"/>
  <c r="J6" i="6"/>
  <c r="K6" i="6"/>
  <c r="M6" i="6"/>
  <c r="F5" i="6"/>
  <c r="G5" i="6"/>
  <c r="H5" i="6"/>
  <c r="I5" i="6"/>
  <c r="J5" i="6"/>
  <c r="K5" i="6"/>
  <c r="M5" i="6"/>
  <c r="S122" i="6"/>
  <c r="R122" i="6"/>
  <c r="N122" i="6"/>
  <c r="M122" i="6"/>
  <c r="L122" i="6"/>
  <c r="K122" i="6"/>
  <c r="J122" i="6"/>
  <c r="I122" i="6"/>
  <c r="H122" i="6"/>
  <c r="G122" i="6"/>
  <c r="F122" i="6"/>
  <c r="S121" i="6"/>
  <c r="R121" i="6"/>
  <c r="N121" i="6"/>
  <c r="M121" i="6"/>
  <c r="L121" i="6"/>
  <c r="K121" i="6"/>
  <c r="J121" i="6"/>
  <c r="I121" i="6"/>
  <c r="H121" i="6"/>
  <c r="G121" i="6"/>
  <c r="F121" i="6"/>
  <c r="S120" i="6"/>
  <c r="R120" i="6"/>
  <c r="N120" i="6"/>
  <c r="M120" i="6"/>
  <c r="L120" i="6"/>
  <c r="K120" i="6"/>
  <c r="J120" i="6"/>
  <c r="I120" i="6"/>
  <c r="H120" i="6"/>
  <c r="G120" i="6"/>
  <c r="F120" i="6"/>
  <c r="S119" i="6"/>
  <c r="R119" i="6"/>
  <c r="N119" i="6"/>
  <c r="M119" i="6"/>
  <c r="L119" i="6"/>
  <c r="K119" i="6"/>
  <c r="J119" i="6"/>
  <c r="I119" i="6"/>
  <c r="H119" i="6"/>
  <c r="G119" i="6"/>
  <c r="F119" i="6"/>
  <c r="S118" i="6"/>
  <c r="R118" i="6"/>
  <c r="N118" i="6"/>
  <c r="M118" i="6"/>
  <c r="L118" i="6"/>
  <c r="K118" i="6"/>
  <c r="J118" i="6"/>
  <c r="I118" i="6"/>
  <c r="H118" i="6"/>
  <c r="G118" i="6"/>
  <c r="F118" i="6"/>
  <c r="S117" i="6"/>
  <c r="R117" i="6"/>
  <c r="N117" i="6"/>
  <c r="M117" i="6"/>
  <c r="L117" i="6"/>
  <c r="K117" i="6"/>
  <c r="J117" i="6"/>
  <c r="I117" i="6"/>
  <c r="H117" i="6"/>
  <c r="G117" i="6"/>
  <c r="F117"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93" i="6"/>
  <c r="R93" i="6"/>
  <c r="N93" i="6"/>
  <c r="M93" i="6"/>
  <c r="L93" i="6"/>
  <c r="K93" i="6"/>
  <c r="J93" i="6"/>
  <c r="I93" i="6"/>
  <c r="H93" i="6"/>
  <c r="G93" i="6"/>
  <c r="F93" i="6"/>
  <c r="E88" i="6"/>
  <c r="D88" i="6"/>
  <c r="E83" i="6"/>
  <c r="D83" i="6"/>
  <c r="C83" i="6"/>
  <c r="B83" i="6"/>
  <c r="E77" i="6"/>
  <c r="D77" i="6"/>
  <c r="E73" i="6"/>
  <c r="D73" i="6"/>
  <c r="C73" i="6"/>
  <c r="B73" i="6"/>
  <c r="E68" i="6"/>
  <c r="D68" i="6"/>
  <c r="E62" i="6"/>
  <c r="D62" i="6"/>
  <c r="C62" i="6"/>
  <c r="B62" i="6"/>
  <c r="E58" i="6"/>
  <c r="D58" i="6"/>
  <c r="E50" i="6"/>
  <c r="D50" i="6"/>
  <c r="E46" i="6"/>
  <c r="D46" i="6"/>
  <c r="E38" i="6"/>
  <c r="D38" i="6"/>
  <c r="C38" i="6"/>
  <c r="B38" i="6"/>
  <c r="E33" i="6"/>
  <c r="D33" i="6"/>
  <c r="E26" i="6"/>
  <c r="D26" i="6"/>
  <c r="C26" i="6"/>
  <c r="B26" i="6"/>
  <c r="E22" i="6"/>
  <c r="D22" i="6"/>
  <c r="E18" i="6"/>
  <c r="D18" i="6"/>
  <c r="C18" i="6"/>
  <c r="B18" i="6"/>
  <c r="E13" i="6"/>
  <c r="D13" i="6"/>
  <c r="E5" i="6"/>
  <c r="D5" i="6"/>
  <c r="C5" i="6"/>
  <c r="B5" i="6"/>
  <c r="T208" i="1"/>
  <c r="P145" i="4"/>
  <c r="T207" i="1"/>
  <c r="P144" i="4" s="1"/>
  <c r="F73" i="7"/>
  <c r="G73" i="7"/>
  <c r="H73" i="7"/>
  <c r="I73" i="7"/>
  <c r="J73" i="7"/>
  <c r="K73" i="7"/>
  <c r="M73" i="7"/>
  <c r="F74" i="7"/>
  <c r="G74" i="7"/>
  <c r="H74" i="7"/>
  <c r="I74" i="7"/>
  <c r="J74" i="7"/>
  <c r="K74" i="7"/>
  <c r="M74" i="7"/>
  <c r="G38" i="7"/>
  <c r="H38" i="7"/>
  <c r="I38" i="7"/>
  <c r="J38" i="7"/>
  <c r="K38" i="7"/>
  <c r="M38" i="7"/>
  <c r="F38" i="7"/>
  <c r="G33" i="7"/>
  <c r="H33" i="7"/>
  <c r="I33" i="7"/>
  <c r="J33" i="7"/>
  <c r="K33" i="7"/>
  <c r="L33" i="7"/>
  <c r="M33" i="7"/>
  <c r="F33" i="7"/>
  <c r="G25" i="7"/>
  <c r="H25" i="7"/>
  <c r="I25" i="7"/>
  <c r="J25" i="7"/>
  <c r="K25" i="7"/>
  <c r="M25" i="7"/>
  <c r="F25" i="7"/>
  <c r="G21" i="7"/>
  <c r="H21" i="7"/>
  <c r="I21" i="7"/>
  <c r="J21" i="7"/>
  <c r="K21" i="7"/>
  <c r="M21" i="7"/>
  <c r="F21" i="7"/>
  <c r="T73" i="1"/>
  <c r="P55" i="4" s="1"/>
  <c r="T72" i="1"/>
  <c r="P54" i="4"/>
  <c r="T70" i="1"/>
  <c r="P52" i="4" s="1"/>
  <c r="T68" i="1"/>
  <c r="P50" i="4" s="1"/>
  <c r="T67" i="1"/>
  <c r="P49" i="4" s="1"/>
  <c r="F29" i="7"/>
  <c r="G29" i="7"/>
  <c r="H29" i="7"/>
  <c r="I29" i="7"/>
  <c r="J29" i="7"/>
  <c r="K29" i="7"/>
  <c r="M29" i="7"/>
  <c r="F30" i="7"/>
  <c r="G30" i="7"/>
  <c r="H30" i="7"/>
  <c r="I30" i="7"/>
  <c r="J30" i="7"/>
  <c r="K30" i="7"/>
  <c r="M30" i="7"/>
  <c r="F28" i="7"/>
  <c r="G28" i="7"/>
  <c r="H28" i="7"/>
  <c r="I28" i="7"/>
  <c r="J28" i="7"/>
  <c r="K28" i="7"/>
  <c r="M28" i="7"/>
  <c r="F26" i="7"/>
  <c r="G26" i="7"/>
  <c r="H26" i="7"/>
  <c r="I26" i="7"/>
  <c r="J26" i="7"/>
  <c r="K26" i="7"/>
  <c r="M26" i="7"/>
  <c r="F27" i="7"/>
  <c r="G27" i="7"/>
  <c r="H27" i="7"/>
  <c r="I27" i="7"/>
  <c r="J27" i="7"/>
  <c r="K27" i="7"/>
  <c r="M27" i="7"/>
  <c r="L50" i="4"/>
  <c r="G17" i="7"/>
  <c r="H17" i="7"/>
  <c r="I17" i="7"/>
  <c r="J17" i="7"/>
  <c r="K17" i="7"/>
  <c r="L17" i="7"/>
  <c r="M17" i="7"/>
  <c r="F17" i="7"/>
  <c r="T38" i="1"/>
  <c r="P30" i="4" s="1"/>
  <c r="G13" i="7"/>
  <c r="H13" i="7"/>
  <c r="I13" i="7"/>
  <c r="J13" i="7"/>
  <c r="K13" i="7"/>
  <c r="M13" i="7"/>
  <c r="F13" i="7"/>
  <c r="T14" i="1"/>
  <c r="P10" i="4" s="1"/>
  <c r="T11" i="1"/>
  <c r="P7" i="4" s="1"/>
  <c r="G12" i="7"/>
  <c r="H12" i="7"/>
  <c r="I12" i="7"/>
  <c r="J12" i="7"/>
  <c r="K12" i="7"/>
  <c r="L12" i="7"/>
  <c r="M12" i="7"/>
  <c r="F12" i="7"/>
  <c r="G6" i="7"/>
  <c r="H6" i="7"/>
  <c r="I6" i="7"/>
  <c r="J6" i="7"/>
  <c r="K6" i="7"/>
  <c r="M6" i="7"/>
  <c r="F6" i="7"/>
  <c r="G5" i="7"/>
  <c r="H5" i="7"/>
  <c r="I5" i="7"/>
  <c r="J5" i="7"/>
  <c r="K5" i="7"/>
  <c r="M5" i="7"/>
  <c r="F5" i="7"/>
  <c r="S116" i="7"/>
  <c r="R116" i="7"/>
  <c r="N116" i="7"/>
  <c r="M116" i="7"/>
  <c r="L116" i="7"/>
  <c r="K116" i="7"/>
  <c r="J116" i="7"/>
  <c r="I116" i="7"/>
  <c r="H116" i="7"/>
  <c r="G116" i="7"/>
  <c r="F116" i="7"/>
  <c r="S115" i="7"/>
  <c r="R115" i="7"/>
  <c r="N115" i="7"/>
  <c r="M115" i="7"/>
  <c r="L115" i="7"/>
  <c r="K115" i="7"/>
  <c r="J115" i="7"/>
  <c r="I115" i="7"/>
  <c r="H115" i="7"/>
  <c r="G115" i="7"/>
  <c r="F115" i="7"/>
  <c r="S114" i="7"/>
  <c r="R114" i="7"/>
  <c r="N114" i="7"/>
  <c r="M114" i="7"/>
  <c r="L114" i="7"/>
  <c r="K114" i="7"/>
  <c r="J114" i="7"/>
  <c r="I114" i="7"/>
  <c r="H114" i="7"/>
  <c r="G114" i="7"/>
  <c r="F114" i="7"/>
  <c r="S113" i="7"/>
  <c r="R113" i="7"/>
  <c r="N113" i="7"/>
  <c r="M113" i="7"/>
  <c r="L113" i="7"/>
  <c r="K113" i="7"/>
  <c r="J113" i="7"/>
  <c r="I113" i="7"/>
  <c r="H113" i="7"/>
  <c r="G113" i="7"/>
  <c r="F113" i="7"/>
  <c r="S112" i="7"/>
  <c r="R112" i="7"/>
  <c r="N112" i="7"/>
  <c r="M112" i="7"/>
  <c r="L112" i="7"/>
  <c r="K112" i="7"/>
  <c r="J112" i="7"/>
  <c r="I112" i="7"/>
  <c r="H112" i="7"/>
  <c r="G112" i="7"/>
  <c r="F112" i="7"/>
  <c r="S111" i="7"/>
  <c r="R111" i="7"/>
  <c r="N111" i="7"/>
  <c r="M111" i="7"/>
  <c r="L111" i="7"/>
  <c r="K111" i="7"/>
  <c r="J111" i="7"/>
  <c r="I111" i="7"/>
  <c r="H111" i="7"/>
  <c r="G111" i="7"/>
  <c r="F111" i="7"/>
  <c r="S110" i="7"/>
  <c r="R110" i="7"/>
  <c r="N110" i="7"/>
  <c r="M110" i="7"/>
  <c r="L110" i="7"/>
  <c r="K110" i="7"/>
  <c r="J110" i="7"/>
  <c r="I110" i="7"/>
  <c r="H110" i="7"/>
  <c r="G110" i="7"/>
  <c r="F110" i="7"/>
  <c r="S109" i="7"/>
  <c r="R109" i="7"/>
  <c r="N109" i="7"/>
  <c r="M109" i="7"/>
  <c r="L109" i="7"/>
  <c r="K109" i="7"/>
  <c r="J109" i="7"/>
  <c r="I109" i="7"/>
  <c r="H109" i="7"/>
  <c r="G109" i="7"/>
  <c r="F109" i="7"/>
  <c r="S108" i="7"/>
  <c r="R108" i="7"/>
  <c r="N108" i="7"/>
  <c r="M108" i="7"/>
  <c r="L108" i="7"/>
  <c r="K108" i="7"/>
  <c r="J108" i="7"/>
  <c r="I108" i="7"/>
  <c r="H108" i="7"/>
  <c r="G108" i="7"/>
  <c r="F108" i="7"/>
  <c r="S107" i="7"/>
  <c r="R107" i="7"/>
  <c r="N107" i="7"/>
  <c r="M107" i="7"/>
  <c r="L107" i="7"/>
  <c r="K107" i="7"/>
  <c r="J107" i="7"/>
  <c r="I107" i="7"/>
  <c r="H107" i="7"/>
  <c r="G107" i="7"/>
  <c r="F107" i="7"/>
  <c r="S106" i="7"/>
  <c r="R106" i="7"/>
  <c r="N106" i="7"/>
  <c r="M106" i="7"/>
  <c r="L106" i="7"/>
  <c r="K106" i="7"/>
  <c r="J106" i="7"/>
  <c r="I106" i="7"/>
  <c r="H106" i="7"/>
  <c r="G106" i="7"/>
  <c r="F106" i="7"/>
  <c r="S105" i="7"/>
  <c r="R105" i="7"/>
  <c r="N105" i="7"/>
  <c r="M105" i="7"/>
  <c r="L105" i="7"/>
  <c r="K105" i="7"/>
  <c r="J105" i="7"/>
  <c r="I105" i="7"/>
  <c r="H105" i="7"/>
  <c r="G105" i="7"/>
  <c r="F105" i="7"/>
  <c r="S104" i="7"/>
  <c r="R104" i="7"/>
  <c r="N104" i="7"/>
  <c r="M104" i="7"/>
  <c r="L104" i="7"/>
  <c r="K104" i="7"/>
  <c r="J104" i="7"/>
  <c r="I104" i="7"/>
  <c r="H104" i="7"/>
  <c r="G104" i="7"/>
  <c r="F104" i="7"/>
  <c r="S103" i="7"/>
  <c r="R103" i="7"/>
  <c r="N103" i="7"/>
  <c r="M103" i="7"/>
  <c r="L103" i="7"/>
  <c r="K103" i="7"/>
  <c r="J103" i="7"/>
  <c r="I103" i="7"/>
  <c r="H103" i="7"/>
  <c r="G103" i="7"/>
  <c r="F103" i="7"/>
  <c r="S102" i="7"/>
  <c r="R102" i="7"/>
  <c r="N102" i="7"/>
  <c r="M102" i="7"/>
  <c r="L102" i="7"/>
  <c r="K102" i="7"/>
  <c r="J102" i="7"/>
  <c r="I102" i="7"/>
  <c r="H102" i="7"/>
  <c r="G102" i="7"/>
  <c r="F102" i="7"/>
  <c r="S89" i="7"/>
  <c r="R89" i="7"/>
  <c r="N89" i="7"/>
  <c r="M89" i="7"/>
  <c r="L89" i="7"/>
  <c r="K89" i="7"/>
  <c r="J89" i="7"/>
  <c r="I89" i="7"/>
  <c r="H89" i="7"/>
  <c r="G89" i="7"/>
  <c r="F89" i="7"/>
  <c r="E84" i="7"/>
  <c r="D84" i="7"/>
  <c r="E79" i="7"/>
  <c r="D79" i="7"/>
  <c r="C79" i="7"/>
  <c r="B79" i="7"/>
  <c r="E73" i="7"/>
  <c r="D73" i="7"/>
  <c r="E69" i="7"/>
  <c r="D69" i="7"/>
  <c r="C69" i="7"/>
  <c r="B69" i="7"/>
  <c r="E64" i="7"/>
  <c r="D64" i="7"/>
  <c r="E58" i="7"/>
  <c r="D58" i="7"/>
  <c r="C58" i="7"/>
  <c r="B58" i="7"/>
  <c r="E54" i="7"/>
  <c r="D54" i="7"/>
  <c r="E50" i="7"/>
  <c r="D50" i="7"/>
  <c r="E46" i="7"/>
  <c r="D46" i="7"/>
  <c r="E39" i="7"/>
  <c r="D39" i="7"/>
  <c r="C39" i="7"/>
  <c r="B39" i="7"/>
  <c r="E34" i="7"/>
  <c r="D34" i="7"/>
  <c r="E26" i="7"/>
  <c r="D26" i="7"/>
  <c r="C26" i="7"/>
  <c r="B26" i="7"/>
  <c r="E22" i="7"/>
  <c r="D22" i="7"/>
  <c r="E18" i="7"/>
  <c r="D18" i="7"/>
  <c r="C18" i="7"/>
  <c r="B18" i="7"/>
  <c r="E13" i="7"/>
  <c r="D13" i="7"/>
  <c r="E5" i="7"/>
  <c r="D5" i="7"/>
  <c r="C5" i="7"/>
  <c r="B5" i="7"/>
  <c r="E84" i="2"/>
  <c r="D84" i="2"/>
  <c r="E79" i="2"/>
  <c r="D79" i="2"/>
  <c r="C79" i="2"/>
  <c r="B79" i="2"/>
  <c r="E73" i="2"/>
  <c r="D73" i="2"/>
  <c r="E69" i="2"/>
  <c r="D69" i="2"/>
  <c r="C69" i="2"/>
  <c r="B69" i="2"/>
  <c r="C18" i="2"/>
  <c r="B18" i="2"/>
  <c r="D23" i="2"/>
  <c r="D18" i="2"/>
  <c r="E13" i="2"/>
  <c r="D13" i="2"/>
  <c r="E5" i="2"/>
  <c r="D5" i="2"/>
  <c r="C5" i="2"/>
  <c r="B5" i="2"/>
  <c r="E64" i="2"/>
  <c r="D64" i="2"/>
  <c r="E58" i="2"/>
  <c r="D58" i="2"/>
  <c r="C58" i="2"/>
  <c r="B58" i="2"/>
  <c r="G68" i="2"/>
  <c r="H68" i="2"/>
  <c r="I68" i="2"/>
  <c r="J68" i="2"/>
  <c r="K68" i="2"/>
  <c r="L68" i="2"/>
  <c r="M68" i="2"/>
  <c r="F68" i="2"/>
  <c r="G63" i="2"/>
  <c r="H63" i="2"/>
  <c r="I63" i="2"/>
  <c r="J63" i="2"/>
  <c r="K63" i="2"/>
  <c r="M63" i="2"/>
  <c r="F63" i="2"/>
  <c r="E54" i="2"/>
  <c r="D54" i="2"/>
  <c r="E50" i="2"/>
  <c r="D50" i="2"/>
  <c r="E46" i="2"/>
  <c r="D46" i="2"/>
  <c r="G57" i="2"/>
  <c r="H57" i="2"/>
  <c r="I57" i="2"/>
  <c r="J57" i="2"/>
  <c r="K57" i="2"/>
  <c r="M57" i="2"/>
  <c r="F57" i="2"/>
  <c r="G53" i="2"/>
  <c r="H53" i="2"/>
  <c r="I53" i="2"/>
  <c r="J53" i="2"/>
  <c r="K53" i="2"/>
  <c r="M53" i="2"/>
  <c r="F53" i="2"/>
  <c r="E40" i="2"/>
  <c r="D40" i="2"/>
  <c r="C40" i="2"/>
  <c r="B40" i="2"/>
  <c r="E35" i="2"/>
  <c r="D35" i="2"/>
  <c r="E27" i="2"/>
  <c r="D27" i="2"/>
  <c r="C27" i="2"/>
  <c r="B27" i="2"/>
  <c r="E23" i="2"/>
  <c r="E18" i="2"/>
  <c r="F12" i="2"/>
  <c r="G12" i="2"/>
  <c r="H12" i="2"/>
  <c r="I12" i="2"/>
  <c r="J12" i="2"/>
  <c r="K12" i="2"/>
  <c r="M12" i="2"/>
  <c r="F73" i="2"/>
  <c r="G73" i="2"/>
  <c r="H73" i="2"/>
  <c r="I73" i="2"/>
  <c r="J73" i="2"/>
  <c r="K73" i="2"/>
  <c r="M73" i="2"/>
  <c r="F74" i="2"/>
  <c r="G74" i="2"/>
  <c r="H74" i="2"/>
  <c r="I74" i="2"/>
  <c r="J74" i="2"/>
  <c r="K74" i="2"/>
  <c r="M74" i="2"/>
  <c r="T205" i="1"/>
  <c r="P142" i="4" s="1"/>
  <c r="T206" i="1"/>
  <c r="P143"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M26" i="2"/>
  <c r="F27" i="2"/>
  <c r="G27" i="2"/>
  <c r="H27" i="2"/>
  <c r="I27" i="2"/>
  <c r="J27" i="2"/>
  <c r="K27" i="2"/>
  <c r="M27" i="2"/>
  <c r="F28" i="2"/>
  <c r="G28" i="2"/>
  <c r="H28" i="2"/>
  <c r="I28" i="2"/>
  <c r="J28" i="2"/>
  <c r="K28" i="2"/>
  <c r="M28" i="2"/>
  <c r="F30" i="2"/>
  <c r="G30" i="2"/>
  <c r="H30" i="2"/>
  <c r="I30" i="2"/>
  <c r="J30" i="2"/>
  <c r="K30" i="2"/>
  <c r="M30" i="2"/>
  <c r="F31" i="2"/>
  <c r="G31" i="2"/>
  <c r="H31" i="2"/>
  <c r="I31" i="2"/>
  <c r="J31" i="2"/>
  <c r="K31" i="2"/>
  <c r="M31" i="2"/>
  <c r="F34" i="2"/>
  <c r="G34" i="2"/>
  <c r="H34" i="2"/>
  <c r="I34" i="2"/>
  <c r="J34" i="2"/>
  <c r="K34" i="2"/>
  <c r="M34" i="2"/>
  <c r="F39" i="2"/>
  <c r="G39" i="2"/>
  <c r="H39" i="2"/>
  <c r="I39" i="2"/>
  <c r="J39" i="2"/>
  <c r="K39" i="2"/>
  <c r="M39" i="2"/>
  <c r="F45" i="2"/>
  <c r="G45" i="2"/>
  <c r="H45" i="2"/>
  <c r="I45" i="2"/>
  <c r="J45" i="2"/>
  <c r="K45" i="2"/>
  <c r="M45" i="2"/>
  <c r="F49" i="2"/>
  <c r="G49" i="2"/>
  <c r="H49" i="2"/>
  <c r="I49" i="2"/>
  <c r="J49" i="2"/>
  <c r="K49" i="2"/>
  <c r="L49" i="2"/>
  <c r="M49" i="2"/>
  <c r="F72" i="2"/>
  <c r="G72" i="2"/>
  <c r="H72" i="2"/>
  <c r="I72" i="2"/>
  <c r="J72" i="2"/>
  <c r="K72" i="2"/>
  <c r="M72" i="2"/>
  <c r="F78" i="2"/>
  <c r="G78" i="2"/>
  <c r="H78" i="2"/>
  <c r="I78" i="2"/>
  <c r="J78" i="2"/>
  <c r="K78" i="2"/>
  <c r="M78" i="2"/>
  <c r="F83" i="2"/>
  <c r="G83" i="2"/>
  <c r="H83" i="2"/>
  <c r="I83" i="2"/>
  <c r="J83" i="2"/>
  <c r="K83" i="2"/>
  <c r="M83" i="2"/>
  <c r="F88" i="2"/>
  <c r="G88" i="2"/>
  <c r="H88" i="2"/>
  <c r="I88" i="2"/>
  <c r="J88" i="2"/>
  <c r="K88" i="2"/>
  <c r="M88" i="2"/>
  <c r="F102" i="2"/>
  <c r="G102" i="2"/>
  <c r="H102" i="2"/>
  <c r="I102" i="2"/>
  <c r="J102" i="2"/>
  <c r="K102" i="2"/>
  <c r="L102" i="2"/>
  <c r="M102" i="2"/>
  <c r="N102" i="2"/>
  <c r="R102" i="2"/>
  <c r="S102"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G5" i="2"/>
  <c r="H5" i="2"/>
  <c r="I5" i="2"/>
  <c r="J5" i="2"/>
  <c r="K5" i="2"/>
  <c r="M5" i="2"/>
  <c r="F5" i="2"/>
  <c r="AC220" i="1"/>
  <c r="AB220" i="1"/>
  <c r="AA220" i="1"/>
  <c r="Z220" i="1"/>
  <c r="AC211" i="1"/>
  <c r="AB211" i="1"/>
  <c r="AA211" i="1"/>
  <c r="AD210" i="1"/>
  <c r="AB210" i="1"/>
  <c r="AA210" i="1"/>
  <c r="AD209" i="1"/>
  <c r="AA209" i="1"/>
  <c r="Z209" i="1"/>
  <c r="AD208" i="1"/>
  <c r="AB208" i="1"/>
  <c r="Z208" i="1"/>
  <c r="AD207" i="1"/>
  <c r="AB207" i="1"/>
  <c r="Z207" i="1"/>
  <c r="AD206" i="1"/>
  <c r="AC206" i="1"/>
  <c r="AA206" i="1"/>
  <c r="AD205" i="1"/>
  <c r="AC205" i="1"/>
  <c r="AB205" i="1"/>
  <c r="AA205" i="1"/>
  <c r="AB187" i="1"/>
  <c r="AA187" i="1"/>
  <c r="N187" i="1"/>
  <c r="N131" i="4" s="1"/>
  <c r="AB173" i="1"/>
  <c r="AE173" i="1" s="1"/>
  <c r="T173" i="1" s="1"/>
  <c r="P61" i="6" s="1"/>
  <c r="AA172" i="1"/>
  <c r="AE172" i="1" s="1"/>
  <c r="T172" i="1" s="1"/>
  <c r="P57" i="7" s="1"/>
  <c r="AB150" i="1"/>
  <c r="AA150" i="1"/>
  <c r="Z150" i="1"/>
  <c r="AD149" i="1"/>
  <c r="AA149" i="1"/>
  <c r="Z149" i="1"/>
  <c r="AD137" i="1"/>
  <c r="AC137" i="1"/>
  <c r="AA130" i="1"/>
  <c r="Z130" i="1"/>
  <c r="AD124" i="1"/>
  <c r="AB124" i="1"/>
  <c r="AA124" i="1"/>
  <c r="AD114" i="1"/>
  <c r="AC114" i="1"/>
  <c r="Z114" i="1"/>
  <c r="AD113" i="1"/>
  <c r="AC113" i="1"/>
  <c r="Z113" i="1"/>
  <c r="AD111" i="1"/>
  <c r="AC111" i="1"/>
  <c r="AB111" i="1"/>
  <c r="AA111" i="1"/>
  <c r="AB91" i="1"/>
  <c r="AA91" i="1"/>
  <c r="Z91" i="1"/>
  <c r="AB85" i="1"/>
  <c r="AA85" i="1"/>
  <c r="Z85" i="1"/>
  <c r="AB84" i="1"/>
  <c r="AA84" i="1"/>
  <c r="Z84" i="1"/>
  <c r="AB83" i="1"/>
  <c r="AA83" i="1"/>
  <c r="Z83" i="1"/>
  <c r="AB82" i="1"/>
  <c r="AA82" i="1"/>
  <c r="Z82" i="1"/>
  <c r="AD81" i="1"/>
  <c r="AB81" i="1"/>
  <c r="AA81" i="1"/>
  <c r="Z81"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AD74" i="1"/>
  <c r="AC74" i="1"/>
  <c r="AA74" i="1"/>
  <c r="Z74" i="1"/>
  <c r="L56" i="4"/>
  <c r="AB103" i="1"/>
  <c r="AA103" i="1"/>
  <c r="Z103" i="1"/>
  <c r="AD98" i="1"/>
  <c r="AC98" i="1"/>
  <c r="AB98" i="1"/>
  <c r="AA98" i="1"/>
  <c r="AD73" i="1"/>
  <c r="AB73" i="1"/>
  <c r="Z73" i="1"/>
  <c r="L55" i="4"/>
  <c r="AD72" i="1"/>
  <c r="AC72" i="1"/>
  <c r="AB72" i="1"/>
  <c r="L54" i="4"/>
  <c r="AD71" i="1"/>
  <c r="AC71" i="1"/>
  <c r="AA71" i="1"/>
  <c r="AD70" i="1"/>
  <c r="AC70" i="1"/>
  <c r="AB70" i="1"/>
  <c r="Z70" i="1"/>
  <c r="L52" i="4"/>
  <c r="AD69" i="1"/>
  <c r="AC69" i="1"/>
  <c r="AB69" i="1"/>
  <c r="AA69" i="1"/>
  <c r="AD68" i="1"/>
  <c r="AC68" i="1"/>
  <c r="Z68" i="1"/>
  <c r="AD67" i="1"/>
  <c r="AC67" i="1"/>
  <c r="AB67" i="1"/>
  <c r="Z67" i="1"/>
  <c r="AD65" i="1"/>
  <c r="AC65" i="1"/>
  <c r="AB65" i="1"/>
  <c r="AA65" i="1"/>
  <c r="AD64" i="1"/>
  <c r="AC64" i="1"/>
  <c r="AB64" i="1"/>
  <c r="AA64" i="1"/>
  <c r="Z49" i="1"/>
  <c r="Z50" i="1" s="1"/>
  <c r="AA49" i="1"/>
  <c r="AA51" i="1" s="1"/>
  <c r="AB49" i="1"/>
  <c r="AB52" i="1" s="1"/>
  <c r="AD49" i="1"/>
  <c r="AD54" i="1"/>
  <c r="AA56" i="1"/>
  <c r="AA58" i="1" s="1"/>
  <c r="AE58" i="1" s="1"/>
  <c r="T58" i="1" s="1"/>
  <c r="P25" i="7" s="1"/>
  <c r="AB56" i="1"/>
  <c r="AB59" i="1" s="1"/>
  <c r="AE59" i="1" s="1"/>
  <c r="T59" i="1" s="1"/>
  <c r="P25" i="6" s="1"/>
  <c r="AD56" i="1"/>
  <c r="AD61" i="1"/>
  <c r="AE61" i="1" s="1"/>
  <c r="T61" i="1" s="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8" i="4"/>
  <c r="L10" i="4"/>
  <c r="L35" i="5"/>
  <c r="L7" i="4"/>
  <c r="L9" i="4"/>
  <c r="L62" i="4"/>
  <c r="N70" i="1"/>
  <c r="N28" i="7" s="1"/>
  <c r="N74" i="1"/>
  <c r="N26" i="6" s="1"/>
  <c r="L28" i="6"/>
  <c r="N76" i="1"/>
  <c r="N28" i="6" s="1"/>
  <c r="L30" i="6"/>
  <c r="N78" i="1"/>
  <c r="N30" i="6" s="1"/>
  <c r="N80" i="1"/>
  <c r="N62" i="4" s="1"/>
  <c r="L98" i="4"/>
  <c r="N210" i="1"/>
  <c r="N147" i="4" s="1"/>
  <c r="N220" i="1"/>
  <c r="N153" i="4" s="1"/>
  <c r="L31" i="4"/>
  <c r="L41" i="4"/>
  <c r="N69" i="1"/>
  <c r="N30" i="2" s="1"/>
  <c r="N72" i="1"/>
  <c r="N29" i="7" s="1"/>
  <c r="N73" i="1"/>
  <c r="N30" i="7" s="1"/>
  <c r="L29" i="6"/>
  <c r="N77" i="1"/>
  <c r="N29" i="6" s="1"/>
  <c r="N68" i="1"/>
  <c r="N27" i="7" s="1"/>
  <c r="L13" i="6"/>
  <c r="L21" i="5"/>
  <c r="L25" i="5"/>
  <c r="V209" i="1"/>
  <c r="X209" i="1" s="1"/>
  <c r="L5" i="6"/>
  <c r="V68" i="1"/>
  <c r="X68" i="1" s="1"/>
  <c r="L27" i="7"/>
  <c r="L29" i="7"/>
  <c r="L73" i="7"/>
  <c r="L74" i="7"/>
  <c r="L5" i="7"/>
  <c r="L5" i="2"/>
  <c r="L28" i="2"/>
  <c r="L30" i="2"/>
  <c r="L8" i="2"/>
  <c r="V64" i="1"/>
  <c r="X64" i="1" s="1"/>
  <c r="V74" i="1"/>
  <c r="X74" i="1" s="1"/>
  <c r="V76" i="1"/>
  <c r="X76" i="1" s="1"/>
  <c r="V80" i="1"/>
  <c r="X80" i="1" s="1"/>
  <c r="V82" i="1"/>
  <c r="X82" i="1"/>
  <c r="V114" i="1"/>
  <c r="V37" i="1"/>
  <c r="X37" i="1" s="1"/>
  <c r="V41" i="1"/>
  <c r="X41" i="1" s="1"/>
  <c r="V39" i="1"/>
  <c r="X39" i="1" s="1"/>
  <c r="V69" i="1"/>
  <c r="X69" i="1" s="1"/>
  <c r="V72" i="1"/>
  <c r="X72" i="1"/>
  <c r="V73" i="1"/>
  <c r="X73" i="1" s="1"/>
  <c r="V103" i="1"/>
  <c r="X103" i="1" s="1"/>
  <c r="V77" i="1"/>
  <c r="X77" i="1" s="1"/>
  <c r="V81" i="1"/>
  <c r="X81" i="1" s="1"/>
  <c r="V130" i="1"/>
  <c r="X130" i="1" s="1"/>
  <c r="V149" i="1"/>
  <c r="V210" i="1"/>
  <c r="X210" i="1" s="1"/>
  <c r="V220" i="1"/>
  <c r="AA230" i="1"/>
  <c r="AB231" i="1"/>
  <c r="AE231" i="1" s="1"/>
  <c r="T231" i="1" s="1"/>
  <c r="P92" i="6" s="1"/>
  <c r="V187" i="1"/>
  <c r="X187" i="1" s="1"/>
  <c r="V12" i="1"/>
  <c r="X12" i="1" s="1"/>
  <c r="V124" i="1"/>
  <c r="X124" i="1" s="1"/>
  <c r="V11" i="1"/>
  <c r="X11" i="1" s="1"/>
  <c r="N40" i="2"/>
  <c r="AE230" i="1"/>
  <c r="T230" i="1" s="1"/>
  <c r="P88" i="7"/>
  <c r="N54" i="4"/>
  <c r="X114" i="1"/>
  <c r="X149" i="1"/>
  <c r="Z210" i="1"/>
  <c r="Z211" i="1"/>
  <c r="AB206" i="1"/>
  <c r="AC209" i="1"/>
  <c r="AC207" i="1"/>
  <c r="AC208" i="1"/>
  <c r="Z171" i="1"/>
  <c r="AE171" i="1" s="1"/>
  <c r="T171" i="1" s="1"/>
  <c r="P57" i="2" s="1"/>
  <c r="AB149" i="1"/>
  <c r="AB130" i="1"/>
  <c r="Z137" i="1"/>
  <c r="AD103" i="1"/>
  <c r="AC73" i="1"/>
  <c r="AB71" i="1"/>
  <c r="AB68" i="1"/>
  <c r="Z72" i="1"/>
  <c r="Z56" i="1"/>
  <c r="Z57" i="1" s="1"/>
  <c r="AE57" i="1" s="1"/>
  <c r="T57" i="1" s="1"/>
  <c r="P26" i="2" s="1"/>
  <c r="AD159" i="1"/>
  <c r="AC153" i="1"/>
  <c r="AC187" i="1"/>
  <c r="AA188" i="1"/>
  <c r="Z187" i="1"/>
  <c r="AC154" i="1"/>
  <c r="AC155" i="1"/>
  <c r="AD139" i="1"/>
  <c r="AC138" i="1"/>
  <c r="AB198" i="1"/>
  <c r="AC174" i="1"/>
  <c r="AE174" i="1" s="1"/>
  <c r="T174" i="1" s="1"/>
  <c r="P69" i="5" s="1"/>
  <c r="AD125" i="1"/>
  <c r="AD196" i="1"/>
  <c r="AC124" i="1"/>
  <c r="AA114" i="1"/>
  <c r="AB137" i="1"/>
  <c r="AC130" i="1"/>
  <c r="AA113" i="1"/>
  <c r="AD150" i="1"/>
  <c r="Z229" i="1"/>
  <c r="AE229" i="1"/>
  <c r="T229" i="1" s="1"/>
  <c r="P88" i="2" s="1"/>
  <c r="Z196" i="1"/>
  <c r="AD162" i="1"/>
  <c r="Z87" i="1"/>
  <c r="AC89" i="1"/>
  <c r="AA88" i="1"/>
  <c r="AC144" i="1"/>
  <c r="AC127" i="1"/>
  <c r="N28" i="2" l="1"/>
  <c r="N47" i="4"/>
  <c r="L13" i="2"/>
  <c r="N58" i="4"/>
  <c r="V10" i="1"/>
  <c r="X10" i="1" s="1"/>
  <c r="L47" i="4"/>
  <c r="L21" i="4"/>
  <c r="U209" i="1"/>
  <c r="O55" i="4"/>
  <c r="N13" i="1"/>
  <c r="N9" i="4" s="1"/>
  <c r="N37" i="1"/>
  <c r="V65" i="1"/>
  <c r="X65" i="1" s="1"/>
  <c r="L13" i="4"/>
  <c r="U10" i="1"/>
  <c r="V40" i="1"/>
  <c r="X40" i="1" s="1"/>
  <c r="L32" i="4"/>
  <c r="L46" i="4"/>
  <c r="L17" i="4"/>
  <c r="U70" i="1"/>
  <c r="U126" i="1"/>
  <c r="O79" i="4"/>
  <c r="O104" i="4"/>
  <c r="N34" i="5"/>
  <c r="U20" i="1"/>
  <c r="U228" i="1"/>
  <c r="N5" i="2"/>
  <c r="U65" i="1"/>
  <c r="O10" i="4"/>
  <c r="O50" i="4"/>
  <c r="N57" i="4"/>
  <c r="N27" i="6"/>
  <c r="N27" i="2"/>
  <c r="N46" i="4"/>
  <c r="P23" i="4"/>
  <c r="N23" i="4"/>
  <c r="L35" i="2"/>
  <c r="N98" i="1"/>
  <c r="N75" i="4" s="1"/>
  <c r="N67" i="1"/>
  <c r="N49" i="4" s="1"/>
  <c r="V67" i="1"/>
  <c r="X67" i="1" s="1"/>
  <c r="V155" i="1"/>
  <c r="X155" i="1" s="1"/>
  <c r="L115" i="4"/>
  <c r="L76" i="4"/>
  <c r="L36" i="2"/>
  <c r="L13" i="7"/>
  <c r="N38" i="1"/>
  <c r="N30" i="4" s="1"/>
  <c r="V151" i="1"/>
  <c r="X151" i="1" s="1"/>
  <c r="L111" i="4"/>
  <c r="V111" i="1"/>
  <c r="X111" i="1" s="1"/>
  <c r="V38" i="1"/>
  <c r="X38" i="1" s="1"/>
  <c r="V56" i="1"/>
  <c r="V207" i="1"/>
  <c r="X207" i="1" s="1"/>
  <c r="N207" i="1"/>
  <c r="L84" i="4"/>
  <c r="U64" i="1"/>
  <c r="U16" i="1"/>
  <c r="O12" i="4"/>
  <c r="L84" i="5"/>
  <c r="L147" i="4"/>
  <c r="V126" i="1"/>
  <c r="X126" i="1" s="1"/>
  <c r="L46" i="6"/>
  <c r="L116" i="4"/>
  <c r="V158" i="1"/>
  <c r="X158" i="1" s="1"/>
  <c r="L20" i="4"/>
  <c r="L12" i="5"/>
  <c r="L60" i="5"/>
  <c r="L112" i="4"/>
  <c r="V87" i="1"/>
  <c r="X87" i="1" s="1"/>
  <c r="L31" i="7"/>
  <c r="N126" i="1"/>
  <c r="N7" i="2"/>
  <c r="V9" i="1"/>
  <c r="X9" i="1" s="1"/>
  <c r="L74" i="2"/>
  <c r="L148" i="4"/>
  <c r="P19" i="4"/>
  <c r="L8" i="5"/>
  <c r="L5" i="4"/>
  <c r="U113" i="1"/>
  <c r="U72" i="1"/>
  <c r="L42" i="5"/>
  <c r="L63" i="4"/>
  <c r="N81" i="1"/>
  <c r="N63" i="4" s="1"/>
  <c r="L46" i="7"/>
  <c r="L90" i="4"/>
  <c r="V188" i="1"/>
  <c r="X188" i="1" s="1"/>
  <c r="L74" i="5"/>
  <c r="L54" i="6"/>
  <c r="V143" i="1"/>
  <c r="X143" i="1" s="1"/>
  <c r="V221" i="1"/>
  <c r="X221" i="1" s="1"/>
  <c r="L154" i="4"/>
  <c r="O100" i="4"/>
  <c r="U139" i="1"/>
  <c r="V152" i="1"/>
  <c r="X152" i="1" s="1"/>
  <c r="N10" i="1"/>
  <c r="N6" i="4" s="1"/>
  <c r="L6" i="4"/>
  <c r="N49" i="1"/>
  <c r="N37" i="4" s="1"/>
  <c r="L37" i="4"/>
  <c r="L62" i="6"/>
  <c r="N125" i="1"/>
  <c r="N46" i="7" s="1"/>
  <c r="P106" i="4"/>
  <c r="N145" i="1"/>
  <c r="N106" i="4" s="1"/>
  <c r="X220" i="1"/>
  <c r="N84" i="5"/>
  <c r="V98" i="1"/>
  <c r="X98" i="1" s="1"/>
  <c r="V13" i="1"/>
  <c r="X13" i="1" s="1"/>
  <c r="V83" i="1"/>
  <c r="X83" i="1" s="1"/>
  <c r="V75" i="1"/>
  <c r="X75" i="1" s="1"/>
  <c r="V49" i="1"/>
  <c r="V16" i="1"/>
  <c r="X16" i="1" s="1"/>
  <c r="L27" i="2"/>
  <c r="V206" i="1"/>
  <c r="X206" i="1" s="1"/>
  <c r="L29" i="5"/>
  <c r="V211" i="1"/>
  <c r="X211" i="1" s="1"/>
  <c r="N206" i="1"/>
  <c r="N143" i="4" s="1"/>
  <c r="L30" i="4"/>
  <c r="L12" i="4"/>
  <c r="N26" i="1"/>
  <c r="N22" i="4" s="1"/>
  <c r="L49" i="4"/>
  <c r="L9" i="5"/>
  <c r="L13" i="5"/>
  <c r="L16" i="4"/>
  <c r="U76" i="1"/>
  <c r="U71" i="1"/>
  <c r="L75" i="4"/>
  <c r="O143" i="4"/>
  <c r="U206" i="1"/>
  <c r="N124" i="1"/>
  <c r="N89" i="4" s="1"/>
  <c r="L46" i="2"/>
  <c r="L40" i="2"/>
  <c r="V91" i="1"/>
  <c r="X91" i="1" s="1"/>
  <c r="N91" i="1"/>
  <c r="N72" i="4" s="1"/>
  <c r="N196" i="1"/>
  <c r="N138" i="4" s="1"/>
  <c r="V196" i="1"/>
  <c r="N99" i="1"/>
  <c r="T124" i="1"/>
  <c r="L6" i="5"/>
  <c r="L14" i="4"/>
  <c r="V26" i="1"/>
  <c r="X26" i="1" s="1"/>
  <c r="L14" i="5"/>
  <c r="L127" i="4"/>
  <c r="N155" i="1"/>
  <c r="N115" i="4" s="1"/>
  <c r="N149" i="1"/>
  <c r="N109" i="4" s="1"/>
  <c r="N143" i="1"/>
  <c r="L85" i="4"/>
  <c r="L41" i="2"/>
  <c r="Z222" i="1"/>
  <c r="AE222" i="1" s="1"/>
  <c r="T222" i="1" s="1"/>
  <c r="P83" i="2" s="1"/>
  <c r="N26" i="7"/>
  <c r="N20" i="1"/>
  <c r="N8" i="5" s="1"/>
  <c r="P16" i="4"/>
  <c r="N110" i="4"/>
  <c r="N58" i="5"/>
  <c r="L149" i="4"/>
  <c r="V212" i="1"/>
  <c r="X212" i="1" s="1"/>
  <c r="L77" i="4"/>
  <c r="V100" i="1"/>
  <c r="X100" i="1" s="1"/>
  <c r="N100" i="1"/>
  <c r="L37" i="2"/>
  <c r="N128" i="1"/>
  <c r="N50" i="5" s="1"/>
  <c r="V128" i="1"/>
  <c r="X128" i="1" s="1"/>
  <c r="L51" i="6"/>
  <c r="V140" i="1"/>
  <c r="X140" i="1" s="1"/>
  <c r="L101" i="4"/>
  <c r="L100" i="4"/>
  <c r="V139" i="1"/>
  <c r="X139" i="1" s="1"/>
  <c r="L51" i="7"/>
  <c r="N138" i="1"/>
  <c r="N51" i="7" s="1"/>
  <c r="L99" i="4"/>
  <c r="N14" i="1"/>
  <c r="L6" i="7"/>
  <c r="N127" i="4"/>
  <c r="N62" i="6"/>
  <c r="O109" i="4"/>
  <c r="U149" i="1"/>
  <c r="N127" i="1"/>
  <c r="N92" i="4" s="1"/>
  <c r="N139" i="1"/>
  <c r="N142" i="4"/>
  <c r="V47" i="1"/>
  <c r="V205" i="1"/>
  <c r="V113" i="1"/>
  <c r="L142" i="4"/>
  <c r="L146" i="4"/>
  <c r="L58" i="5"/>
  <c r="L114" i="4"/>
  <c r="N154" i="1"/>
  <c r="N114" i="4" s="1"/>
  <c r="V154" i="1"/>
  <c r="X154" i="1" s="1"/>
  <c r="L6" i="6"/>
  <c r="N15" i="1"/>
  <c r="N11" i="4" s="1"/>
  <c r="V15" i="1"/>
  <c r="X15" i="1" s="1"/>
  <c r="V84" i="1"/>
  <c r="X84" i="1" s="1"/>
  <c r="L66" i="4"/>
  <c r="L71" i="4"/>
  <c r="N90" i="1"/>
  <c r="N71" i="4" s="1"/>
  <c r="V90" i="1"/>
  <c r="X90" i="1" s="1"/>
  <c r="N107" i="4"/>
  <c r="N55" i="5"/>
  <c r="N144" i="1"/>
  <c r="N105" i="4" s="1"/>
  <c r="N113" i="1"/>
  <c r="N13" i="7"/>
  <c r="N5" i="7"/>
  <c r="V150" i="1"/>
  <c r="X150" i="1" s="1"/>
  <c r="V14" i="1"/>
  <c r="X14" i="1" s="1"/>
  <c r="L73" i="2"/>
  <c r="V208" i="1"/>
  <c r="X208" i="1" s="1"/>
  <c r="N208" i="1"/>
  <c r="N74" i="2"/>
  <c r="L86" i="4"/>
  <c r="N46" i="2"/>
  <c r="N22" i="1"/>
  <c r="N18" i="4" s="1"/>
  <c r="P18" i="4"/>
  <c r="V19" i="1"/>
  <c r="X19" i="1" s="1"/>
  <c r="L19" i="4"/>
  <c r="U12" i="1"/>
  <c r="L72" i="4"/>
  <c r="O5" i="4"/>
  <c r="U9" i="1"/>
  <c r="L33" i="5"/>
  <c r="N79" i="1"/>
  <c r="L57" i="4"/>
  <c r="L27" i="6"/>
  <c r="L53" i="4"/>
  <c r="N71" i="1"/>
  <c r="V71" i="1"/>
  <c r="X71" i="1" s="1"/>
  <c r="L50" i="6"/>
  <c r="U151" i="1"/>
  <c r="L32" i="2"/>
  <c r="N86" i="1"/>
  <c r="N32" i="2" s="1"/>
  <c r="L68" i="4"/>
  <c r="V86" i="1"/>
  <c r="X86" i="1" s="1"/>
  <c r="P78" i="4"/>
  <c r="P90" i="4" s="1"/>
  <c r="T125" i="1"/>
  <c r="N55" i="4"/>
  <c r="N146" i="4"/>
  <c r="N50" i="4"/>
  <c r="L31" i="2"/>
  <c r="L26" i="7"/>
  <c r="L77" i="6"/>
  <c r="L61" i="4"/>
  <c r="L11" i="5"/>
  <c r="L23" i="4"/>
  <c r="U38" i="1"/>
  <c r="U11" i="1"/>
  <c r="U75" i="1"/>
  <c r="U77" i="1"/>
  <c r="O61" i="4"/>
  <c r="U79" i="1"/>
  <c r="O147" i="4"/>
  <c r="U210" i="1"/>
  <c r="L110" i="4"/>
  <c r="N137" i="1"/>
  <c r="V137" i="1"/>
  <c r="L89" i="4"/>
  <c r="V70" i="1"/>
  <c r="X70" i="1" s="1"/>
  <c r="L28" i="7"/>
  <c r="V127" i="1"/>
  <c r="X127" i="1" s="1"/>
  <c r="L132" i="4"/>
  <c r="U147" i="1"/>
  <c r="N148" i="1"/>
  <c r="L108" i="4"/>
  <c r="L56" i="5"/>
  <c r="L106" i="4"/>
  <c r="V145" i="1"/>
  <c r="X145" i="1" s="1"/>
  <c r="L54" i="5"/>
  <c r="L105" i="4"/>
  <c r="N141" i="1"/>
  <c r="V141" i="1"/>
  <c r="X141" i="1" s="1"/>
  <c r="L52" i="6"/>
  <c r="N140" i="1"/>
  <c r="O99" i="4"/>
  <c r="U138" i="1"/>
  <c r="V88" i="1"/>
  <c r="X88" i="1" s="1"/>
  <c r="L38" i="5"/>
  <c r="N88" i="1"/>
  <c r="N38" i="5" s="1"/>
  <c r="N12" i="4"/>
  <c r="U128" i="1"/>
  <c r="L119" i="4"/>
  <c r="N129" i="1"/>
  <c r="N94" i="4" s="1"/>
  <c r="N163" i="1"/>
  <c r="N119" i="4" s="1"/>
  <c r="N142" i="1"/>
  <c r="Z189" i="1"/>
  <c r="AE189" i="1" s="1"/>
  <c r="T189" i="1" s="1"/>
  <c r="P68" i="2" s="1"/>
  <c r="N59" i="4"/>
  <c r="N13" i="6"/>
  <c r="N5" i="6"/>
  <c r="N24" i="1"/>
  <c r="N20" i="4" s="1"/>
  <c r="U37" i="1"/>
  <c r="U205" i="1"/>
  <c r="O68" i="4"/>
  <c r="U86" i="1"/>
  <c r="N112" i="1"/>
  <c r="N52" i="4"/>
  <c r="N56" i="4"/>
  <c r="N60" i="4"/>
  <c r="N51" i="4"/>
  <c r="N6" i="6"/>
  <c r="L11" i="4"/>
  <c r="V18" i="1"/>
  <c r="X18" i="1" s="1"/>
  <c r="L10" i="5"/>
  <c r="L18" i="4"/>
  <c r="U21" i="1"/>
  <c r="U13" i="1"/>
  <c r="O103" i="4"/>
  <c r="O102" i="4"/>
  <c r="U141" i="1"/>
  <c r="O106" i="4"/>
  <c r="U145" i="1"/>
  <c r="P77" i="4"/>
  <c r="P84" i="4" s="1"/>
  <c r="T111" i="1"/>
  <c r="N19" i="4"/>
  <c r="N21" i="1"/>
  <c r="N17" i="4" s="1"/>
  <c r="U98" i="1"/>
  <c r="U67" i="1"/>
  <c r="U208" i="1"/>
  <c r="U78" i="1"/>
  <c r="U137" i="1"/>
  <c r="U15" i="1"/>
  <c r="O13" i="4"/>
  <c r="N90" i="4"/>
  <c r="P80" i="4"/>
  <c r="N103" i="1"/>
  <c r="N80" i="4" s="1"/>
  <c r="N33" i="6"/>
  <c r="N79" i="4"/>
  <c r="O77" i="4"/>
  <c r="O84" i="4" s="1"/>
  <c r="O76" i="4"/>
  <c r="O89" i="4" s="1"/>
  <c r="U99" i="1"/>
  <c r="V17" i="1"/>
  <c r="L5" i="5"/>
  <c r="AB63" i="1"/>
  <c r="Z242" i="1" s="1"/>
  <c r="AE52" i="1"/>
  <c r="T52" i="1" s="1"/>
  <c r="P21" i="6" s="1"/>
  <c r="N57" i="5"/>
  <c r="P15" i="4"/>
  <c r="P14" i="4"/>
  <c r="U22" i="1"/>
  <c r="N31" i="7"/>
  <c r="P66" i="4"/>
  <c r="U24" i="1"/>
  <c r="U18" i="1"/>
  <c r="O80" i="4"/>
  <c r="N228" i="1"/>
  <c r="N157" i="4" s="1"/>
  <c r="U152" i="1"/>
  <c r="T198" i="1"/>
  <c r="U159" i="1"/>
  <c r="AB191" i="1"/>
  <c r="AE191" i="1" s="1"/>
  <c r="T191" i="1" s="1"/>
  <c r="P72" i="6" s="1"/>
  <c r="AA200" i="1"/>
  <c r="AE200" i="1" s="1"/>
  <c r="T200" i="1" s="1"/>
  <c r="P72" i="7" s="1"/>
  <c r="AC225" i="1"/>
  <c r="AE225" i="1" s="1"/>
  <c r="T225" i="1" s="1"/>
  <c r="P94" i="5" s="1"/>
  <c r="U162" i="1"/>
  <c r="AB224" i="1"/>
  <c r="AE224" i="1" s="1"/>
  <c r="T224" i="1" s="1"/>
  <c r="P87" i="6" s="1"/>
  <c r="T188" i="1"/>
  <c r="Z181" i="1"/>
  <c r="AE181" i="1" s="1"/>
  <c r="T181" i="1" s="1"/>
  <c r="P63" i="2" s="1"/>
  <c r="AC107" i="1"/>
  <c r="AE107" i="1" s="1"/>
  <c r="T107" i="1" s="1"/>
  <c r="P46" i="5" s="1"/>
  <c r="AA119" i="1"/>
  <c r="AE119" i="1" s="1"/>
  <c r="T119" i="1" s="1"/>
  <c r="P45" i="7" s="1"/>
  <c r="N125" i="4"/>
  <c r="AA190" i="1"/>
  <c r="AE190" i="1" s="1"/>
  <c r="T190" i="1" s="1"/>
  <c r="P68" i="7" s="1"/>
  <c r="N227" i="1"/>
  <c r="N156" i="4" s="1"/>
  <c r="AE51" i="1"/>
  <c r="T51" i="1" s="1"/>
  <c r="P21" i="7" s="1"/>
  <c r="AA63" i="1"/>
  <c r="Y242" i="1" s="1"/>
  <c r="N14" i="4"/>
  <c r="N6" i="5"/>
  <c r="N62" i="1"/>
  <c r="AA223" i="1"/>
  <c r="AE223" i="1" s="1"/>
  <c r="P110" i="4"/>
  <c r="P138" i="4" s="1"/>
  <c r="Z199" i="1"/>
  <c r="AE199" i="1" s="1"/>
  <c r="N29" i="5"/>
  <c r="U25" i="1"/>
  <c r="AA182" i="1"/>
  <c r="Z164" i="1"/>
  <c r="AE164" i="1" s="1"/>
  <c r="T164" i="1" s="1"/>
  <c r="P53" i="2" s="1"/>
  <c r="U81" i="1"/>
  <c r="N10" i="5"/>
  <c r="AD108" i="1"/>
  <c r="AE108" i="1" s="1"/>
  <c r="T108" i="1" s="1"/>
  <c r="U85" i="1"/>
  <c r="N194" i="1"/>
  <c r="O110" i="4"/>
  <c r="O138" i="4" s="1"/>
  <c r="U150" i="1"/>
  <c r="T22" i="4"/>
  <c r="R243" i="1"/>
  <c r="R241" i="1"/>
  <c r="R244" i="1"/>
  <c r="R242" i="1"/>
  <c r="N151" i="1"/>
  <c r="P111" i="4"/>
  <c r="N25" i="1"/>
  <c r="P21" i="4"/>
  <c r="N7" i="5"/>
  <c r="N15" i="4"/>
  <c r="N36" i="5"/>
  <c r="N66" i="4"/>
  <c r="AB201" i="1"/>
  <c r="Z63" i="1"/>
  <c r="X242" i="1" s="1"/>
  <c r="AE50" i="1"/>
  <c r="N39" i="5"/>
  <c r="O62" i="4"/>
  <c r="U80" i="1"/>
  <c r="O66" i="4"/>
  <c r="U84" i="1"/>
  <c r="N5" i="5"/>
  <c r="N32" i="4"/>
  <c r="N37" i="5"/>
  <c r="N67" i="4"/>
  <c r="O108" i="4"/>
  <c r="U148" i="1"/>
  <c r="P67" i="4"/>
  <c r="O19" i="4"/>
  <c r="U23" i="1"/>
  <c r="AE54" i="1"/>
  <c r="T54" i="1" s="1"/>
  <c r="AD63" i="1"/>
  <c r="AB242" i="1" s="1"/>
  <c r="O72" i="4"/>
  <c r="U91" i="1"/>
  <c r="N60" i="5"/>
  <c r="N112" i="4"/>
  <c r="O32" i="4"/>
  <c r="O69" i="4"/>
  <c r="N74" i="5"/>
  <c r="P112" i="4"/>
  <c r="N29" i="4" l="1"/>
  <c r="N13" i="2"/>
  <c r="N47" i="1"/>
  <c r="W37" i="1" s="1"/>
  <c r="N68" i="4"/>
  <c r="N54" i="5"/>
  <c r="N123" i="1"/>
  <c r="W112" i="1" s="1"/>
  <c r="N42" i="5"/>
  <c r="N16" i="4"/>
  <c r="N79" i="5"/>
  <c r="N35" i="5"/>
  <c r="N204" i="1"/>
  <c r="N141" i="4" s="1"/>
  <c r="Z235" i="1"/>
  <c r="X247" i="1" s="1"/>
  <c r="N6" i="2"/>
  <c r="N35" i="2"/>
  <c r="X196" i="1"/>
  <c r="V204" i="1"/>
  <c r="N73" i="7"/>
  <c r="N144" i="4"/>
  <c r="N93" i="4"/>
  <c r="V194" i="1"/>
  <c r="V55" i="1"/>
  <c r="X49" i="1"/>
  <c r="N55" i="1"/>
  <c r="N40" i="4" s="1"/>
  <c r="N25" i="5"/>
  <c r="AA235" i="1"/>
  <c r="Y247" i="1" s="1"/>
  <c r="N12" i="5"/>
  <c r="N109" i="1"/>
  <c r="W99" i="1" s="1"/>
  <c r="N14" i="5"/>
  <c r="V109" i="1"/>
  <c r="V136" i="1"/>
  <c r="N54" i="6"/>
  <c r="N104" i="4"/>
  <c r="V62" i="1"/>
  <c r="X56" i="1"/>
  <c r="N97" i="1"/>
  <c r="N15" i="5"/>
  <c r="N36" i="2"/>
  <c r="N76" i="4"/>
  <c r="N91" i="4"/>
  <c r="N46" i="6"/>
  <c r="V227" i="1"/>
  <c r="N108" i="4"/>
  <c r="N56" i="5"/>
  <c r="V169" i="1"/>
  <c r="X137" i="1"/>
  <c r="N74" i="7"/>
  <c r="N145" i="4"/>
  <c r="V218" i="1"/>
  <c r="X205" i="1"/>
  <c r="N99" i="4"/>
  <c r="N102" i="4"/>
  <c r="N52" i="6"/>
  <c r="N50" i="7"/>
  <c r="N98" i="4"/>
  <c r="V176" i="1"/>
  <c r="N38" i="6"/>
  <c r="N86" i="4"/>
  <c r="V186" i="1"/>
  <c r="N31" i="2"/>
  <c r="N53" i="4"/>
  <c r="N33" i="5"/>
  <c r="N61" i="4"/>
  <c r="N10" i="4"/>
  <c r="N6" i="7"/>
  <c r="N37" i="2"/>
  <c r="N77" i="4"/>
  <c r="V97" i="1"/>
  <c r="N9" i="5"/>
  <c r="N136" i="1"/>
  <c r="W124" i="1" s="1"/>
  <c r="N103" i="4"/>
  <c r="N53" i="6"/>
  <c r="N51" i="6"/>
  <c r="N101" i="4"/>
  <c r="V123" i="1"/>
  <c r="X113" i="1"/>
  <c r="N100" i="4"/>
  <c r="N50" i="6"/>
  <c r="N41" i="2"/>
  <c r="N85" i="4"/>
  <c r="Z195" i="1"/>
  <c r="X245" i="1" s="1"/>
  <c r="V36" i="1"/>
  <c r="X17" i="1"/>
  <c r="U241" i="1"/>
  <c r="N234" i="1"/>
  <c r="N160" i="4" s="1"/>
  <c r="N95" i="5"/>
  <c r="AB235" i="1"/>
  <c r="Z247" i="1" s="1"/>
  <c r="N218" i="1"/>
  <c r="N136" i="4"/>
  <c r="W187" i="1"/>
  <c r="W188" i="1"/>
  <c r="N44" i="4"/>
  <c r="W56" i="1"/>
  <c r="AA195" i="1"/>
  <c r="Y245" i="1" s="1"/>
  <c r="AE182" i="1"/>
  <c r="T182" i="1" s="1"/>
  <c r="P63" i="7" s="1"/>
  <c r="N111" i="4"/>
  <c r="U244" i="1"/>
  <c r="U243" i="1"/>
  <c r="U242" i="1"/>
  <c r="T50" i="1"/>
  <c r="P21" i="2" s="1"/>
  <c r="N169" i="1"/>
  <c r="N88" i="4"/>
  <c r="W114" i="1"/>
  <c r="W113" i="1"/>
  <c r="W111" i="1"/>
  <c r="N186" i="1"/>
  <c r="T223" i="1"/>
  <c r="P83" i="7" s="1"/>
  <c r="U245" i="1"/>
  <c r="W40" i="1"/>
  <c r="W38" i="1"/>
  <c r="N35" i="4"/>
  <c r="W41" i="1"/>
  <c r="AE201" i="1"/>
  <c r="T201" i="1" s="1"/>
  <c r="P76" i="6" s="1"/>
  <c r="N21" i="4"/>
  <c r="N13" i="5"/>
  <c r="T199" i="1"/>
  <c r="P72" i="2" s="1"/>
  <c r="W87" i="1" l="1"/>
  <c r="W66" i="1"/>
  <c r="W39" i="1"/>
  <c r="N63" i="1"/>
  <c r="W198" i="1"/>
  <c r="W103" i="1"/>
  <c r="W196" i="1"/>
  <c r="W71" i="1"/>
  <c r="W49" i="1"/>
  <c r="N110" i="1"/>
  <c r="W84" i="1"/>
  <c r="W70" i="1"/>
  <c r="W80" i="1"/>
  <c r="W129" i="1"/>
  <c r="N74" i="4"/>
  <c r="W67" i="1"/>
  <c r="W73" i="1"/>
  <c r="W83" i="1"/>
  <c r="W89" i="1"/>
  <c r="W65" i="1"/>
  <c r="W81" i="1"/>
  <c r="W77" i="1"/>
  <c r="W88" i="1"/>
  <c r="W82" i="1"/>
  <c r="W75" i="1"/>
  <c r="W86" i="1"/>
  <c r="W72" i="1"/>
  <c r="W91" i="1"/>
  <c r="W64" i="1"/>
  <c r="W74" i="1"/>
  <c r="N97" i="4"/>
  <c r="W78" i="1"/>
  <c r="W79" i="1"/>
  <c r="V235" i="1"/>
  <c r="AC247" i="1"/>
  <c r="W130" i="1"/>
  <c r="V63" i="1"/>
  <c r="AC242" i="1"/>
  <c r="N82" i="4"/>
  <c r="W102" i="1"/>
  <c r="W101" i="1"/>
  <c r="W98" i="1"/>
  <c r="W100" i="1"/>
  <c r="W85" i="1"/>
  <c r="W68" i="1"/>
  <c r="W76" i="1"/>
  <c r="W90" i="1"/>
  <c r="W125" i="1"/>
  <c r="W126" i="1"/>
  <c r="W69" i="1"/>
  <c r="AC243" i="1"/>
  <c r="V110" i="1"/>
  <c r="AC245" i="1"/>
  <c r="V195" i="1"/>
  <c r="W127" i="1"/>
  <c r="V219" i="1"/>
  <c r="AC246" i="1"/>
  <c r="W128" i="1"/>
  <c r="V177" i="1"/>
  <c r="AC244" i="1"/>
  <c r="N235" i="1"/>
  <c r="N161" i="4" s="1"/>
  <c r="V48" i="1"/>
  <c r="AC241" i="1"/>
  <c r="W206" i="1"/>
  <c r="N219" i="1"/>
  <c r="W209" i="1"/>
  <c r="W205" i="1"/>
  <c r="W207" i="1"/>
  <c r="N151" i="4"/>
  <c r="W212" i="1"/>
  <c r="W210" i="1"/>
  <c r="W211" i="1"/>
  <c r="W208" i="1"/>
  <c r="Y49" i="1"/>
  <c r="AC49" i="1" s="1"/>
  <c r="AC53" i="1" s="1"/>
  <c r="Y56" i="1"/>
  <c r="AC56" i="1" s="1"/>
  <c r="AC60" i="1" s="1"/>
  <c r="AE60" i="1" s="1"/>
  <c r="N45" i="4"/>
  <c r="N130" i="4"/>
  <c r="N195" i="1"/>
  <c r="N177" i="1"/>
  <c r="W154" i="1"/>
  <c r="W152" i="1"/>
  <c r="W162" i="1"/>
  <c r="W140" i="1"/>
  <c r="W149" i="1"/>
  <c r="W143" i="1"/>
  <c r="W151" i="1"/>
  <c r="W147" i="1"/>
  <c r="W139" i="1"/>
  <c r="W153" i="1"/>
  <c r="W150" i="1"/>
  <c r="W155" i="1"/>
  <c r="W158" i="1"/>
  <c r="W141" i="1"/>
  <c r="W137" i="1"/>
  <c r="W159" i="1"/>
  <c r="W142" i="1"/>
  <c r="W138" i="1"/>
  <c r="N121" i="4"/>
  <c r="W145" i="1"/>
  <c r="W148" i="1"/>
  <c r="W163" i="1"/>
  <c r="W144" i="1"/>
  <c r="Y83" i="1" l="1"/>
  <c r="AD83" i="1" s="1"/>
  <c r="Y66" i="1"/>
  <c r="Z66" i="1" s="1"/>
  <c r="Y80" i="1"/>
  <c r="AC80" i="1" s="1"/>
  <c r="Y68" i="1"/>
  <c r="AA68" i="1" s="1"/>
  <c r="Y98" i="1"/>
  <c r="Z98" i="1" s="1"/>
  <c r="Y88" i="1"/>
  <c r="AC88" i="1" s="1"/>
  <c r="Y65" i="1"/>
  <c r="Z65" i="1" s="1"/>
  <c r="Y76" i="1"/>
  <c r="AB76" i="1" s="1"/>
  <c r="Y103" i="1"/>
  <c r="Y71" i="1"/>
  <c r="Z71" i="1" s="1"/>
  <c r="Y86" i="1"/>
  <c r="Z86" i="1" s="1"/>
  <c r="Y102" i="1"/>
  <c r="AB102" i="1" s="1"/>
  <c r="AB106" i="1" s="1"/>
  <c r="AE106" i="1" s="1"/>
  <c r="T106" i="1" s="1"/>
  <c r="P37" i="6" s="1"/>
  <c r="Y69" i="1"/>
  <c r="Z69" i="1" s="1"/>
  <c r="Y87" i="1"/>
  <c r="AA87" i="1" s="1"/>
  <c r="Y72" i="1"/>
  <c r="AA72" i="1" s="1"/>
  <c r="Y74" i="1"/>
  <c r="AB74" i="1" s="1"/>
  <c r="Y89" i="1"/>
  <c r="AD89" i="1" s="1"/>
  <c r="N83" i="4"/>
  <c r="Y67" i="1"/>
  <c r="AA67" i="1" s="1"/>
  <c r="Y100" i="1"/>
  <c r="Z100" i="1" s="1"/>
  <c r="Y73" i="1"/>
  <c r="AA73" i="1" s="1"/>
  <c r="Y78" i="1"/>
  <c r="AB78" i="1" s="1"/>
  <c r="Y91" i="1"/>
  <c r="AC91" i="1" s="1"/>
  <c r="Y64" i="1"/>
  <c r="Z64" i="1" s="1"/>
  <c r="Y77" i="1"/>
  <c r="AB77" i="1" s="1"/>
  <c r="Y101" i="1"/>
  <c r="AA101" i="1" s="1"/>
  <c r="AA105" i="1" s="1"/>
  <c r="AE105" i="1" s="1"/>
  <c r="T105" i="1" s="1"/>
  <c r="P38" i="7" s="1"/>
  <c r="Y99" i="1"/>
  <c r="Z99" i="1" s="1"/>
  <c r="Y75" i="1"/>
  <c r="AB75" i="1" s="1"/>
  <c r="Y84" i="1"/>
  <c r="AC84" i="1" s="1"/>
  <c r="Y90" i="1"/>
  <c r="AD90" i="1" s="1"/>
  <c r="Y81" i="1"/>
  <c r="AC81" i="1" s="1"/>
  <c r="Y70" i="1"/>
  <c r="AA70" i="1" s="1"/>
  <c r="Y85" i="1"/>
  <c r="AC85" i="1" s="1"/>
  <c r="Y79" i="1"/>
  <c r="AC79" i="1" s="1"/>
  <c r="Y82" i="1"/>
  <c r="AD82" i="1" s="1"/>
  <c r="Y221" i="1"/>
  <c r="AD221" i="1" s="1"/>
  <c r="Y220" i="1"/>
  <c r="AD220" i="1" s="1"/>
  <c r="AC248" i="1"/>
  <c r="Y228" i="1"/>
  <c r="AC228" i="1" s="1"/>
  <c r="AC232" i="1" s="1"/>
  <c r="AC235" i="1" s="1"/>
  <c r="AA247" i="1" s="1"/>
  <c r="N152" i="4"/>
  <c r="Y209" i="1"/>
  <c r="AB209" i="1" s="1"/>
  <c r="AB215" i="1" s="1"/>
  <c r="Y196" i="1"/>
  <c r="AC196" i="1" s="1"/>
  <c r="AC202" i="1" s="1"/>
  <c r="Y206" i="1"/>
  <c r="Z206" i="1" s="1"/>
  <c r="Y207" i="1"/>
  <c r="AA207" i="1" s="1"/>
  <c r="Y205" i="1"/>
  <c r="Z205" i="1" s="1"/>
  <c r="Y210" i="1"/>
  <c r="AC210" i="1" s="1"/>
  <c r="AC216" i="1" s="1"/>
  <c r="AE216" i="1" s="1"/>
  <c r="T216" i="1" s="1"/>
  <c r="P89" i="5" s="1"/>
  <c r="Y208" i="1"/>
  <c r="AA208" i="1" s="1"/>
  <c r="Y212" i="1"/>
  <c r="AD212" i="1" s="1"/>
  <c r="Y211" i="1"/>
  <c r="AD211" i="1" s="1"/>
  <c r="Y198" i="1"/>
  <c r="AD198" i="1" s="1"/>
  <c r="T60" i="1"/>
  <c r="P32" i="5" s="1"/>
  <c r="AE62" i="1"/>
  <c r="AC63" i="1"/>
  <c r="AA242" i="1" s="1"/>
  <c r="AD242" i="1" s="1"/>
  <c r="AE53" i="1"/>
  <c r="Y144" i="1"/>
  <c r="AD144" i="1" s="1"/>
  <c r="Y127" i="1"/>
  <c r="AD127" i="1" s="1"/>
  <c r="AD135" i="1" s="1"/>
  <c r="AE135" i="1" s="1"/>
  <c r="T135" i="1" s="1"/>
  <c r="Y112" i="1"/>
  <c r="Z112" i="1" s="1"/>
  <c r="AD122" i="1"/>
  <c r="Y138" i="1"/>
  <c r="AA138" i="1" s="1"/>
  <c r="Y126" i="1"/>
  <c r="AB126" i="1" s="1"/>
  <c r="AB133" i="1" s="1"/>
  <c r="AE133" i="1" s="1"/>
  <c r="T133" i="1" s="1"/>
  <c r="P49" i="6" s="1"/>
  <c r="Y113" i="1"/>
  <c r="AB113" i="1" s="1"/>
  <c r="Y140" i="1"/>
  <c r="AB140" i="1" s="1"/>
  <c r="Y158" i="1"/>
  <c r="AD158" i="1" s="1"/>
  <c r="Y155" i="1"/>
  <c r="AD155" i="1" s="1"/>
  <c r="Y151" i="1"/>
  <c r="AC151" i="1" s="1"/>
  <c r="Y148" i="1"/>
  <c r="AC148" i="1" s="1"/>
  <c r="Y163" i="1"/>
  <c r="AD163" i="1" s="1"/>
  <c r="Y114" i="1"/>
  <c r="AB114" i="1" s="1"/>
  <c r="Y141" i="1"/>
  <c r="AB141" i="1" s="1"/>
  <c r="Y145" i="1"/>
  <c r="AC145" i="1" s="1"/>
  <c r="Y153" i="1"/>
  <c r="AD153" i="1" s="1"/>
  <c r="Y150" i="1"/>
  <c r="AC150" i="1" s="1"/>
  <c r="Y152" i="1"/>
  <c r="AC152" i="1" s="1"/>
  <c r="Y124" i="1"/>
  <c r="Z124" i="1" s="1"/>
  <c r="Z131" i="1" s="1"/>
  <c r="AE131" i="1" s="1"/>
  <c r="Y130" i="1"/>
  <c r="AD130" i="1" s="1"/>
  <c r="Y142" i="1"/>
  <c r="AB142" i="1" s="1"/>
  <c r="Y125" i="1"/>
  <c r="AA125" i="1" s="1"/>
  <c r="AA132" i="1" s="1"/>
  <c r="N126" i="4"/>
  <c r="Y147" i="1"/>
  <c r="AC147" i="1" s="1"/>
  <c r="Y139" i="1"/>
  <c r="AB139" i="1" s="1"/>
  <c r="AB166" i="1" s="1"/>
  <c r="AE166" i="1" s="1"/>
  <c r="T166" i="1" s="1"/>
  <c r="P57" i="6" s="1"/>
  <c r="Y128" i="1"/>
  <c r="AC128" i="1" s="1"/>
  <c r="AC134" i="1" s="1"/>
  <c r="AE134" i="1" s="1"/>
  <c r="T134" i="1" s="1"/>
  <c r="P53" i="5" s="1"/>
  <c r="Y149" i="1"/>
  <c r="AC149" i="1" s="1"/>
  <c r="Y129" i="1"/>
  <c r="AD129" i="1" s="1"/>
  <c r="Y162" i="1"/>
  <c r="AC162" i="1" s="1"/>
  <c r="Y137" i="1"/>
  <c r="AA137" i="1" s="1"/>
  <c r="AA165" i="1" s="1"/>
  <c r="AE165" i="1" s="1"/>
  <c r="AD175" i="1"/>
  <c r="AE175" i="1" s="1"/>
  <c r="Y143" i="1"/>
  <c r="AB143" i="1" s="1"/>
  <c r="AC121" i="1"/>
  <c r="Y159" i="1"/>
  <c r="AC159" i="1" s="1"/>
  <c r="Y111" i="1"/>
  <c r="Z111" i="1" s="1"/>
  <c r="Z118" i="1" s="1"/>
  <c r="Y154" i="1"/>
  <c r="AD154" i="1" s="1"/>
  <c r="AB183" i="1"/>
  <c r="Y188" i="1"/>
  <c r="AC188" i="1" s="1"/>
  <c r="AC192" i="1" s="1"/>
  <c r="AE192" i="1" s="1"/>
  <c r="AC184" i="1"/>
  <c r="AD185" i="1"/>
  <c r="Y187" i="1"/>
  <c r="AD187" i="1" s="1"/>
  <c r="AD193" i="1" s="1"/>
  <c r="AE193" i="1" s="1"/>
  <c r="T193" i="1" s="1"/>
  <c r="N137" i="4"/>
  <c r="AD35" i="1"/>
  <c r="AD168" i="1" l="1"/>
  <c r="AE168" i="1" s="1"/>
  <c r="T168" i="1" s="1"/>
  <c r="AC167" i="1"/>
  <c r="AE167" i="1" s="1"/>
  <c r="T167" i="1" s="1"/>
  <c r="P65" i="5" s="1"/>
  <c r="AB120" i="1"/>
  <c r="Z92" i="1"/>
  <c r="AE92" i="1" s="1"/>
  <c r="T92" i="1" s="1"/>
  <c r="P34" i="2" s="1"/>
  <c r="AB94" i="1"/>
  <c r="AB110" i="1" s="1"/>
  <c r="Z243" i="1" s="1"/>
  <c r="Z104" i="1"/>
  <c r="AE104" i="1" s="1"/>
  <c r="T104" i="1" s="1"/>
  <c r="P39" i="2" s="1"/>
  <c r="AC95" i="1"/>
  <c r="AE95" i="1" s="1"/>
  <c r="T95" i="1" s="1"/>
  <c r="P41" i="5" s="1"/>
  <c r="AA93" i="1"/>
  <c r="AE93" i="1" s="1"/>
  <c r="T93" i="1" s="1"/>
  <c r="P33" i="7" s="1"/>
  <c r="AE242" i="1"/>
  <c r="AE232" i="1"/>
  <c r="AD96" i="1"/>
  <c r="AD110" i="1" s="1"/>
  <c r="AB243" i="1" s="1"/>
  <c r="AD226" i="1"/>
  <c r="AE226" i="1" s="1"/>
  <c r="AE94" i="1"/>
  <c r="T94" i="1" s="1"/>
  <c r="P32" i="6" s="1"/>
  <c r="AE234" i="1"/>
  <c r="T232" i="1"/>
  <c r="P99" i="5" s="1"/>
  <c r="AA214" i="1"/>
  <c r="AE214" i="1" s="1"/>
  <c r="T214" i="1" s="1"/>
  <c r="P78" i="7" s="1"/>
  <c r="AD203" i="1"/>
  <c r="AE215" i="1"/>
  <c r="T215" i="1" s="1"/>
  <c r="P82" i="6" s="1"/>
  <c r="AB219" i="1"/>
  <c r="Z246" i="1" s="1"/>
  <c r="AE202" i="1"/>
  <c r="AC219" i="1"/>
  <c r="AA246" i="1" s="1"/>
  <c r="Z213" i="1"/>
  <c r="AD217" i="1"/>
  <c r="AE217" i="1" s="1"/>
  <c r="T217" i="1" s="1"/>
  <c r="T53" i="1"/>
  <c r="P28" i="5" s="1"/>
  <c r="AE55" i="1"/>
  <c r="F4" i="3"/>
  <c r="P44" i="4"/>
  <c r="T175" i="1"/>
  <c r="AE176" i="1"/>
  <c r="T192" i="1"/>
  <c r="P78" i="5" s="1"/>
  <c r="AE194" i="1"/>
  <c r="T165" i="1"/>
  <c r="P53" i="7" s="1"/>
  <c r="AE169" i="1"/>
  <c r="AE132" i="1"/>
  <c r="T132" i="1" s="1"/>
  <c r="P49" i="7" s="1"/>
  <c r="AA177" i="1"/>
  <c r="Y244" i="1" s="1"/>
  <c r="AD177" i="1"/>
  <c r="AB244" i="1" s="1"/>
  <c r="AE122" i="1"/>
  <c r="T122" i="1" s="1"/>
  <c r="AE184" i="1"/>
  <c r="T184" i="1" s="1"/>
  <c r="P73" i="5" s="1"/>
  <c r="AC195" i="1"/>
  <c r="AA245" i="1" s="1"/>
  <c r="AB195" i="1"/>
  <c r="Z245" i="1" s="1"/>
  <c r="AE183" i="1"/>
  <c r="AD195" i="1"/>
  <c r="AB245" i="1" s="1"/>
  <c r="AE185" i="1"/>
  <c r="T185" i="1" s="1"/>
  <c r="Z177" i="1"/>
  <c r="X244" i="1" s="1"/>
  <c r="AE118" i="1"/>
  <c r="AE35" i="1"/>
  <c r="T35" i="1" s="1"/>
  <c r="AE121" i="1"/>
  <c r="T121" i="1" s="1"/>
  <c r="P49" i="5" s="1"/>
  <c r="AC177" i="1"/>
  <c r="AA244" i="1" s="1"/>
  <c r="T131" i="1"/>
  <c r="P49" i="2" s="1"/>
  <c r="AE136" i="1"/>
  <c r="AE120" i="1"/>
  <c r="T120" i="1" s="1"/>
  <c r="P45" i="6" s="1"/>
  <c r="AB177" i="1"/>
  <c r="Z244" i="1" s="1"/>
  <c r="AD244" i="1" l="1"/>
  <c r="AE244" i="1" s="1"/>
  <c r="AC110" i="1"/>
  <c r="AA243" i="1" s="1"/>
  <c r="Z110" i="1"/>
  <c r="X243" i="1" s="1"/>
  <c r="AE109" i="1"/>
  <c r="P82" i="4" s="1"/>
  <c r="AA219" i="1"/>
  <c r="Y246" i="1" s="1"/>
  <c r="AD235" i="1"/>
  <c r="AB247" i="1" s="1"/>
  <c r="AD247" i="1" s="1"/>
  <c r="AE247" i="1" s="1"/>
  <c r="AA110" i="1"/>
  <c r="Y243" i="1" s="1"/>
  <c r="AE96" i="1"/>
  <c r="T96" i="1" s="1"/>
  <c r="T226" i="1"/>
  <c r="AE227" i="1"/>
  <c r="W4" i="3"/>
  <c r="P160" i="4"/>
  <c r="AE213" i="1"/>
  <c r="Z219" i="1"/>
  <c r="X246" i="1" s="1"/>
  <c r="T202" i="1"/>
  <c r="P83" i="5" s="1"/>
  <c r="AE203" i="1"/>
  <c r="T203" i="1" s="1"/>
  <c r="AD219" i="1"/>
  <c r="AB246" i="1" s="1"/>
  <c r="P40" i="4"/>
  <c r="AE63" i="1"/>
  <c r="E4" i="3"/>
  <c r="M4" i="3"/>
  <c r="P121" i="4"/>
  <c r="L4" i="3"/>
  <c r="P97" i="4"/>
  <c r="Q4" i="3"/>
  <c r="P136" i="4"/>
  <c r="T118" i="1"/>
  <c r="P45" i="2" s="1"/>
  <c r="AE123" i="1"/>
  <c r="N4" i="3"/>
  <c r="P125" i="4"/>
  <c r="T183" i="1"/>
  <c r="P67" i="6" s="1"/>
  <c r="AE186" i="1"/>
  <c r="AD245" i="1"/>
  <c r="AE245" i="1" s="1"/>
  <c r="AD243" i="1" l="1"/>
  <c r="AE243" i="1" s="1"/>
  <c r="I4" i="3"/>
  <c r="AE97" i="1"/>
  <c r="P74" i="4" s="1"/>
  <c r="P156" i="4"/>
  <c r="AE235" i="1"/>
  <c r="V4" i="3"/>
  <c r="AD246" i="1"/>
  <c r="AE246" i="1" s="1"/>
  <c r="AE204" i="1"/>
  <c r="S4" i="3" s="1"/>
  <c r="T213" i="1"/>
  <c r="P78" i="2" s="1"/>
  <c r="AE218" i="1"/>
  <c r="P45" i="4"/>
  <c r="G4" i="3"/>
  <c r="AE177" i="1"/>
  <c r="P88" i="4"/>
  <c r="K4" i="3"/>
  <c r="P130" i="4"/>
  <c r="P4" i="3"/>
  <c r="AE195" i="1"/>
  <c r="AE110" i="1" l="1"/>
  <c r="H4" i="3"/>
  <c r="P161" i="4"/>
  <c r="X4" i="3"/>
  <c r="P141" i="4"/>
  <c r="AE219" i="1"/>
  <c r="T4" i="3"/>
  <c r="P151" i="4"/>
  <c r="P126" i="4"/>
  <c r="O4" i="3"/>
  <c r="P137" i="4"/>
  <c r="R4" i="3"/>
  <c r="P83" i="4" l="1"/>
  <c r="J4" i="3"/>
  <c r="U4" i="3"/>
  <c r="P152" i="4"/>
  <c r="N36" i="1"/>
  <c r="W28" i="1" l="1"/>
  <c r="W30" i="1"/>
  <c r="W29" i="1"/>
  <c r="W19" i="1"/>
  <c r="W27" i="1"/>
  <c r="W22" i="1"/>
  <c r="W221" i="1"/>
  <c r="W18" i="1"/>
  <c r="W220" i="1"/>
  <c r="W24" i="1"/>
  <c r="W21" i="1"/>
  <c r="W26" i="1"/>
  <c r="N28" i="4"/>
  <c r="W17" i="1"/>
  <c r="W15" i="1"/>
  <c r="W12" i="1"/>
  <c r="W11" i="1"/>
  <c r="W16" i="1"/>
  <c r="W9" i="1"/>
  <c r="W10" i="1"/>
  <c r="W14" i="1"/>
  <c r="N48" i="1"/>
  <c r="W13" i="1"/>
  <c r="W23" i="1"/>
  <c r="W25" i="1"/>
  <c r="W20" i="1"/>
  <c r="Y27" i="1" l="1"/>
  <c r="AC27" i="1" s="1"/>
  <c r="Y30" i="1"/>
  <c r="AC30" i="1" s="1"/>
  <c r="Y28" i="1"/>
  <c r="AC28" i="1" s="1"/>
  <c r="Y29" i="1"/>
  <c r="AC29" i="1" s="1"/>
  <c r="N36" i="4"/>
  <c r="Y16" i="1"/>
  <c r="Z16" i="1" s="1"/>
  <c r="Y24" i="1"/>
  <c r="AC24" i="1" s="1"/>
  <c r="Y26" i="1"/>
  <c r="AC26" i="1" s="1"/>
  <c r="Y19" i="1"/>
  <c r="AC19" i="1" s="1"/>
  <c r="Y12" i="1"/>
  <c r="AB12" i="1" s="1"/>
  <c r="Y10" i="1"/>
  <c r="Z10" i="1" s="1"/>
  <c r="Y25" i="1"/>
  <c r="AC25" i="1" s="1"/>
  <c r="Y37" i="1"/>
  <c r="Z37" i="1" s="1"/>
  <c r="Z42" i="1" s="1"/>
  <c r="AE42" i="1" s="1"/>
  <c r="Y39" i="1"/>
  <c r="AB39" i="1" s="1"/>
  <c r="AB44" i="1" s="1"/>
  <c r="AE44" i="1" s="1"/>
  <c r="T44" i="1" s="1"/>
  <c r="P17" i="6" s="1"/>
  <c r="Y23" i="1"/>
  <c r="AC23" i="1" s="1"/>
  <c r="Y15" i="1"/>
  <c r="AB15" i="1" s="1"/>
  <c r="Y9" i="1"/>
  <c r="Z9" i="1" s="1"/>
  <c r="Y20" i="1"/>
  <c r="AC20" i="1" s="1"/>
  <c r="Y40" i="1"/>
  <c r="AC40" i="1" s="1"/>
  <c r="AC45" i="1" s="1"/>
  <c r="AE45" i="1" s="1"/>
  <c r="T45" i="1" s="1"/>
  <c r="P24" i="5" s="1"/>
  <c r="Y11" i="1"/>
  <c r="AA11" i="1" s="1"/>
  <c r="Y21" i="1"/>
  <c r="AC21" i="1" s="1"/>
  <c r="Y41" i="1"/>
  <c r="AD41" i="1" s="1"/>
  <c r="AD46" i="1" s="1"/>
  <c r="Y38" i="1"/>
  <c r="AA38" i="1" s="1"/>
  <c r="AA43" i="1" s="1"/>
  <c r="AE43" i="1" s="1"/>
  <c r="T43" i="1" s="1"/>
  <c r="P17" i="7" s="1"/>
  <c r="Y17" i="1"/>
  <c r="AC17" i="1" s="1"/>
  <c r="Y22" i="1"/>
  <c r="AC22" i="1" s="1"/>
  <c r="Y18" i="1"/>
  <c r="AC18" i="1" s="1"/>
  <c r="Y14" i="1"/>
  <c r="AA14" i="1" s="1"/>
  <c r="Y13" i="1"/>
  <c r="Z13" i="1" s="1"/>
  <c r="AB33" i="1" l="1"/>
  <c r="AD48" i="1"/>
  <c r="AB241" i="1" s="1"/>
  <c r="AE46" i="1"/>
  <c r="T46" i="1" s="1"/>
  <c r="AE33" i="1"/>
  <c r="T33" i="1" s="1"/>
  <c r="P12" i="6" s="1"/>
  <c r="AB48" i="1"/>
  <c r="Z241" i="1" s="1"/>
  <c r="Z31" i="1"/>
  <c r="T42" i="1"/>
  <c r="P17" i="2" s="1"/>
  <c r="AC34" i="1"/>
  <c r="AA32" i="1"/>
  <c r="AE47" i="1" l="1"/>
  <c r="AE32" i="1"/>
  <c r="T32" i="1" s="1"/>
  <c r="P12" i="7" s="1"/>
  <c r="AA48" i="1"/>
  <c r="Y241" i="1" s="1"/>
  <c r="AC48" i="1"/>
  <c r="AA241" i="1" s="1"/>
  <c r="AE34" i="1"/>
  <c r="T34" i="1" s="1"/>
  <c r="P20" i="5" s="1"/>
  <c r="P35" i="4"/>
  <c r="C4" i="3"/>
  <c r="Z48" i="1"/>
  <c r="X241" i="1" s="1"/>
  <c r="AE31" i="1"/>
  <c r="AD241" i="1" l="1"/>
  <c r="AE241" i="1" s="1"/>
  <c r="AE36" i="1"/>
  <c r="T31" i="1"/>
  <c r="P12" i="2" s="1"/>
  <c r="P28" i="4" l="1"/>
  <c r="AE48" i="1"/>
  <c r="B4" i="3"/>
  <c r="D4" i="3" l="1"/>
  <c r="P36" i="4"/>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<sst xmlns="http://schemas.openxmlformats.org/spreadsheetml/2006/main" count="817" uniqueCount="383">
  <si>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</si>
  <si>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</si>
  <si>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</si>
  <si>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</si>
  <si>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</si>
  <si>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</si>
  <si>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</si>
  <si>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</si>
  <si>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</si>
  <si>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</si>
  <si>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</si>
  <si>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</si>
  <si>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</si>
  <si>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</si>
  <si>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</si>
  <si>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</si>
  <si>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</si>
  <si>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</si>
  <si>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</si>
  <si>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</si>
  <si>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</si>
  <si>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</si>
  <si>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</si>
  <si>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必修選択</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</si>
  <si>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</si>
  <si>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</si>
  <si>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</si>
  <si>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</si>
  <si>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</si>
  <si>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</si>
  <si>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</si>
  <si>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</si>
  <si>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</si>
  <si>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</si>
  <si>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</si>
  <si>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</si>
  <si>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</si>
  <si>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</si>
  <si>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</si>
  <si>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</si>
  <si>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</si>
  <si>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</si>
  <si>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</si>
  <si>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</si>
  <si>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</si>
  <si>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</si>
  <si>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</si>
  <si>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</si>
  <si>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</si>
  <si>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</si>
  <si>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</si>
  <si>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</si>
  <si>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</si>
  <si>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</si>
  <si>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</si>
  <si>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</si>
  <si>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</si>
  <si>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</si>
  <si>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</si>
  <si>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</si>
  <si>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</si>
  <si>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</si>
  <si>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</si>
  <si>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</si>
  <si>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</si>
  <si>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</si>
  <si>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</si>
  <si>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マイクロコンピュータ</t>
  </si>
  <si>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</si>
  <si>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</si>
  <si>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</si>
  <si>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</si>
  <si>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</si>
  <si>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</si>
  <si>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</si>
  <si>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</si>
  <si>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</si>
  <si>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</si>
  <si>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</si>
  <si>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</si>
  <si>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論理回路</t>
  </si>
  <si>
    <t>電気法規</t>
  </si>
  <si>
    <t>卒業研究</t>
  </si>
  <si>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</si>
  <si>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</si>
  <si>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</si>
  <si>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</si>
  <si>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特許概論</t>
  </si>
  <si>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</si>
  <si>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</si>
  <si>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</si>
  <si>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</si>
  <si>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</si>
  <si>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</si>
  <si>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</si>
  <si>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</si>
  <si>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</si>
  <si>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</si>
  <si>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</si>
  <si>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</si>
  <si>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</si>
  <si>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</si>
  <si>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</si>
  <si>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</si>
  <si>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</si>
  <si>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</si>
  <si>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</si>
  <si>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</si>
  <si>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</si>
  <si>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</si>
  <si>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システム工学</t>
  </si>
  <si>
    <t>実務訓練</t>
  </si>
  <si>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</si>
  <si>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</si>
  <si>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</si>
  <si>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</si>
  <si>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</si>
  <si>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</si>
  <si>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</si>
  <si>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</si>
  <si>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</si>
  <si>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</si>
  <si>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</si>
  <si>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</si>
  <si>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</si>
  <si>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</si>
  <si>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</si>
  <si>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</si>
  <si>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</si>
  <si>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</si>
  <si>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</si>
  <si>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</si>
  <si>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</si>
  <si>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</si>
  <si>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</si>
  <si>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</si>
  <si>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</si>
  <si>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</si>
  <si>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</si>
  <si>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</si>
  <si>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</si>
  <si>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</si>
  <si>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</si>
  <si>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</si>
  <si>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</si>
  <si>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</si>
  <si>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</si>
  <si>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</si>
  <si>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</si>
  <si>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</si>
  <si>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</si>
  <si>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</si>
  <si>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</si>
  <si>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</si>
  <si>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</si>
  <si>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</si>
  <si>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</si>
  <si>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</si>
  <si>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</si>
  <si>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</si>
  <si>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</si>
  <si>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</si>
  <si>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</si>
  <si>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</si>
  <si>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</si>
  <si>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</si>
  <si>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</si>
  <si>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</si>
  <si>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</si>
  <si>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</si>
  <si>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</si>
  <si>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</si>
  <si>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</si>
  <si>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</si>
  <si>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</si>
  <si>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</si>
  <si>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</si>
  <si>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</si>
  <si>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</si>
  <si>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</si>
  <si>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</si>
  <si>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</si>
  <si>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</si>
  <si>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</si>
  <si>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</si>
  <si>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</si>
  <si>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</si>
  <si>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</si>
  <si>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</si>
  <si>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</si>
  <si>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</si>
  <si>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</si>
  <si>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</si>
  <si>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</si>
  <si>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</si>
  <si>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</si>
  <si>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</si>
  <si>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</si>
  <si>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</si>
  <si>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</si>
  <si>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</si>
  <si>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</si>
  <si>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</si>
  <si>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</si>
  <si>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</si>
  <si>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</si>
  <si>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</si>
  <si>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</si>
  <si>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</si>
  <si>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</si>
  <si>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</si>
  <si>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</si>
  <si>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</si>
  <si>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</si>
  <si>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</si>
  <si>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</si>
  <si>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</si>
  <si>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</si>
  <si>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</si>
  <si>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</si>
  <si>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</si>
  <si>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</si>
  <si>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</si>
  <si>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</si>
  <si>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</si>
  <si>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</si>
  <si>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</si>
  <si>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</si>
  <si>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</si>
  <si>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</si>
  <si>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</si>
  <si>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</si>
  <si>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</si>
  <si>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</si>
  <si>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</si>
  <si>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</si>
  <si>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</si>
  <si>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</si>
  <si>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</si>
  <si>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</si>
  <si>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</si>
  <si>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家庭学習時間の計算式</t>
    <rPh sb="0" eb="2">
      <t>カテイ</t>
    </rPh>
    <rPh sb="2" eb="4">
      <t>ガクシュウ</t>
    </rPh>
    <rPh sb="4" eb="6">
      <t>ジカン</t>
    </rPh>
    <rPh sb="7" eb="10">
      <t>ケイサンシキ</t>
    </rPh>
    <phoneticPr fontId="1"/>
  </si>
  <si>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</si>
  <si>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</si>
  <si>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</si>
  <si>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</si>
  <si>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</si>
  <si>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</si>
  <si>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学習教育目標</t>
    <rPh sb="0" eb="2">
      <t>ガクシュウ</t>
    </rPh>
    <rPh sb="2" eb="4">
      <t>キョウイク</t>
    </rPh>
    <rPh sb="4" eb="6">
      <t>モクヒョウ</t>
    </rPh>
    <phoneticPr fontId="1"/>
  </si>
  <si>
    <t>学習時間合計</t>
    <rPh sb="0" eb="2">
      <t>ガクシュウ</t>
    </rPh>
    <rPh sb="2" eb="4">
      <t>ジカン</t>
    </rPh>
    <rPh sb="4" eb="6">
      <t>ゴウケイ</t>
    </rPh>
    <phoneticPr fontId="1"/>
  </si>
  <si>
    <t>自己達成度合計</t>
    <rPh sb="0" eb="2">
      <t>ジコ</t>
    </rPh>
    <rPh sb="2" eb="5">
      <t>タッセイド</t>
    </rPh>
    <rPh sb="5" eb="7">
      <t>ゴウケイ</t>
    </rPh>
    <phoneticPr fontId="1"/>
  </si>
  <si>
    <t>割合</t>
    <rPh sb="0" eb="2">
      <t>ワリアイ</t>
    </rPh>
    <phoneticPr fontId="1"/>
  </si>
  <si>
    <t>5年間の学習時間合計</t>
    <rPh sb="1" eb="3">
      <t>ネンカン</t>
    </rPh>
    <rPh sb="4" eb="6">
      <t>ガクシュウ</t>
    </rPh>
    <rPh sb="6" eb="8">
      <t>ジカン</t>
    </rPh>
    <rPh sb="8" eb="10">
      <t>ゴウケイ</t>
    </rPh>
    <phoneticPr fontId="1"/>
  </si>
  <si>
    <t>学年末成績の集計</t>
    <rPh sb="0" eb="3">
      <t>ガクネンマツ</t>
    </rPh>
    <rPh sb="3" eb="5">
      <t>セイセキ</t>
    </rPh>
    <rPh sb="6" eb="8">
      <t>シュウケイ</t>
    </rPh>
    <phoneticPr fontId="1"/>
  </si>
  <si>
    <t>家庭学習時間</t>
    <rPh sb="0" eb="2">
      <t>カテイ</t>
    </rPh>
    <rPh sb="2" eb="4">
      <t>ガクシュウ</t>
    </rPh>
    <rPh sb="4" eb="6">
      <t>ジカン</t>
    </rPh>
    <phoneticPr fontId="1"/>
  </si>
  <si>
    <t>学習到達度自己評価の集計</t>
    <rPh sb="0" eb="2">
      <t>ガクシュウ</t>
    </rPh>
    <rPh sb="2" eb="5">
      <t>トウタツド</t>
    </rPh>
    <rPh sb="5" eb="7">
      <t>ジコ</t>
    </rPh>
    <rPh sb="7" eb="9">
      <t>ヒョウカ</t>
    </rPh>
    <rPh sb="10" eb="12">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</si>
  <si>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</si>
  <si>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1～5年シート→本シートのリンク</t>
    <rPh sb="3" eb="4">
      <t>ネン</t>
    </rPh>
    <rPh sb="8" eb="9">
      <t>ホン</t>
    </rPh>
    <phoneticPr fontId="1"/>
  </si>
  <si>
    <t>本シート→1～5年シートへのリンク</t>
    <rPh sb="0" eb="1">
      <t>ホン</t>
    </rPh>
    <rPh sb="8" eb="9">
      <t>ネン</t>
    </rPh>
    <phoneticPr fontId="1"/>
  </si>
  <si>
    <t>必修</t>
    <rPh sb="0" eb="2">
      <t>ヒッシュウ</t>
    </rPh>
    <phoneticPr fontId="9"/>
  </si>
  <si>
    <t>情報処理</t>
  </si>
  <si>
    <t>電子回路</t>
  </si>
  <si>
    <t>情報処理基礎</t>
    <rPh sb="0" eb="2">
      <t>ジョウホウ</t>
    </rPh>
    <rPh sb="2" eb="4">
      <t>ショリ</t>
    </rPh>
    <rPh sb="4" eb="6">
      <t>キソ</t>
    </rPh>
    <phoneticPr fontId="9"/>
  </si>
  <si>
    <t>電子情報工学概論</t>
  </si>
  <si>
    <t>工学実験実習I</t>
  </si>
  <si>
    <t>オブジェクト指向</t>
  </si>
  <si>
    <t>電磁気学</t>
  </si>
  <si>
    <t>工学実験実習Ⅲ</t>
  </si>
  <si>
    <t>ソフトウェア工学</t>
  </si>
  <si>
    <t>集積回路設計</t>
    <rPh sb="0" eb="6">
      <t>シュウ</t>
    </rPh>
    <phoneticPr fontId="9"/>
  </si>
  <si>
    <t>工学実験実習V</t>
  </si>
  <si>
    <t>工学実験実習Ⅱ</t>
  </si>
  <si>
    <t>デジタル電子回路</t>
  </si>
  <si>
    <t>マイコンシステム</t>
  </si>
  <si>
    <t>データ通信</t>
    <rPh sb="3" eb="5">
      <t>ツウシン</t>
    </rPh>
    <phoneticPr fontId="9"/>
  </si>
  <si>
    <t>プログラミング演習</t>
  </si>
  <si>
    <t>計算機アーキテクチャ</t>
    <rPh sb="0" eb="3">
      <t>ケイサンキ</t>
    </rPh>
    <phoneticPr fontId="9"/>
  </si>
  <si>
    <t>ネットワーク基礎</t>
    <rPh sb="6" eb="8">
      <t>キソ</t>
    </rPh>
    <phoneticPr fontId="9"/>
  </si>
  <si>
    <t>工学実験実習IV</t>
  </si>
  <si>
    <t>情報理論</t>
  </si>
  <si>
    <t>品質管理工学</t>
  </si>
  <si>
    <t>センサ・アクチュエータ工学</t>
    <rPh sb="11" eb="13">
      <t>コウガク</t>
    </rPh>
    <phoneticPr fontId="9"/>
  </si>
  <si>
    <t>ファームウェア</t>
  </si>
  <si>
    <t>オペレーティングシステム</t>
  </si>
  <si>
    <t>シミュレーション</t>
  </si>
  <si>
    <t>画像処理</t>
  </si>
  <si>
    <t>必修</t>
    <phoneticPr fontId="1"/>
  </si>
  <si>
    <t>電子情報工学特別演習</t>
    <rPh sb="0" eb="6">
      <t>デンシジョウホウコウガク</t>
    </rPh>
    <rPh sb="6" eb="10">
      <t>トクベツエンシュウ</t>
    </rPh>
    <phoneticPr fontId="9"/>
  </si>
  <si>
    <t>必修選択</t>
    <rPh sb="0" eb="4">
      <t>ヒッシュウセンタク</t>
    </rPh>
    <phoneticPr fontId="9"/>
  </si>
  <si>
    <t/>
  </si>
  <si>
    <t>統計データ図も参照し，学習教育目標毎の達成度をチェックして下さい．</t>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</si>
  <si>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</si>
  <si>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</si>
  <si>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</si>
  <si>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【記入方法】</t>
  </si>
  <si>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</si>
  <si>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</si>
  <si>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【提出方法】</t>
  </si>
  <si>
    <t>・本シートは5年間継続して使用するものです．個人情報が含まれますので，5年間紛失しないように各自の責任において大切に保管して下さい．</t>
    <phoneticPr fontId="1"/>
  </si>
  <si>
    <t>・学習教育目標達成度自己評価シートは長野高専HPよりダウンロードできます．各学科シラバスのページから入手して下さい．</t>
  </si>
  <si>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</si>
  <si>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</si>
  <si>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※青セルは必修入力です．</t>
    <rPh sb="1" eb="2">
      <t>アオ</t>
    </rPh>
    <rPh sb="5" eb="7">
      <t>ヒッシュウ</t>
    </rPh>
    <rPh sb="7" eb="9">
      <t>ニュウリョク</t>
    </rPh>
    <phoneticPr fontId="1"/>
  </si>
  <si>
    <t>学籍番号</t>
    <rPh sb="0" eb="2">
      <t>ガクセキ</t>
    </rPh>
    <rPh sb="2" eb="4">
      <t>バンゴウ</t>
    </rPh>
    <phoneticPr fontId="1"/>
  </si>
  <si>
    <t>氏　　名</t>
    <rPh sb="0" eb="1">
      <t>シ</t>
    </rPh>
    <rPh sb="3" eb="4">
      <t>メイ</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</si>
  <si>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</si>
  <si>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学習教育目標毎の達成度</t>
    <rPh sb="0" eb="2">
      <t>ガクシュウ</t>
    </rPh>
    <rPh sb="2" eb="4">
      <t>キョウイク</t>
    </rPh>
    <rPh sb="4" eb="6">
      <t>モクヒョウ</t>
    </rPh>
    <rPh sb="6" eb="7">
      <t>ゴト</t>
    </rPh>
    <rPh sb="8" eb="11">
      <t>タッセイド</t>
    </rPh>
    <phoneticPr fontId="1"/>
  </si>
  <si>
    <t>A-1</t>
    <phoneticPr fontId="1"/>
  </si>
  <si>
    <t>A-2</t>
    <phoneticPr fontId="1"/>
  </si>
  <si>
    <t>A</t>
    <phoneticPr fontId="1"/>
  </si>
  <si>
    <t>B-1</t>
    <phoneticPr fontId="1"/>
  </si>
  <si>
    <t>B-2</t>
    <phoneticPr fontId="1"/>
  </si>
  <si>
    <t>B</t>
    <phoneticPr fontId="1"/>
  </si>
  <si>
    <t>C-1</t>
    <phoneticPr fontId="1"/>
  </si>
  <si>
    <t>C-2</t>
    <phoneticPr fontId="1"/>
  </si>
  <si>
    <t>C</t>
    <phoneticPr fontId="1"/>
  </si>
  <si>
    <t>D-1</t>
    <phoneticPr fontId="1"/>
  </si>
  <si>
    <t>D-2</t>
    <phoneticPr fontId="1"/>
  </si>
  <si>
    <t>D-12</t>
    <phoneticPr fontId="1"/>
  </si>
  <si>
    <t>D-3</t>
    <phoneticPr fontId="1"/>
  </si>
  <si>
    <t>D</t>
    <phoneticPr fontId="1"/>
  </si>
  <si>
    <t>E-1</t>
    <phoneticPr fontId="1"/>
  </si>
  <si>
    <t>E-2</t>
    <phoneticPr fontId="1"/>
  </si>
  <si>
    <t>E</t>
    <phoneticPr fontId="1"/>
  </si>
  <si>
    <t>F-1</t>
    <phoneticPr fontId="1"/>
  </si>
  <si>
    <t>F-2</t>
    <phoneticPr fontId="1"/>
  </si>
  <si>
    <t>F</t>
    <phoneticPr fontId="1"/>
  </si>
  <si>
    <t>G-1</t>
    <phoneticPr fontId="1"/>
  </si>
  <si>
    <t>G-2</t>
    <phoneticPr fontId="1"/>
  </si>
  <si>
    <t>G</t>
    <phoneticPr fontId="1"/>
  </si>
  <si>
    <t>選択</t>
  </si>
  <si>
    <t>日本社会史</t>
    <rPh sb="0" eb="2">
      <t>ニホン</t>
    </rPh>
    <rPh sb="2" eb="5">
      <t>シャカイシ</t>
    </rPh>
    <phoneticPr fontId="2"/>
  </si>
  <si>
    <t>法学</t>
    <rPh sb="0" eb="2">
      <t>ホウガク</t>
    </rPh>
    <phoneticPr fontId="2"/>
  </si>
  <si>
    <t>東洋史</t>
    <rPh sb="0" eb="3">
      <t>トウヨウシ</t>
    </rPh>
    <phoneticPr fontId="1"/>
  </si>
  <si>
    <t>スポーツI</t>
    <phoneticPr fontId="1"/>
  </si>
  <si>
    <t>フィジカルコンピューティング</t>
    <phoneticPr fontId="4"/>
  </si>
  <si>
    <t>ディジタル信号処理</t>
    <rPh sb="5" eb="7">
      <t>シンゴウ</t>
    </rPh>
    <rPh sb="7" eb="9">
      <t>ショリ</t>
    </rPh>
    <phoneticPr fontId="1"/>
  </si>
  <si>
    <t>ネットワークプログラミングI</t>
    <phoneticPr fontId="1"/>
  </si>
  <si>
    <t>ネットワークプログラミングII</t>
    <phoneticPr fontId="1"/>
  </si>
  <si>
    <t>データベース</t>
    <phoneticPr fontId="1"/>
  </si>
  <si>
    <t>電子情報技術者演習</t>
    <rPh sb="0" eb="2">
      <t>デンシ</t>
    </rPh>
    <rPh sb="2" eb="4">
      <t>ジョウホウ</t>
    </rPh>
    <rPh sb="4" eb="7">
      <t>ギジュツシャ</t>
    </rPh>
    <phoneticPr fontId="1"/>
  </si>
  <si>
    <t>計算機科学史</t>
    <rPh sb="0" eb="3">
      <t>ケイサンキ</t>
    </rPh>
    <rPh sb="3" eb="6">
      <t>カガクシ</t>
    </rPh>
    <phoneticPr fontId="1"/>
  </si>
  <si>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</si>
  <si>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電子情報工学基礎演習A</t>
    <rPh sb="0" eb="2">
      <t>デンシ</t>
    </rPh>
    <rPh sb="2" eb="4">
      <t>ジョウホウ</t>
    </rPh>
    <rPh sb="4" eb="6">
      <t>コウガク</t>
    </rPh>
    <rPh sb="6" eb="8">
      <t>キソ</t>
    </rPh>
    <rPh sb="8" eb="10">
      <t>エンシュウ</t>
    </rPh>
    <phoneticPr fontId="1"/>
  </si>
  <si>
    <t>電子情報工学基礎演習B</t>
    <rPh sb="0" eb="2">
      <t>デンシ</t>
    </rPh>
    <rPh sb="2" eb="4">
      <t>ジョウホウ</t>
    </rPh>
    <rPh sb="4" eb="6">
      <t>コウガク</t>
    </rPh>
    <rPh sb="6" eb="8">
      <t>キソ</t>
    </rPh>
    <rPh sb="8" eb="10">
      <t>エンシュウ</t>
    </rPh>
    <phoneticPr fontId="1"/>
  </si>
  <si>
    <t>情報数理</t>
    <rPh sb="0" eb="2">
      <t>ジョウホウ</t>
    </rPh>
    <rPh sb="2" eb="4">
      <t>スウリ</t>
    </rPh>
    <phoneticPr fontId="1"/>
  </si>
  <si>
    <t>離散数学</t>
    <rPh sb="0" eb="2">
      <t>リサン</t>
    </rPh>
    <rPh sb="2" eb="4">
      <t>スウガク</t>
    </rPh>
    <phoneticPr fontId="1"/>
  </si>
  <si>
    <t>コンパイラ</t>
    <phoneticPr fontId="1"/>
  </si>
  <si>
    <t>情報通信メディア</t>
    <rPh sb="0" eb="2">
      <t>ジョウホウ</t>
    </rPh>
    <rPh sb="2" eb="4">
      <t>ツウシン</t>
    </rPh>
    <phoneticPr fontId="1"/>
  </si>
  <si>
    <t>データベース</t>
    <phoneticPr fontId="1"/>
  </si>
  <si>
    <t>電気回路</t>
    <phoneticPr fontId="1"/>
  </si>
  <si>
    <t>アルゴリズムとデータ構造</t>
    <rPh sb="10" eb="12">
      <t>コウゾウ</t>
    </rPh>
    <phoneticPr fontId="1"/>
  </si>
  <si>
    <t>電気物理</t>
    <rPh sb="0" eb="2">
      <t>デンキ</t>
    </rPh>
    <rPh sb="2" eb="4">
      <t>ブツリ</t>
    </rPh>
    <phoneticPr fontId="9"/>
  </si>
  <si>
    <t>機械加工基礎実習</t>
    <rPh sb="0" eb="2">
      <t>キカイ</t>
    </rPh>
    <rPh sb="2" eb="4">
      <t>カコウ</t>
    </rPh>
    <rPh sb="4" eb="6">
      <t>キソ</t>
    </rPh>
    <rPh sb="6" eb="8">
      <t>ジッシュウ</t>
    </rPh>
    <phoneticPr fontId="1"/>
  </si>
  <si>
    <t>学修</t>
    <rPh sb="0" eb="2">
      <t>ガクシュウ</t>
    </rPh>
    <phoneticPr fontId="1"/>
  </si>
  <si>
    <t>組み込みプログラミングI</t>
    <phoneticPr fontId="1"/>
  </si>
  <si>
    <t>学修</t>
    <phoneticPr fontId="1"/>
  </si>
  <si>
    <t>学修</t>
    <phoneticPr fontId="1"/>
  </si>
  <si>
    <t>学修</t>
    <phoneticPr fontId="1"/>
  </si>
  <si>
    <t>組み込みプログラミングI</t>
    <phoneticPr fontId="1"/>
  </si>
  <si>
    <t>履修</t>
    <rPh sb="0" eb="2">
      <t>リシュウ</t>
    </rPh>
    <phoneticPr fontId="1"/>
  </si>
  <si>
    <t>学修</t>
    <phoneticPr fontId="1"/>
  </si>
  <si>
    <t>組み込みプログラミングII</t>
    <phoneticPr fontId="1"/>
  </si>
  <si>
    <t>学修</t>
    <phoneticPr fontId="1"/>
  </si>
  <si>
    <t>学修</t>
    <phoneticPr fontId="1"/>
  </si>
  <si>
    <t>ディジタル電子回路</t>
    <rPh sb="5" eb="7">
      <t>デンシ</t>
    </rPh>
    <rPh sb="7" eb="9">
      <t>カイロ</t>
    </rPh>
    <phoneticPr fontId="1"/>
  </si>
  <si>
    <t>半期</t>
    <phoneticPr fontId="1"/>
  </si>
  <si>
    <t>半期</t>
    <phoneticPr fontId="1"/>
  </si>
  <si>
    <t>情報理論</t>
    <rPh sb="0" eb="2">
      <t>ジョウホウ</t>
    </rPh>
    <phoneticPr fontId="1"/>
  </si>
  <si>
    <t>学修</t>
    <phoneticPr fontId="1"/>
  </si>
  <si>
    <t>半期</t>
    <phoneticPr fontId="1"/>
  </si>
  <si>
    <t>半期</t>
    <phoneticPr fontId="1"/>
  </si>
  <si>
    <t>半期</t>
    <rPh sb="0" eb="2">
      <t>ハンキ</t>
    </rPh>
    <phoneticPr fontId="1"/>
  </si>
  <si>
    <t>西洋史</t>
    <rPh sb="0" eb="3">
      <t>セイヨウシ</t>
    </rPh>
    <phoneticPr fontId="2"/>
  </si>
  <si>
    <t>社会哲学</t>
    <rPh sb="0" eb="2">
      <t>シャカイ</t>
    </rPh>
    <rPh sb="2" eb="4">
      <t>テツガク</t>
    </rPh>
    <phoneticPr fontId="2"/>
  </si>
  <si>
    <t>中国語Ⅰ</t>
  </si>
  <si>
    <t>ハングルⅠ</t>
  </si>
  <si>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</si>
  <si>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</si>
  <si>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</si>
  <si>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</si>
  <si>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</si>
  <si>
    <t>基礎数学演習</t>
    <rPh sb="0" eb="2">
      <t>キソ</t>
    </rPh>
    <rPh sb="2" eb="4">
      <t>スウガク</t>
    </rPh>
    <rPh sb="4" eb="6">
      <t>エンシュウ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</si>
</sst>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_ "/>
    <numFmt numFmtId="178" formatCode="\(General\)"/>
    <numFmt numFmtId="179" formatCode="0.0"/>
    <numFmt numFmtId="180" formatCode="0_ "/>
    <numFmt numFmtId="181" formatCode="0.000_ "/>
  </numFmts>
  <fonts count="20">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b/>
      <sz val="11"/>
      <color theme="0"/>
      <name val="ＭＳ Ｐゴシック"/>
      <family val="2"/>
      <charset val="128"/>
      <scheme val="minor"/>
    </font>
    <font>
      <sz val="11"/>
      <color rgb="FF006100"/>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theme="6" tint="-0.249977111117893"/>
      <name val="ＭＳ Ｐゴシック"/>
      <family val="3"/>
      <charset val="128"/>
      <scheme val="minor"/>
    </font>
    <font>
      <sz val="12"/>
      <color theme="4"/>
      <name val="ＭＳ Ｐゴシック"/>
      <family val="3"/>
      <charset val="128"/>
      <scheme val="minor"/>
    </font>
    <font>
      <sz val="12"/>
      <color rgb="FFFF0000"/>
      <name val="ＭＳ Ｐゴシック"/>
      <family val="3"/>
      <charset val="128"/>
      <scheme val="minor"/>
    </font>
    <font>
      <sz val="18"/>
      <color theme="1"/>
      <name val="ＭＳ Ｐゴシック"/>
      <family val="2"/>
      <charset val="128"/>
      <scheme val="minor"/>
    </font>
    <font>
      <b/>
      <sz val="9"/>
      <color indexed="8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664">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0" fontId="0" fillId="0" borderId="35" xfId="0" applyBorder="1" applyAlignment="1">
      <alignment horizontal="center" vertical="center" wrapText="1"/>
    </xf>
    <xf numFmtId="0" fontId="0" fillId="0" borderId="34" xfId="0" applyBorder="1" applyAlignment="1">
      <alignment horizontal="center" vertical="center" shrinkToFit="1"/>
    </xf>
    <xf numFmtId="178" fontId="0" fillId="0" borderId="34" xfId="0" applyNumberFormat="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1" fontId="0" fillId="0" borderId="16" xfId="0" applyNumberFormat="1" applyBorder="1" applyAlignment="1">
      <alignment horizontal="center" vertical="center"/>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5" xfId="0" applyNumberFormat="1" applyBorder="1" applyAlignment="1">
      <alignment horizontal="center" vertical="center" shrinkToFit="1"/>
    </xf>
    <xf numFmtId="1" fontId="0" fillId="0" borderId="17"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4" xfId="0" applyNumberFormat="1" applyBorder="1" applyAlignment="1">
      <alignment horizontal="center" vertical="center" shrinkToFit="1"/>
    </xf>
    <xf numFmtId="1" fontId="0" fillId="0" borderId="11" xfId="0" applyNumberFormat="1" applyBorder="1" applyAlignment="1">
      <alignment horizontal="center" vertical="center"/>
    </xf>
    <xf numFmtId="1" fontId="0" fillId="0" borderId="1" xfId="0" applyNumberFormat="1" applyBorder="1" applyAlignment="1">
      <alignment horizontal="center" vertical="center"/>
    </xf>
    <xf numFmtId="1" fontId="0" fillId="0" borderId="15" xfId="0" applyNumberFormat="1" applyBorder="1" applyAlignment="1">
      <alignment horizontal="center" vertical="center"/>
    </xf>
    <xf numFmtId="1" fontId="0" fillId="0" borderId="34" xfId="0" applyNumberFormat="1" applyBorder="1" applyAlignment="1">
      <alignment horizontal="center" vertical="center"/>
    </xf>
    <xf numFmtId="1" fontId="0" fillId="0" borderId="14" xfId="0" applyNumberFormat="1" applyBorder="1" applyAlignment="1">
      <alignment horizontal="center" vertical="center"/>
    </xf>
    <xf numFmtId="1" fontId="0" fillId="0" borderId="17"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8" xfId="1" applyFont="1" applyFill="1" applyBorder="1" applyAlignment="1">
      <alignment horizontal="center" vertical="center"/>
    </xf>
    <xf numFmtId="9" fontId="0" fillId="2" borderId="7" xfId="1" applyFont="1" applyFill="1" applyBorder="1" applyAlignment="1">
      <alignment horizontal="center" vertical="center"/>
    </xf>
    <xf numFmtId="9" fontId="0" fillId="2" borderId="6" xfId="1" applyFon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0" xfId="0" applyNumberFormat="1" applyFill="1" applyBorder="1" applyAlignment="1">
      <alignment horizontal="center" vertical="center"/>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1" fontId="0" fillId="0" borderId="36" xfId="0" applyNumberFormat="1" applyBorder="1" applyAlignment="1">
      <alignment horizontal="center" vertical="center"/>
    </xf>
    <xf numFmtId="0" fontId="0" fillId="0" borderId="45" xfId="0" applyBorder="1" applyAlignment="1">
      <alignment horizontal="center" vertical="center" shrinkToFit="1"/>
    </xf>
    <xf numFmtId="1" fontId="0" fillId="0" borderId="36" xfId="0" applyNumberFormat="1"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1"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1" fontId="0" fillId="0" borderId="47" xfId="0" applyNumberFormat="1" applyBorder="1" applyAlignment="1">
      <alignment horizontal="center" vertical="center" shrinkToFit="1"/>
    </xf>
    <xf numFmtId="0" fontId="0" fillId="0" borderId="37" xfId="0" applyBorder="1" applyAlignment="1">
      <alignment horizontal="center" vertical="center"/>
    </xf>
    <xf numFmtId="1" fontId="0" fillId="0" borderId="37" xfId="0" applyNumberFormat="1" applyBorder="1" applyAlignment="1">
      <alignment horizontal="center" vertical="center"/>
    </xf>
    <xf numFmtId="1" fontId="0" fillId="0" borderId="17" xfId="0" applyNumberFormat="1" applyFill="1" applyBorder="1" applyAlignment="1">
      <alignment horizontal="center" vertical="center"/>
    </xf>
    <xf numFmtId="0" fontId="0" fillId="0" borderId="34" xfId="0" applyFill="1" applyBorder="1" applyAlignment="1">
      <alignment horizontal="center" vertical="center" shrinkToFit="1"/>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1" fontId="0" fillId="0" borderId="38" xfId="0" applyNumberFormat="1" applyBorder="1" applyAlignment="1">
      <alignment horizontal="center" vertical="center" shrinkToFit="1"/>
    </xf>
    <xf numFmtId="9" fontId="0" fillId="2" borderId="48" xfId="1" applyFont="1" applyFill="1" applyBorder="1" applyAlignment="1">
      <alignment horizontal="center" vertical="center"/>
    </xf>
    <xf numFmtId="0" fontId="0" fillId="0" borderId="51" xfId="0" applyNumberFormat="1" applyFill="1" applyBorder="1" applyAlignment="1">
      <alignment horizontal="center" vertical="center"/>
    </xf>
    <xf numFmtId="0" fontId="0" fillId="0" borderId="52" xfId="0" applyNumberFormat="1" applyFill="1" applyBorder="1" applyAlignment="1">
      <alignment horizontal="center" vertical="center"/>
    </xf>
    <xf numFmtId="9" fontId="0" fillId="0" borderId="28" xfId="1" applyFont="1" applyBorder="1" applyAlignment="1">
      <alignment horizontal="center" vertical="center"/>
    </xf>
    <xf numFmtId="9" fontId="0" fillId="0" borderId="7" xfId="1" applyFon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7"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1" fontId="0" fillId="0" borderId="40" xfId="0" applyNumberFormat="1" applyBorder="1" applyAlignment="1">
      <alignment horizontal="center" vertical="center"/>
    </xf>
    <xf numFmtId="0" fontId="0" fillId="0" borderId="16"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8" fillId="0" borderId="49" xfId="0" applyNumberFormat="1" applyFont="1" applyFill="1" applyBorder="1" applyAlignment="1">
      <alignment horizontal="center" vertical="center" wrapText="1"/>
    </xf>
    <xf numFmtId="0" fontId="0" fillId="3" borderId="11" xfId="0" applyFill="1" applyBorder="1" applyAlignment="1" applyProtection="1">
      <alignment horizontal="center" vertical="center" shrinkToFit="1"/>
      <protection locked="0"/>
    </xf>
    <xf numFmtId="0" fontId="0" fillId="3" borderId="5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protection locked="0"/>
    </xf>
    <xf numFmtId="0" fontId="0" fillId="3" borderId="51"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xf>
    <xf numFmtId="0" fontId="0" fillId="3" borderId="20" xfId="0" applyNumberFormat="1" applyFill="1" applyBorder="1" applyAlignment="1" applyProtection="1">
      <alignment horizontal="center" vertical="center"/>
    </xf>
    <xf numFmtId="0" fontId="0" fillId="3" borderId="30" xfId="0" applyFill="1" applyBorder="1" applyAlignment="1" applyProtection="1">
      <alignment horizontal="center" vertical="center" shrinkToFit="1"/>
      <protection locked="0"/>
    </xf>
    <xf numFmtId="0" fontId="0" fillId="3" borderId="43"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40" xfId="0" applyNumberFormat="1" applyFill="1" applyBorder="1" applyAlignment="1" applyProtection="1">
      <alignment horizontal="center" vertical="center"/>
    </xf>
    <xf numFmtId="0" fontId="0" fillId="6"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lignment vertical="center"/>
    </xf>
    <xf numFmtId="0" fontId="3" fillId="0" borderId="1" xfId="0" applyFont="1" applyFill="1" applyBorder="1" applyAlignment="1">
      <alignment horizontal="center" vertical="center" shrinkToFi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lignment vertical="center"/>
    </xf>
    <xf numFmtId="176" fontId="0" fillId="5" borderId="1" xfId="0" applyNumberFormat="1" applyFill="1" applyBorder="1">
      <alignment vertical="center"/>
    </xf>
    <xf numFmtId="179" fontId="0" fillId="5" borderId="1" xfId="0" applyNumberFormat="1" applyFill="1" applyBorder="1">
      <alignment vertical="center"/>
    </xf>
    <xf numFmtId="0" fontId="0" fillId="5" borderId="1" xfId="0" applyNumberFormat="1" applyFill="1" applyBorder="1" applyAlignment="1">
      <alignment horizontal="center" vertical="center"/>
    </xf>
    <xf numFmtId="0" fontId="0" fillId="5" borderId="1" xfId="0" applyNumberFormat="1" applyFill="1" applyBorder="1">
      <alignment vertical="center"/>
    </xf>
    <xf numFmtId="0" fontId="0" fillId="7" borderId="1" xfId="0" applyFill="1" applyBorder="1">
      <alignment vertical="center"/>
    </xf>
    <xf numFmtId="180" fontId="0" fillId="0" borderId="1" xfId="0" applyNumberFormat="1" applyFill="1" applyBorder="1">
      <alignment vertical="center"/>
    </xf>
    <xf numFmtId="1" fontId="0" fillId="0" borderId="1" xfId="0" applyNumberFormat="1" applyFill="1" applyBorder="1" applyAlignment="1">
      <alignment horizontal="center" vertical="center"/>
    </xf>
    <xf numFmtId="0" fontId="0" fillId="0" borderId="0" xfId="0" applyNumberFormat="1" applyFill="1" applyAlignment="1">
      <alignment horizontal="center" vertical="center"/>
    </xf>
    <xf numFmtId="0" fontId="0" fillId="0" borderId="17" xfId="0" applyFill="1" applyBorder="1" applyAlignment="1">
      <alignment horizontal="left" vertical="top"/>
    </xf>
    <xf numFmtId="0" fontId="0" fillId="0" borderId="17" xfId="0" applyFill="1" applyBorder="1">
      <alignment vertical="center"/>
    </xf>
    <xf numFmtId="0" fontId="0" fillId="0" borderId="17" xfId="0" applyFill="1" applyBorder="1" applyAlignment="1">
      <alignment horizontal="center" vertical="center"/>
    </xf>
    <xf numFmtId="177" fontId="0" fillId="0" borderId="17"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0" fillId="7" borderId="17" xfId="0" applyFill="1" applyBorder="1">
      <alignment vertical="center"/>
    </xf>
    <xf numFmtId="0" fontId="0" fillId="5" borderId="17" xfId="0" applyFill="1" applyBorder="1" applyAlignment="1">
      <alignment horizontal="center" vertical="center"/>
    </xf>
    <xf numFmtId="0" fontId="0" fillId="5" borderId="17" xfId="0" applyFill="1" applyBorder="1">
      <alignment vertical="center"/>
    </xf>
    <xf numFmtId="0" fontId="0" fillId="0" borderId="16" xfId="0" applyFill="1" applyBorder="1">
      <alignment vertical="center"/>
    </xf>
    <xf numFmtId="0" fontId="0" fillId="0" borderId="16" xfId="0" applyFill="1" applyBorder="1" applyAlignment="1">
      <alignment horizontal="center" vertical="center"/>
    </xf>
    <xf numFmtId="177" fontId="0" fillId="0" borderId="16" xfId="0" applyNumberFormat="1" applyFill="1" applyBorder="1" applyAlignment="1">
      <alignment horizontal="center" vertical="center"/>
    </xf>
    <xf numFmtId="0" fontId="0" fillId="7" borderId="16" xfId="0" applyFill="1" applyBorder="1">
      <alignment vertical="center"/>
    </xf>
    <xf numFmtId="0" fontId="0" fillId="5" borderId="16" xfId="0" applyFill="1" applyBorder="1" applyAlignment="1">
      <alignment horizontal="center" vertical="center"/>
    </xf>
    <xf numFmtId="179" fontId="0" fillId="5" borderId="16" xfId="0" applyNumberFormat="1" applyFill="1" applyBorder="1">
      <alignment vertical="center"/>
    </xf>
    <xf numFmtId="0" fontId="0" fillId="5" borderId="16" xfId="0" applyFill="1" applyBorder="1">
      <alignment vertical="center"/>
    </xf>
    <xf numFmtId="176" fontId="0" fillId="5" borderId="16" xfId="0" applyNumberFormat="1" applyFill="1" applyBorder="1">
      <alignment vertical="center"/>
    </xf>
    <xf numFmtId="0" fontId="0" fillId="0" borderId="11"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7" borderId="11" xfId="0" applyFill="1" applyBorder="1">
      <alignment vertical="center"/>
    </xf>
    <xf numFmtId="0" fontId="0" fillId="5" borderId="11" xfId="0" applyFill="1" applyBorder="1" applyAlignment="1">
      <alignment horizontal="center" vertical="center"/>
    </xf>
    <xf numFmtId="179" fontId="0" fillId="5" borderId="11" xfId="0" applyNumberFormat="1" applyFill="1" applyBorder="1">
      <alignment vertical="center"/>
    </xf>
    <xf numFmtId="0" fontId="0" fillId="5" borderId="11" xfId="0" applyFill="1" applyBorder="1">
      <alignment vertical="center"/>
    </xf>
    <xf numFmtId="176" fontId="0" fillId="5" borderId="11" xfId="0" applyNumberFormat="1"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77" fontId="0" fillId="0" borderId="14" xfId="0" applyNumberFormat="1" applyFill="1" applyBorder="1" applyAlignment="1">
      <alignment horizontal="center" vertical="center"/>
    </xf>
    <xf numFmtId="0" fontId="0" fillId="7" borderId="14" xfId="0" applyFill="1" applyBorder="1">
      <alignment vertical="center"/>
    </xf>
    <xf numFmtId="0" fontId="0" fillId="5" borderId="14" xfId="0" applyFill="1" applyBorder="1" applyAlignment="1">
      <alignment horizontal="center" vertical="center"/>
    </xf>
    <xf numFmtId="0" fontId="0" fillId="5" borderId="14" xfId="0" applyFill="1" applyBorder="1">
      <alignment vertical="center"/>
    </xf>
    <xf numFmtId="177" fontId="0" fillId="0" borderId="41" xfId="0" applyNumberFormat="1" applyFill="1" applyBorder="1">
      <alignment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40" xfId="0" applyNumberFormat="1" applyFill="1" applyBorder="1">
      <alignment vertical="center"/>
    </xf>
    <xf numFmtId="0" fontId="0" fillId="0" borderId="16" xfId="0" applyFill="1" applyBorder="1" applyAlignment="1">
      <alignment horizontal="left" vertical="top" wrapText="1"/>
    </xf>
    <xf numFmtId="0" fontId="0" fillId="0" borderId="10" xfId="0" applyFill="1" applyBorder="1" applyAlignment="1">
      <alignment horizontal="left" vertical="top"/>
    </xf>
    <xf numFmtId="0" fontId="0" fillId="0" borderId="11" xfId="0" applyFill="1" applyBorder="1" applyAlignment="1">
      <alignment horizontal="left" vertical="top" wrapText="1"/>
    </xf>
    <xf numFmtId="181" fontId="5" fillId="0" borderId="41" xfId="0" applyNumberFormat="1" applyFont="1" applyFill="1" applyBorder="1">
      <alignment vertical="center"/>
    </xf>
    <xf numFmtId="181" fontId="0" fillId="0" borderId="41" xfId="0" applyNumberFormat="1" applyFill="1" applyBorder="1">
      <alignment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7" borderId="17" xfId="0" applyFill="1" applyBorder="1" applyAlignment="1">
      <alignment horizontal="center" vertical="center" wrapText="1"/>
    </xf>
    <xf numFmtId="0" fontId="0" fillId="5" borderId="17" xfId="0" applyFill="1" applyBorder="1" applyAlignment="1">
      <alignment horizontal="center" vertical="center" wrapText="1" shrinkToFit="1"/>
    </xf>
    <xf numFmtId="0" fontId="0" fillId="5" borderId="17" xfId="0" applyFill="1" applyBorder="1" applyAlignment="1">
      <alignment vertical="center" wrapText="1"/>
    </xf>
    <xf numFmtId="181" fontId="0" fillId="0" borderId="20" xfId="0" applyNumberFormat="1" applyFill="1" applyBorder="1">
      <alignment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0" fontId="0" fillId="7" borderId="15" xfId="0" applyFill="1" applyBorder="1">
      <alignment vertical="center"/>
    </xf>
    <xf numFmtId="0" fontId="0" fillId="5" borderId="15" xfId="0" applyFill="1" applyBorder="1" applyAlignment="1">
      <alignment horizontal="center" vertical="center"/>
    </xf>
    <xf numFmtId="0" fontId="0" fillId="5" borderId="15" xfId="0" applyFill="1" applyBorder="1">
      <alignment vertical="center"/>
    </xf>
    <xf numFmtId="176" fontId="0" fillId="5" borderId="15" xfId="0" applyNumberFormat="1" applyFill="1" applyBorder="1">
      <alignment vertical="center"/>
    </xf>
    <xf numFmtId="0" fontId="0" fillId="0" borderId="15" xfId="0" applyFill="1" applyBorder="1">
      <alignment vertical="center"/>
    </xf>
    <xf numFmtId="178" fontId="0" fillId="5" borderId="15" xfId="0" applyNumberFormat="1" applyFill="1" applyBorder="1" applyAlignment="1">
      <alignment horizontal="center" vertical="center"/>
    </xf>
    <xf numFmtId="0" fontId="0" fillId="0" borderId="42" xfId="0" applyFill="1" applyBorder="1">
      <alignment vertical="center"/>
    </xf>
    <xf numFmtId="0" fontId="0" fillId="0" borderId="42" xfId="0" applyFill="1" applyBorder="1" applyAlignment="1">
      <alignment vertical="center"/>
    </xf>
    <xf numFmtId="0" fontId="0" fillId="5" borderId="15" xfId="0" applyNumberFormat="1" applyFill="1" applyBorder="1" applyAlignment="1">
      <alignment horizontal="center" vertical="center"/>
    </xf>
    <xf numFmtId="177" fontId="0" fillId="0" borderId="21" xfId="0" applyNumberFormat="1" applyFill="1" applyBorder="1">
      <alignment vertical="center"/>
    </xf>
    <xf numFmtId="0" fontId="0" fillId="5" borderId="15" xfId="0" applyNumberFormat="1" applyFill="1" applyBorder="1">
      <alignment vertical="center"/>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6" borderId="0" xfId="0" applyNumberFormat="1" applyFill="1" applyAlignment="1">
      <alignment horizontal="center" vertical="center"/>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NumberFormat="1" applyFill="1" applyBorder="1" applyAlignment="1">
      <alignment horizontal="center" vertical="center" wrapText="1"/>
    </xf>
    <xf numFmtId="0" fontId="0" fillId="6" borderId="17" xfId="0" applyNumberFormat="1" applyFill="1" applyBorder="1" applyAlignment="1">
      <alignment horizontal="left" vertical="center" wrapText="1"/>
    </xf>
    <xf numFmtId="180" fontId="0" fillId="6" borderId="11" xfId="0" applyNumberFormat="1" applyFill="1" applyBorder="1" applyAlignment="1">
      <alignment horizontal="center" vertical="center"/>
    </xf>
    <xf numFmtId="0" fontId="0" fillId="6" borderId="11" xfId="0" applyNumberFormat="1" applyFill="1" applyBorder="1" applyAlignment="1">
      <alignment horizontal="center" vertical="center"/>
    </xf>
    <xf numFmtId="180"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180" fontId="0" fillId="6" borderId="15" xfId="0" applyNumberFormat="1" applyFill="1" applyBorder="1" applyAlignment="1">
      <alignment horizontal="center" vertical="center"/>
    </xf>
    <xf numFmtId="0" fontId="0" fillId="6" borderId="15" xfId="0" applyNumberFormat="1" applyFill="1" applyBorder="1" applyAlignment="1">
      <alignment horizontal="center" vertical="center"/>
    </xf>
    <xf numFmtId="0" fontId="0" fillId="6" borderId="16" xfId="0" applyFill="1" applyBorder="1">
      <alignment vertical="center"/>
    </xf>
    <xf numFmtId="180" fontId="0" fillId="6" borderId="16" xfId="0" applyNumberFormat="1" applyFill="1" applyBorder="1" applyAlignment="1">
      <alignment horizontal="center" vertical="center"/>
    </xf>
    <xf numFmtId="0" fontId="0" fillId="6" borderId="16" xfId="0" applyNumberFormat="1" applyFill="1" applyBorder="1" applyAlignment="1">
      <alignment horizontal="center" vertical="center"/>
    </xf>
    <xf numFmtId="0" fontId="0" fillId="6" borderId="1" xfId="0" applyFill="1" applyBorder="1">
      <alignment vertical="center"/>
    </xf>
    <xf numFmtId="0" fontId="0" fillId="6" borderId="14" xfId="0" applyFill="1" applyBorder="1">
      <alignment vertical="center"/>
    </xf>
    <xf numFmtId="180" fontId="0" fillId="6" borderId="14" xfId="0" applyNumberFormat="1" applyFill="1" applyBorder="1" applyAlignment="1">
      <alignment horizontal="center" vertical="center"/>
    </xf>
    <xf numFmtId="0" fontId="0" fillId="6" borderId="14" xfId="0" applyNumberFormat="1" applyFill="1" applyBorder="1" applyAlignment="1">
      <alignment horizontal="center" vertical="center"/>
    </xf>
    <xf numFmtId="0" fontId="0" fillId="6" borderId="17" xfId="0" applyFill="1" applyBorder="1">
      <alignment vertical="center"/>
    </xf>
    <xf numFmtId="180" fontId="0" fillId="6" borderId="17" xfId="0" applyNumberFormat="1" applyFill="1" applyBorder="1" applyAlignment="1">
      <alignment horizontal="center" vertical="center"/>
    </xf>
    <xf numFmtId="0" fontId="0" fillId="6" borderId="17" xfId="0" applyNumberFormat="1" applyFill="1" applyBorder="1" applyAlignment="1">
      <alignment horizontal="center" vertical="center"/>
    </xf>
    <xf numFmtId="176" fontId="0" fillId="6" borderId="1" xfId="0" applyNumberFormat="1" applyFill="1" applyBorder="1">
      <alignment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0" fontId="0" fillId="0" borderId="35" xfId="0" applyFill="1" applyBorder="1" applyAlignment="1">
      <alignment horizontal="center" vertical="center"/>
    </xf>
    <xf numFmtId="177" fontId="0" fillId="0" borderId="35" xfId="0" applyNumberFormat="1" applyFill="1" applyBorder="1" applyAlignment="1">
      <alignment horizontal="center" vertical="center"/>
    </xf>
    <xf numFmtId="176" fontId="0" fillId="6" borderId="35" xfId="0" applyNumberFormat="1" applyFill="1" applyBorder="1">
      <alignment vertical="center"/>
    </xf>
    <xf numFmtId="180" fontId="0" fillId="6" borderId="35" xfId="0" applyNumberFormat="1" applyFill="1" applyBorder="1" applyAlignment="1">
      <alignment horizontal="center" vertical="center"/>
    </xf>
    <xf numFmtId="0" fontId="0" fillId="6" borderId="35" xfId="0" applyNumberFormat="1" applyFill="1" applyBorder="1" applyAlignment="1">
      <alignment horizontal="center" vertical="center"/>
    </xf>
    <xf numFmtId="0" fontId="0" fillId="7" borderId="35" xfId="0" applyFill="1" applyBorder="1">
      <alignment vertical="center"/>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180" fontId="0" fillId="6" borderId="37"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7" borderId="37" xfId="0" applyFill="1" applyBorder="1">
      <alignment vertical="center"/>
    </xf>
    <xf numFmtId="0" fontId="0" fillId="5" borderId="37" xfId="0" applyNumberFormat="1" applyFill="1" applyBorder="1">
      <alignment vertical="center"/>
    </xf>
    <xf numFmtId="0" fontId="0" fillId="5" borderId="37" xfId="0" applyFill="1" applyBorder="1">
      <alignment vertical="center"/>
    </xf>
    <xf numFmtId="176" fontId="0" fillId="5" borderId="37" xfId="0" applyNumberFormat="1" applyFill="1" applyBorder="1">
      <alignment vertical="center"/>
    </xf>
    <xf numFmtId="0" fontId="0" fillId="0" borderId="29" xfId="0" applyFill="1" applyBorder="1">
      <alignment vertical="center"/>
    </xf>
    <xf numFmtId="0" fontId="0" fillId="5" borderId="37" xfId="0" applyNumberFormat="1" applyFill="1" applyBorder="1" applyAlignment="1">
      <alignment horizontal="center" vertical="center"/>
    </xf>
    <xf numFmtId="0" fontId="0" fillId="0" borderId="35" xfId="0" applyFill="1" applyBorder="1">
      <alignment vertical="center"/>
    </xf>
    <xf numFmtId="0" fontId="0" fillId="5" borderId="35" xfId="0" applyFill="1" applyBorder="1" applyAlignment="1">
      <alignment horizontal="center" vertical="center"/>
    </xf>
    <xf numFmtId="0" fontId="0" fillId="5" borderId="35" xfId="0" applyNumberFormat="1" applyFill="1" applyBorder="1">
      <alignment vertical="center"/>
    </xf>
    <xf numFmtId="0" fontId="0" fillId="5" borderId="35" xfId="0" applyFill="1" applyBorder="1">
      <alignment vertical="center"/>
    </xf>
    <xf numFmtId="176" fontId="0" fillId="5" borderId="35" xfId="0" applyNumberFormat="1" applyFill="1" applyBorder="1">
      <alignment vertical="center"/>
    </xf>
    <xf numFmtId="0" fontId="0" fillId="0" borderId="61" xfId="0" applyFill="1" applyBorder="1">
      <alignment vertical="center"/>
    </xf>
    <xf numFmtId="0" fontId="0" fillId="5" borderId="19" xfId="0" applyFill="1" applyBorder="1" applyAlignment="1">
      <alignment horizontal="center" vertical="center"/>
    </xf>
    <xf numFmtId="0" fontId="0" fillId="0" borderId="31" xfId="0" applyFill="1" applyBorder="1" applyAlignment="1">
      <alignment horizontal="left" vertical="top"/>
    </xf>
    <xf numFmtId="0" fontId="3" fillId="0" borderId="35" xfId="0" applyFont="1" applyFill="1" applyBorder="1" applyAlignment="1">
      <alignment horizontal="center" vertical="center" wrapText="1"/>
    </xf>
    <xf numFmtId="0" fontId="2" fillId="0" borderId="35" xfId="0" applyFont="1" applyFill="1" applyBorder="1" applyAlignment="1">
      <alignment horizontal="center" vertical="center" wrapText="1"/>
    </xf>
    <xf numFmtId="176" fontId="0" fillId="6" borderId="15" xfId="0" applyNumberFormat="1" applyFill="1" applyBorder="1">
      <alignment vertical="center"/>
    </xf>
    <xf numFmtId="0" fontId="0" fillId="0" borderId="1" xfId="0" applyNumberFormat="1" applyFill="1" applyBorder="1" applyAlignment="1" applyProtection="1">
      <alignment horizontal="center" vertical="center" shrinkToFit="1"/>
      <protection locked="0"/>
    </xf>
    <xf numFmtId="1" fontId="0" fillId="0" borderId="1" xfId="0" applyNumberFormat="1"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40" xfId="0" applyNumberFormat="1" applyFill="1" applyBorder="1" applyAlignment="1" applyProtection="1">
      <alignment horizontal="center" vertical="center"/>
      <protection locked="0"/>
    </xf>
    <xf numFmtId="181" fontId="0" fillId="6" borderId="1" xfId="0" applyNumberFormat="1" applyFill="1" applyBorder="1" applyAlignment="1">
      <alignment horizontal="center" vertical="center"/>
    </xf>
    <xf numFmtId="1" fontId="0" fillId="6" borderId="1" xfId="0" applyNumberFormat="1" applyFill="1" applyBorder="1" applyAlignment="1">
      <alignment horizontal="center" vertical="center"/>
    </xf>
    <xf numFmtId="0" fontId="0" fillId="0" borderId="62" xfId="0" applyFill="1" applyBorder="1" applyAlignment="1">
      <alignment horizontal="left" vertical="top"/>
    </xf>
    <xf numFmtId="0" fontId="0" fillId="0" borderId="63" xfId="0" applyFill="1" applyBorder="1" applyAlignment="1">
      <alignment horizontal="left" vertical="top"/>
    </xf>
    <xf numFmtId="0" fontId="0" fillId="0" borderId="64" xfId="0" applyFill="1" applyBorder="1" applyAlignment="1">
      <alignment horizontal="left" vertical="top"/>
    </xf>
    <xf numFmtId="0" fontId="0" fillId="0" borderId="10" xfId="0" applyFill="1" applyBorder="1" applyAlignment="1">
      <alignment horizontal="left" vertical="top" wrapText="1"/>
    </xf>
    <xf numFmtId="1" fontId="0" fillId="0" borderId="45" xfId="0" applyNumberFormat="1" applyBorder="1" applyAlignment="1">
      <alignment horizontal="center" vertical="center" shrinkToFit="1"/>
    </xf>
    <xf numFmtId="9" fontId="0" fillId="0" borderId="65" xfId="1" applyFont="1" applyBorder="1" applyAlignment="1">
      <alignment horizontal="center" vertical="center" shrinkToFit="1"/>
    </xf>
    <xf numFmtId="0" fontId="0" fillId="0" borderId="17" xfId="0" applyFill="1" applyBorder="1" applyAlignment="1" applyProtection="1">
      <alignment horizontal="center" vertical="center" shrinkToFit="1"/>
      <protection locked="0"/>
    </xf>
    <xf numFmtId="1" fontId="0" fillId="0" borderId="17" xfId="0" applyNumberFormat="1" applyFill="1" applyBorder="1" applyAlignment="1" applyProtection="1">
      <alignment horizontal="center" vertical="center" shrinkToFit="1"/>
      <protection locked="0"/>
    </xf>
    <xf numFmtId="0" fontId="0" fillId="0" borderId="21" xfId="0" applyNumberFormat="1" applyFill="1" applyBorder="1" applyAlignment="1" applyProtection="1">
      <alignment horizontal="center" vertical="center"/>
      <protection locked="0"/>
    </xf>
    <xf numFmtId="0" fontId="0" fillId="0" borderId="1" xfId="0" applyNumberFormat="1" applyFill="1" applyBorder="1" applyAlignment="1" applyProtection="1">
      <alignment horizontal="center" vertical="center"/>
    </xf>
    <xf numFmtId="0" fontId="3"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5" borderId="37" xfId="0" applyFill="1" applyBorder="1" applyAlignment="1">
      <alignment horizontal="center" vertical="center"/>
    </xf>
    <xf numFmtId="0" fontId="0" fillId="0" borderId="20" xfId="0" applyFill="1" applyBorder="1">
      <alignment vertical="center"/>
    </xf>
    <xf numFmtId="176" fontId="0" fillId="6" borderId="16" xfId="0" applyNumberFormat="1" applyFill="1" applyBorder="1">
      <alignment vertical="center"/>
    </xf>
    <xf numFmtId="1" fontId="0" fillId="6" borderId="16" xfId="0" applyNumberFormat="1" applyFill="1" applyBorder="1" applyAlignment="1">
      <alignment horizontal="center" vertical="center"/>
    </xf>
    <xf numFmtId="0" fontId="0" fillId="0" borderId="54" xfId="0" applyFill="1" applyBorder="1" applyAlignment="1">
      <alignment horizontal="center" vertical="center"/>
    </xf>
    <xf numFmtId="1" fontId="0" fillId="6" borderId="35" xfId="0" applyNumberFormat="1" applyFill="1" applyBorder="1" applyAlignment="1">
      <alignment horizontal="center" vertical="center"/>
    </xf>
    <xf numFmtId="179" fontId="0" fillId="5" borderId="35" xfId="0" applyNumberFormat="1" applyFill="1" applyBorder="1">
      <alignment vertical="center"/>
    </xf>
    <xf numFmtId="1" fontId="0" fillId="6" borderId="15" xfId="0" applyNumberFormat="1" applyFill="1" applyBorder="1" applyAlignment="1">
      <alignment horizontal="center" vertical="center"/>
    </xf>
    <xf numFmtId="0" fontId="0" fillId="0" borderId="1" xfId="0" applyFill="1" applyBorder="1" applyAlignment="1" applyProtection="1">
      <alignment horizontal="center" vertical="center" shrinkToFit="1"/>
      <protection locked="0"/>
    </xf>
    <xf numFmtId="0" fontId="0" fillId="0" borderId="17" xfId="0" applyNumberFormat="1" applyBorder="1" applyAlignment="1">
      <alignment horizontal="center" vertical="center" shrinkToFit="1"/>
    </xf>
    <xf numFmtId="1" fontId="0" fillId="6" borderId="37" xfId="0" applyNumberFormat="1" applyFill="1" applyBorder="1" applyAlignment="1">
      <alignment horizontal="center" vertical="center"/>
    </xf>
    <xf numFmtId="0" fontId="0" fillId="0" borderId="53" xfId="0" applyBorder="1" applyAlignment="1">
      <alignment horizontal="center" vertical="center" shrinkToFit="1"/>
    </xf>
    <xf numFmtId="0" fontId="5" fillId="0" borderId="16"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0" fillId="0" borderId="30" xfId="0" applyFill="1" applyBorder="1" applyAlignment="1">
      <alignment horizontal="center" vertical="center" shrinkToFit="1"/>
    </xf>
    <xf numFmtId="0" fontId="0" fillId="0" borderId="11" xfId="0" applyFill="1" applyBorder="1" applyAlignment="1" applyProtection="1">
      <alignment horizontal="center" vertical="center" shrinkToFit="1"/>
    </xf>
    <xf numFmtId="0" fontId="0" fillId="0" borderId="11" xfId="0" applyFill="1" applyBorder="1" applyAlignment="1">
      <alignment horizontal="center" vertical="center" shrinkToFit="1"/>
    </xf>
    <xf numFmtId="0" fontId="0" fillId="0" borderId="1" xfId="0" applyBorder="1" applyAlignment="1">
      <alignment horizontal="center" vertical="center" wrapTex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wrapText="1"/>
    </xf>
    <xf numFmtId="0" fontId="0" fillId="0" borderId="34" xfId="0" applyBorder="1" applyAlignment="1">
      <alignment horizontal="center" vertical="center"/>
    </xf>
    <xf numFmtId="0" fontId="0" fillId="0" borderId="32" xfId="0" applyBorder="1" applyAlignment="1">
      <alignment horizontal="center" vertical="center" wrapText="1"/>
    </xf>
    <xf numFmtId="0" fontId="11" fillId="0" borderId="0" xfId="0" applyFont="1">
      <alignment vertical="center"/>
    </xf>
    <xf numFmtId="0" fontId="12"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0" fontId="18" fillId="0" borderId="0" xfId="0" applyFont="1" applyAlignment="1">
      <alignment vertical="center"/>
    </xf>
    <xf numFmtId="0" fontId="10" fillId="9" borderId="1" xfId="2" applyNumberFormat="1" applyBorder="1" applyAlignment="1" applyProtection="1">
      <alignment horizontal="center" vertical="center" shrinkToFit="1"/>
      <protection locked="0"/>
    </xf>
    <xf numFmtId="1" fontId="10" fillId="9" borderId="1" xfId="2" applyNumberFormat="1" applyBorder="1" applyAlignment="1" applyProtection="1">
      <alignment horizontal="center" vertical="center" shrinkToFit="1"/>
      <protection locked="0"/>
    </xf>
    <xf numFmtId="0" fontId="10" fillId="9" borderId="1" xfId="2" applyBorder="1" applyAlignment="1" applyProtection="1">
      <alignment horizontal="center" vertical="center" shrinkToFit="1"/>
      <protection locked="0"/>
    </xf>
    <xf numFmtId="0" fontId="8" fillId="0" borderId="33" xfId="0" applyFont="1" applyBorder="1" applyAlignment="1">
      <alignment horizontal="center" vertical="center" wrapText="1"/>
    </xf>
    <xf numFmtId="1" fontId="10" fillId="9" borderId="1" xfId="2" applyNumberFormat="1" applyBorder="1" applyAlignment="1">
      <alignment horizontal="center" vertical="center" shrinkToFit="1"/>
    </xf>
    <xf numFmtId="0" fontId="10" fillId="9" borderId="16" xfId="2" applyBorder="1" applyAlignment="1" applyProtection="1">
      <alignment horizontal="center" vertical="center" shrinkToFit="1"/>
      <protection locked="0"/>
    </xf>
    <xf numFmtId="1" fontId="10" fillId="9" borderId="16" xfId="2" applyNumberFormat="1" applyBorder="1" applyAlignment="1" applyProtection="1">
      <alignment horizontal="center" vertical="center" shrinkToFit="1"/>
      <protection locked="0"/>
    </xf>
    <xf numFmtId="1" fontId="10" fillId="9" borderId="16" xfId="2" applyNumberFormat="1" applyBorder="1" applyAlignment="1">
      <alignment horizontal="center" vertical="center" shrinkToFit="1"/>
    </xf>
    <xf numFmtId="0" fontId="10" fillId="9" borderId="16" xfId="2" applyBorder="1" applyAlignment="1" applyProtection="1">
      <alignment horizontal="center" vertical="center"/>
      <protection locked="0"/>
    </xf>
    <xf numFmtId="1" fontId="10" fillId="9" borderId="16" xfId="2" applyNumberFormat="1" applyBorder="1" applyAlignment="1" applyProtection="1">
      <alignment horizontal="center" vertical="center"/>
      <protection locked="0"/>
    </xf>
    <xf numFmtId="0" fontId="10" fillId="9" borderId="1" xfId="2" applyBorder="1" applyAlignment="1">
      <alignment horizontal="center" vertical="center"/>
    </xf>
    <xf numFmtId="1" fontId="10" fillId="9" borderId="1" xfId="2" applyNumberFormat="1" applyBorder="1" applyAlignment="1">
      <alignment horizontal="center" vertical="center"/>
    </xf>
    <xf numFmtId="0" fontId="0" fillId="0" borderId="0" xfId="0" applyFill="1" applyBorder="1" applyAlignment="1" applyProtection="1">
      <alignment vertical="top"/>
      <protection locked="0"/>
    </xf>
    <xf numFmtId="0" fontId="8" fillId="0" borderId="66" xfId="0" applyFont="1" applyBorder="1" applyAlignment="1">
      <alignment horizontal="center" vertical="center" wrapText="1"/>
    </xf>
    <xf numFmtId="1" fontId="0" fillId="0" borderId="3" xfId="0" applyNumberFormat="1" applyBorder="1" applyAlignment="1">
      <alignment horizontal="center" vertical="center" wrapText="1"/>
    </xf>
    <xf numFmtId="0" fontId="10" fillId="9" borderId="19" xfId="2" applyNumberFormat="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70" xfId="0" applyBorder="1" applyAlignment="1">
      <alignment horizontal="center" vertical="center" shrinkToFit="1"/>
    </xf>
    <xf numFmtId="1" fontId="0" fillId="0" borderId="3" xfId="0" applyNumberFormat="1" applyBorder="1" applyAlignment="1">
      <alignment horizontal="center" vertical="center" shrinkToFit="1"/>
    </xf>
    <xf numFmtId="1" fontId="0" fillId="0" borderId="19" xfId="0" applyNumberFormat="1" applyBorder="1" applyAlignment="1">
      <alignment horizontal="center" vertical="center" shrinkToFit="1"/>
    </xf>
    <xf numFmtId="0" fontId="10" fillId="9" borderId="19" xfId="2" applyBorder="1" applyAlignment="1" applyProtection="1">
      <alignment horizontal="center" vertical="center" shrinkToFit="1"/>
      <protection locked="0"/>
    </xf>
    <xf numFmtId="0" fontId="0" fillId="0" borderId="71" xfId="0" applyBorder="1" applyAlignment="1">
      <alignment horizontal="center" vertical="center" shrinkToFit="1"/>
    </xf>
    <xf numFmtId="1" fontId="0" fillId="0" borderId="72" xfId="0" applyNumberFormat="1" applyBorder="1" applyAlignment="1">
      <alignment horizontal="center" vertical="center" shrinkToFit="1"/>
    </xf>
    <xf numFmtId="0" fontId="10" fillId="9" borderId="3" xfId="2" applyBorder="1" applyAlignment="1" applyProtection="1">
      <alignment horizontal="center" vertical="center" shrinkToFit="1"/>
      <protection locked="0"/>
    </xf>
    <xf numFmtId="1" fontId="10" fillId="9" borderId="3" xfId="2" applyNumberFormat="1" applyBorder="1" applyAlignment="1">
      <alignment horizontal="center" vertical="center" shrinkToFit="1"/>
    </xf>
    <xf numFmtId="0" fontId="0" fillId="0" borderId="59" xfId="0" applyBorder="1" applyAlignment="1">
      <alignment horizontal="center" vertical="center" shrinkToFit="1"/>
    </xf>
    <xf numFmtId="1" fontId="0" fillId="0" borderId="3" xfId="0" applyNumberFormat="1" applyFill="1" applyBorder="1" applyAlignment="1">
      <alignment horizontal="center" vertical="center" shrinkToFit="1"/>
    </xf>
    <xf numFmtId="0" fontId="0" fillId="0" borderId="70" xfId="0" applyBorder="1" applyAlignment="1">
      <alignment horizontal="center" vertical="center"/>
    </xf>
    <xf numFmtId="178" fontId="0" fillId="0" borderId="60" xfId="0" applyNumberFormat="1" applyBorder="1" applyAlignment="1">
      <alignment horizontal="center" vertical="center"/>
    </xf>
    <xf numFmtId="0" fontId="0" fillId="0" borderId="71" xfId="0" applyBorder="1" applyAlignment="1">
      <alignment horizontal="center" vertical="center"/>
    </xf>
    <xf numFmtId="1" fontId="0" fillId="0" borderId="3" xfId="0" applyNumberFormat="1" applyBorder="1" applyAlignment="1">
      <alignment horizontal="center" vertical="center"/>
    </xf>
    <xf numFmtId="0" fontId="10" fillId="9" borderId="3" xfId="2" applyBorder="1" applyAlignment="1" applyProtection="1">
      <alignment horizontal="center" vertical="center"/>
      <protection locked="0"/>
    </xf>
    <xf numFmtId="1" fontId="0" fillId="0" borderId="3" xfId="0" applyNumberFormat="1" applyFill="1" applyBorder="1" applyAlignment="1">
      <alignment horizontal="center" vertical="center"/>
    </xf>
    <xf numFmtId="0" fontId="10" fillId="9" borderId="19" xfId="2" applyBorder="1" applyAlignment="1">
      <alignment horizontal="center" vertical="center"/>
    </xf>
    <xf numFmtId="1" fontId="0" fillId="0" borderId="19" xfId="0" applyNumberFormat="1" applyBorder="1" applyAlignment="1">
      <alignment horizontal="center" vertical="center"/>
    </xf>
    <xf numFmtId="1" fontId="0" fillId="0" borderId="20" xfId="0" applyNumberFormat="1" applyFill="1" applyBorder="1" applyAlignment="1">
      <alignment horizontal="center" vertical="center" shrinkToFit="1"/>
    </xf>
    <xf numFmtId="0" fontId="0" fillId="0" borderId="20" xfId="0" applyBorder="1" applyAlignment="1">
      <alignment horizontal="center" vertical="center"/>
    </xf>
    <xf numFmtId="0" fontId="10" fillId="9" borderId="11" xfId="2" applyBorder="1" applyAlignment="1" applyProtection="1">
      <alignment horizontal="center" vertical="center" shrinkToFit="1"/>
      <protection locked="0"/>
    </xf>
    <xf numFmtId="1" fontId="10" fillId="9" borderId="11" xfId="2" applyNumberFormat="1" applyBorder="1" applyAlignment="1" applyProtection="1">
      <alignment horizontal="center" vertical="center" shrinkToFit="1"/>
      <protection locked="0"/>
    </xf>
    <xf numFmtId="0" fontId="10" fillId="9" borderId="16"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xf>
    <xf numFmtId="1" fontId="10" fillId="9" borderId="1" xfId="2" applyNumberFormat="1" applyBorder="1" applyAlignment="1" applyProtection="1">
      <alignment horizontal="center" vertical="center" shrinkToFit="1"/>
    </xf>
    <xf numFmtId="0" fontId="10" fillId="9" borderId="11" xfId="2" applyNumberFormat="1" applyBorder="1" applyAlignment="1" applyProtection="1">
      <alignment horizontal="center" vertical="center" shrinkToFit="1"/>
      <protection locked="0"/>
    </xf>
    <xf numFmtId="1" fontId="10" fillId="9" borderId="30" xfId="2" applyNumberFormat="1" applyBorder="1" applyAlignment="1">
      <alignment horizontal="center" vertical="center" shrinkToFit="1"/>
    </xf>
    <xf numFmtId="1" fontId="10" fillId="9" borderId="30" xfId="2" applyNumberFormat="1" applyBorder="1" applyAlignment="1" applyProtection="1">
      <alignment horizontal="center" vertical="center" shrinkToFit="1"/>
      <protection locked="0"/>
    </xf>
    <xf numFmtId="0" fontId="10" fillId="9" borderId="1" xfId="2" applyNumberFormat="1" applyBorder="1" applyAlignment="1">
      <alignment horizontal="center" vertical="center" shrinkToFit="1"/>
    </xf>
    <xf numFmtId="0" fontId="10" fillId="9" borderId="17" xfId="2" applyNumberFormat="1" applyBorder="1" applyAlignment="1">
      <alignment horizontal="center" vertical="center" shrinkToFit="1"/>
    </xf>
    <xf numFmtId="1" fontId="10" fillId="9" borderId="17" xfId="2" applyNumberFormat="1" applyBorder="1" applyAlignment="1">
      <alignment horizontal="center" vertical="center" shrinkToFit="1"/>
    </xf>
    <xf numFmtId="0" fontId="10" fillId="9" borderId="16" xfId="2" applyNumberFormat="1" applyBorder="1" applyAlignment="1" applyProtection="1">
      <alignment horizontal="center" vertical="center"/>
      <protection locked="0"/>
    </xf>
    <xf numFmtId="1" fontId="10" fillId="9" borderId="1" xfId="2" applyNumberFormat="1" applyBorder="1" applyAlignment="1" applyProtection="1">
      <alignment horizontal="center" vertical="center"/>
      <protection locked="0"/>
    </xf>
    <xf numFmtId="0" fontId="10" fillId="9" borderId="16" xfId="2" applyNumberFormat="1" applyBorder="1" applyAlignment="1" applyProtection="1">
      <alignment horizontal="center" vertical="center"/>
    </xf>
    <xf numFmtId="0" fontId="10" fillId="9" borderId="72" xfId="2" applyBorder="1" applyAlignment="1" applyProtection="1">
      <alignment horizontal="center" vertical="center" shrinkToFit="1"/>
      <protection locked="0"/>
    </xf>
    <xf numFmtId="0" fontId="0" fillId="0" borderId="70" xfId="0" applyNumberFormat="1" applyBorder="1" applyAlignment="1">
      <alignment horizontal="center" vertical="center" shrinkToFit="1"/>
    </xf>
    <xf numFmtId="0" fontId="0" fillId="0" borderId="74" xfId="0" applyNumberFormat="1" applyBorder="1" applyAlignment="1">
      <alignment horizontal="center" vertical="center" shrinkToFit="1"/>
    </xf>
    <xf numFmtId="0" fontId="10" fillId="9" borderId="3" xfId="2" applyNumberFormat="1" applyBorder="1" applyAlignment="1" applyProtection="1">
      <alignment horizontal="center" vertical="center" shrinkToFit="1"/>
      <protection locked="0"/>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10" fillId="9" borderId="19" xfId="2" applyNumberFormat="1" applyBorder="1" applyAlignment="1" applyProtection="1">
      <alignment horizontal="center" vertical="center" shrinkToFit="1"/>
    </xf>
    <xf numFmtId="0" fontId="10" fillId="9" borderId="72" xfId="2" applyNumberFormat="1" applyBorder="1" applyAlignment="1" applyProtection="1">
      <alignment horizontal="center" vertical="center" shrinkToFit="1"/>
      <protection locked="0"/>
    </xf>
    <xf numFmtId="0" fontId="0" fillId="0" borderId="19" xfId="0" applyNumberFormat="1" applyFill="1" applyBorder="1" applyAlignment="1" applyProtection="1">
      <alignment horizontal="center" vertical="center" shrinkToFit="1"/>
      <protection locked="0"/>
    </xf>
    <xf numFmtId="0" fontId="10" fillId="9" borderId="19" xfId="2" applyNumberFormat="1" applyBorder="1" applyAlignment="1">
      <alignment horizontal="center" vertical="center" shrinkToFit="1"/>
    </xf>
    <xf numFmtId="0" fontId="10" fillId="9" borderId="59" xfId="2" applyNumberFormat="1" applyBorder="1" applyAlignment="1">
      <alignment horizontal="center" vertical="center" shrinkToFit="1"/>
    </xf>
    <xf numFmtId="0" fontId="0" fillId="0" borderId="19" xfId="0" applyNumberFormat="1" applyFill="1" applyBorder="1" applyAlignment="1" applyProtection="1">
      <alignment horizontal="center" vertical="center"/>
    </xf>
    <xf numFmtId="0" fontId="0" fillId="0" borderId="59" xfId="0" applyNumberFormat="1" applyFill="1" applyBorder="1" applyAlignment="1">
      <alignment horizontal="center" vertical="center"/>
    </xf>
    <xf numFmtId="0" fontId="0" fillId="0" borderId="70" xfId="0" applyNumberFormat="1" applyBorder="1" applyAlignment="1">
      <alignment horizontal="center" vertical="center"/>
    </xf>
    <xf numFmtId="0" fontId="5" fillId="0" borderId="3"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0" fillId="0" borderId="72" xfId="0" applyNumberFormat="1" applyFill="1" applyBorder="1" applyAlignment="1">
      <alignment horizontal="center" vertical="center"/>
    </xf>
    <xf numFmtId="0" fontId="0" fillId="0" borderId="19" xfId="0" applyNumberFormat="1" applyFill="1" applyBorder="1" applyAlignment="1">
      <alignment horizontal="center" vertical="center"/>
    </xf>
    <xf numFmtId="0" fontId="0" fillId="0" borderId="19" xfId="0" applyNumberFormat="1" applyBorder="1" applyAlignment="1">
      <alignment horizontal="center" vertical="center"/>
    </xf>
    <xf numFmtId="0" fontId="0" fillId="0" borderId="76" xfId="0" applyNumberFormat="1" applyBorder="1" applyAlignment="1">
      <alignment horizontal="center" vertical="center" shrinkToFit="1"/>
    </xf>
    <xf numFmtId="0" fontId="10" fillId="9" borderId="3" xfId="2" applyNumberFormat="1" applyBorder="1" applyAlignment="1" applyProtection="1">
      <alignment horizontal="center" vertical="center"/>
      <protection locked="0"/>
    </xf>
    <xf numFmtId="0" fontId="0" fillId="0" borderId="72" xfId="0" applyNumberFormat="1" applyBorder="1" applyAlignment="1">
      <alignment horizontal="center" vertical="center"/>
    </xf>
    <xf numFmtId="0" fontId="0" fillId="0" borderId="3" xfId="0" applyNumberFormat="1" applyBorder="1" applyAlignment="1">
      <alignment horizontal="center" vertical="center"/>
    </xf>
    <xf numFmtId="0" fontId="10" fillId="9" borderId="3" xfId="2" applyNumberFormat="1" applyBorder="1" applyAlignment="1" applyProtection="1">
      <alignment horizontal="center" vertical="center"/>
    </xf>
    <xf numFmtId="0" fontId="0" fillId="0" borderId="73" xfId="0" applyNumberFormat="1" applyBorder="1" applyAlignment="1">
      <alignment horizontal="center" vertical="center" shrinkToFit="1"/>
    </xf>
    <xf numFmtId="0" fontId="0" fillId="0" borderId="40" xfId="0" applyNumberFormat="1" applyFill="1" applyBorder="1" applyAlignment="1" applyProtection="1">
      <alignment horizontal="center" vertical="center"/>
    </xf>
    <xf numFmtId="0" fontId="5" fillId="0" borderId="20"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0" fillId="0" borderId="39" xfId="0" applyNumberFormat="1" applyFill="1" applyBorder="1" applyAlignment="1">
      <alignment horizontal="center" vertical="center"/>
    </xf>
    <xf numFmtId="0" fontId="10" fillId="9" borderId="30" xfId="2" applyBorder="1" applyAlignment="1">
      <alignment horizontal="center" vertical="center" shrinkToFit="1"/>
    </xf>
    <xf numFmtId="0" fontId="10" fillId="9" borderId="30" xfId="2" applyBorder="1" applyAlignment="1" applyProtection="1">
      <alignment horizontal="center" vertical="center" shrinkToFit="1"/>
      <protection locked="0"/>
    </xf>
    <xf numFmtId="0" fontId="0" fillId="0" borderId="74" xfId="0" applyBorder="1" applyAlignment="1">
      <alignment horizontal="center" vertical="center" shrinkToFit="1"/>
    </xf>
    <xf numFmtId="0" fontId="0" fillId="0" borderId="3" xfId="0" applyBorder="1" applyAlignment="1">
      <alignment horizontal="center" vertical="center" shrinkToFit="1"/>
    </xf>
    <xf numFmtId="0" fontId="0" fillId="0" borderId="72" xfId="0" applyBorder="1" applyAlignment="1">
      <alignment horizontal="center" vertical="center" shrinkToFit="1"/>
    </xf>
    <xf numFmtId="0" fontId="0" fillId="0" borderId="19" xfId="0" applyFill="1" applyBorder="1" applyAlignment="1" applyProtection="1">
      <alignment horizontal="center" vertical="center" shrinkToFit="1"/>
      <protection locked="0"/>
    </xf>
    <xf numFmtId="0" fontId="0" fillId="0" borderId="59" xfId="0" applyFill="1" applyBorder="1" applyAlignment="1" applyProtection="1">
      <alignment horizontal="center" vertical="center" shrinkToFit="1"/>
      <protection locked="0"/>
    </xf>
    <xf numFmtId="0" fontId="10" fillId="9" borderId="75" xfId="2" applyBorder="1" applyAlignment="1">
      <alignment horizontal="center" vertical="center" shrinkToFit="1"/>
    </xf>
    <xf numFmtId="0" fontId="10" fillId="9" borderId="75" xfId="2" applyBorder="1" applyAlignment="1" applyProtection="1">
      <alignment horizontal="center" vertical="center" shrinkToFit="1"/>
      <protection locked="0"/>
    </xf>
    <xf numFmtId="0" fontId="0" fillId="0" borderId="3" xfId="0" applyFill="1" applyBorder="1" applyAlignment="1">
      <alignment horizontal="center" vertical="center"/>
    </xf>
    <xf numFmtId="0" fontId="0" fillId="0" borderId="72" xfId="0" applyFill="1" applyBorder="1" applyAlignment="1">
      <alignment horizontal="center" vertical="center"/>
    </xf>
    <xf numFmtId="0" fontId="0" fillId="0" borderId="72"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horizontal="center" vertical="center" shrinkToFit="1"/>
    </xf>
    <xf numFmtId="0" fontId="0" fillId="0" borderId="21" xfId="0" applyFill="1" applyBorder="1" applyAlignment="1" applyProtection="1">
      <alignment horizontal="center" vertical="center" shrinkToFit="1"/>
      <protection locked="0"/>
    </xf>
    <xf numFmtId="0" fontId="0" fillId="0" borderId="20" xfId="0" applyFill="1" applyBorder="1" applyAlignment="1">
      <alignment horizontal="center" vertical="center"/>
    </xf>
    <xf numFmtId="0" fontId="0" fillId="0" borderId="39" xfId="0" applyFill="1" applyBorder="1" applyAlignment="1">
      <alignment horizontal="center" vertical="center"/>
    </xf>
    <xf numFmtId="0" fontId="10" fillId="9" borderId="16" xfId="2" applyBorder="1" applyAlignment="1" applyProtection="1">
      <alignment horizontal="center" vertical="center" shrinkToFit="1"/>
    </xf>
    <xf numFmtId="1" fontId="10" fillId="9" borderId="16" xfId="2" applyNumberFormat="1" applyBorder="1" applyAlignment="1" applyProtection="1">
      <alignment horizontal="center" vertical="center" shrinkToFit="1"/>
    </xf>
    <xf numFmtId="0" fontId="10" fillId="9" borderId="16" xfId="2" applyBorder="1" applyAlignment="1">
      <alignment horizontal="center" vertical="center" shrinkToFit="1"/>
    </xf>
    <xf numFmtId="0" fontId="10" fillId="9" borderId="1" xfId="2" applyBorder="1" applyAlignment="1">
      <alignment horizontal="center" vertical="center" shrinkToFit="1"/>
    </xf>
    <xf numFmtId="0" fontId="10" fillId="9" borderId="1" xfId="2" applyBorder="1" applyAlignment="1" applyProtection="1">
      <alignment horizontal="center" vertical="center"/>
      <protection locked="0"/>
    </xf>
    <xf numFmtId="0" fontId="10" fillId="9" borderId="3" xfId="2" applyBorder="1" applyAlignment="1" applyProtection="1">
      <alignment horizontal="center" vertical="center" shrinkToFit="1"/>
    </xf>
    <xf numFmtId="0" fontId="10" fillId="9" borderId="3" xfId="2" applyBorder="1" applyAlignment="1">
      <alignment horizontal="center" vertical="center" shrinkToFit="1"/>
    </xf>
    <xf numFmtId="0" fontId="0" fillId="0" borderId="75" xfId="0" applyFill="1" applyBorder="1" applyAlignment="1">
      <alignment horizontal="center" vertical="center" shrinkToFit="1"/>
    </xf>
    <xf numFmtId="0" fontId="10" fillId="9" borderId="19" xfId="2" applyBorder="1" applyAlignment="1">
      <alignment horizontal="center" vertical="center" shrinkToFit="1"/>
    </xf>
    <xf numFmtId="0" fontId="0" fillId="0" borderId="77" xfId="0" applyBorder="1" applyAlignment="1">
      <alignment horizontal="center" vertical="center" shrinkToFit="1"/>
    </xf>
    <xf numFmtId="0" fontId="10" fillId="9" borderId="19" xfId="2" applyBorder="1" applyAlignment="1" applyProtection="1">
      <alignment horizontal="center" vertical="center"/>
      <protection locked="0"/>
    </xf>
    <xf numFmtId="0" fontId="0" fillId="0" borderId="43" xfId="0" applyFill="1" applyBorder="1" applyAlignment="1">
      <alignment horizontal="center" vertical="center" shrinkToFit="1"/>
    </xf>
    <xf numFmtId="0" fontId="10" fillId="9" borderId="17" xfId="2" applyBorder="1" applyAlignment="1">
      <alignment horizontal="center" vertical="center" shrinkToFit="1"/>
    </xf>
    <xf numFmtId="0" fontId="10" fillId="9" borderId="59" xfId="2" applyBorder="1" applyAlignment="1">
      <alignment horizontal="center" vertical="center" shrinkToFit="1"/>
    </xf>
    <xf numFmtId="0" fontId="0" fillId="0" borderId="72" xfId="0" applyFill="1" applyBorder="1" applyAlignment="1" applyProtection="1">
      <alignment horizontal="center" vertical="center" shrinkToFit="1"/>
    </xf>
    <xf numFmtId="0" fontId="0" fillId="0" borderId="74" xfId="0" applyBorder="1" applyAlignment="1">
      <alignment horizontal="center" vertical="center"/>
    </xf>
    <xf numFmtId="0" fontId="0" fillId="0" borderId="73" xfId="0" applyBorder="1" applyAlignment="1">
      <alignment horizontal="center" vertical="center"/>
    </xf>
    <xf numFmtId="0" fontId="0" fillId="0" borderId="39" xfId="0" applyFill="1" applyBorder="1" applyAlignment="1" applyProtection="1">
      <alignment horizontal="center" vertical="center" shrinkToFit="1"/>
    </xf>
    <xf numFmtId="0" fontId="14" fillId="0" borderId="78" xfId="0" applyFont="1" applyFill="1" applyBorder="1" applyAlignment="1">
      <alignment horizontal="center" vertical="center"/>
    </xf>
    <xf numFmtId="0" fontId="14" fillId="0" borderId="79"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3" fillId="0" borderId="36" xfId="1" applyNumberFormat="1" applyFont="1" applyBorder="1" applyAlignment="1">
      <alignment horizontal="center" vertical="center"/>
    </xf>
    <xf numFmtId="0" fontId="13" fillId="0" borderId="44" xfId="1" applyNumberFormat="1" applyFont="1" applyBorder="1" applyAlignment="1">
      <alignment horizontal="center" vertical="center"/>
    </xf>
    <xf numFmtId="0" fontId="14" fillId="0" borderId="0" xfId="1" applyNumberFormat="1" applyFont="1" applyFill="1" applyBorder="1" applyAlignment="1">
      <alignment horizontal="center" vertical="center"/>
    </xf>
    <xf numFmtId="0" fontId="13" fillId="0" borderId="0" xfId="1" applyNumberFormat="1" applyFont="1" applyBorder="1" applyAlignment="1">
      <alignment horizontal="center" vertical="center"/>
    </xf>
    <xf numFmtId="0" fontId="0" fillId="0" borderId="12" xfId="0" applyFill="1" applyBorder="1" applyAlignment="1">
      <alignment horizontal="left" vertical="top"/>
    </xf>
    <xf numFmtId="0" fontId="0" fillId="0" borderId="1" xfId="0" applyFill="1" applyBorder="1" applyAlignment="1">
      <alignment horizontal="left" vertical="top" wrapText="1"/>
    </xf>
    <xf numFmtId="176" fontId="0" fillId="6" borderId="79" xfId="0" applyNumberFormat="1" applyFill="1" applyBorder="1">
      <alignment vertical="center"/>
    </xf>
    <xf numFmtId="180" fontId="0" fillId="6" borderId="79" xfId="0" applyNumberFormat="1" applyFill="1" applyBorder="1" applyAlignment="1">
      <alignment horizontal="center" vertical="center"/>
    </xf>
    <xf numFmtId="0" fontId="0" fillId="6" borderId="79" xfId="0" applyNumberFormat="1" applyFill="1" applyBorder="1" applyAlignment="1">
      <alignment horizontal="center" vertical="center"/>
    </xf>
    <xf numFmtId="180" fontId="0" fillId="7" borderId="79" xfId="0" applyNumberFormat="1" applyFill="1" applyBorder="1" applyAlignment="1">
      <alignment horizontal="right" vertical="center"/>
    </xf>
    <xf numFmtId="0" fontId="0" fillId="5" borderId="79" xfId="0" applyFill="1" applyBorder="1" applyAlignment="1">
      <alignment horizontal="center" vertical="center"/>
    </xf>
    <xf numFmtId="0" fontId="0" fillId="5" borderId="79" xfId="0" applyFill="1" applyBorder="1">
      <alignment vertical="center"/>
    </xf>
    <xf numFmtId="176" fontId="0" fillId="5" borderId="79" xfId="0" applyNumberFormat="1" applyFill="1" applyBorder="1">
      <alignment vertical="center"/>
    </xf>
    <xf numFmtId="0" fontId="0" fillId="7" borderId="79" xfId="0" applyFill="1" applyBorder="1">
      <alignment vertical="center"/>
    </xf>
    <xf numFmtId="0" fontId="0" fillId="0" borderId="80" xfId="0" applyFill="1" applyBorder="1">
      <alignment vertical="center"/>
    </xf>
    <xf numFmtId="0" fontId="0" fillId="0" borderId="79" xfId="0" applyFill="1" applyBorder="1">
      <alignment vertical="center"/>
    </xf>
    <xf numFmtId="0" fontId="0" fillId="0" borderId="79" xfId="0" applyFill="1" applyBorder="1" applyAlignment="1">
      <alignment horizontal="center" vertical="center"/>
    </xf>
    <xf numFmtId="177" fontId="0" fillId="0" borderId="79" xfId="0" applyNumberFormat="1" applyFill="1" applyBorder="1" applyAlignment="1">
      <alignment horizontal="center" vertical="center"/>
    </xf>
    <xf numFmtId="1" fontId="0" fillId="6" borderId="79" xfId="0" applyNumberFormat="1" applyFill="1" applyBorder="1" applyAlignment="1">
      <alignment horizontal="center" vertical="center"/>
    </xf>
    <xf numFmtId="178" fontId="0" fillId="5" borderId="79" xfId="0" applyNumberFormat="1" applyFill="1" applyBorder="1" applyAlignment="1">
      <alignment horizontal="center" vertical="center"/>
    </xf>
    <xf numFmtId="0" fontId="0" fillId="5" borderId="79" xfId="0" applyNumberFormat="1" applyFill="1" applyBorder="1">
      <alignment vertical="center"/>
    </xf>
    <xf numFmtId="0" fontId="0" fillId="5" borderId="70" xfId="0" applyFill="1" applyBorder="1" applyAlignment="1">
      <alignment horizontal="center" vertical="center"/>
    </xf>
    <xf numFmtId="0" fontId="0" fillId="0" borderId="20" xfId="0" applyNumberFormat="1" applyFill="1" applyBorder="1" applyAlignment="1" applyProtection="1">
      <alignment horizontal="center" vertical="center"/>
      <protection locked="0"/>
    </xf>
    <xf numFmtId="0" fontId="10" fillId="0" borderId="3" xfId="2" applyNumberFormat="1" applyFill="1" applyBorder="1" applyAlignment="1" applyProtection="1">
      <alignment horizontal="center" vertical="center" shrinkToFit="1"/>
      <protection locked="0"/>
    </xf>
    <xf numFmtId="0" fontId="10" fillId="0" borderId="16" xfId="2" applyNumberFormat="1" applyFill="1" applyBorder="1" applyAlignment="1" applyProtection="1">
      <alignment horizontal="center" vertical="center" shrinkToFit="1"/>
      <protection locked="0"/>
    </xf>
    <xf numFmtId="1" fontId="10" fillId="0" borderId="16" xfId="2" applyNumberFormat="1" applyFill="1" applyBorder="1" applyAlignment="1" applyProtection="1">
      <alignment horizontal="center" vertical="center" shrinkToFit="1"/>
      <protection locked="0"/>
    </xf>
    <xf numFmtId="0" fontId="0" fillId="0" borderId="16" xfId="0" applyNumberFormat="1" applyFill="1" applyBorder="1" applyAlignment="1">
      <alignment horizontal="center" vertical="center"/>
    </xf>
    <xf numFmtId="0" fontId="10" fillId="0" borderId="3" xfId="2" applyNumberFormat="1" applyFill="1" applyBorder="1" applyAlignment="1" applyProtection="1">
      <alignment horizontal="center" vertical="center"/>
      <protection locked="0"/>
    </xf>
    <xf numFmtId="0" fontId="10" fillId="0" borderId="16" xfId="2" applyNumberFormat="1" applyFill="1" applyBorder="1" applyAlignment="1" applyProtection="1">
      <alignment horizontal="center" vertical="center"/>
      <protection locked="0"/>
    </xf>
    <xf numFmtId="1" fontId="10" fillId="0" borderId="16" xfId="2" applyNumberFormat="1" applyFill="1" applyBorder="1" applyAlignment="1" applyProtection="1">
      <alignment horizontal="center" vertical="center"/>
      <protection locked="0"/>
    </xf>
    <xf numFmtId="0" fontId="10" fillId="0" borderId="19" xfId="2" applyNumberFormat="1" applyFill="1" applyBorder="1" applyAlignment="1" applyProtection="1">
      <alignment horizontal="center" vertical="center"/>
      <protection locked="0"/>
    </xf>
    <xf numFmtId="0" fontId="10" fillId="0" borderId="1" xfId="2" applyNumberFormat="1" applyFill="1" applyBorder="1" applyAlignment="1" applyProtection="1">
      <alignment horizontal="center" vertical="center"/>
      <protection locked="0"/>
    </xf>
    <xf numFmtId="1" fontId="10" fillId="0" borderId="1" xfId="2" applyNumberForma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3"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0" fillId="3" borderId="34" xfId="0" applyFill="1" applyBorder="1" applyAlignment="1" applyProtection="1">
      <alignment horizontal="center" vertical="center" shrinkToFit="1"/>
      <protection locked="0"/>
    </xf>
    <xf numFmtId="0" fontId="0" fillId="3" borderId="21" xfId="0" applyNumberFormat="1" applyFill="1" applyBorder="1" applyAlignment="1" applyProtection="1">
      <alignment horizontal="center" vertical="center"/>
      <protection locked="0"/>
    </xf>
    <xf numFmtId="0" fontId="10" fillId="9" borderId="59" xfId="2" applyBorder="1" applyAlignment="1" applyProtection="1">
      <alignment horizontal="center" vertical="center" shrinkToFit="1"/>
      <protection locked="0"/>
    </xf>
    <xf numFmtId="0" fontId="10" fillId="9" borderId="17" xfId="2" applyBorder="1" applyAlignment="1" applyProtection="1">
      <alignment horizontal="center" vertical="center" shrinkToFit="1"/>
      <protection locked="0"/>
    </xf>
    <xf numFmtId="1" fontId="10" fillId="9" borderId="17" xfId="2" applyNumberFormat="1"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xf>
    <xf numFmtId="0" fontId="0" fillId="0" borderId="17" xfId="0" applyNumberFormat="1" applyBorder="1" applyAlignment="1" applyProtection="1">
      <alignment horizontal="center" vertical="center" shrinkToFit="1"/>
    </xf>
    <xf numFmtId="0" fontId="10" fillId="0" borderId="59" xfId="2" applyNumberFormat="1" applyFill="1" applyBorder="1" applyAlignment="1" applyProtection="1">
      <alignment horizontal="center" vertical="center" shrinkToFit="1"/>
      <protection locked="0"/>
    </xf>
    <xf numFmtId="0" fontId="10" fillId="0" borderId="17" xfId="2" applyNumberFormat="1" applyFill="1" applyBorder="1" applyAlignment="1" applyProtection="1">
      <alignment horizontal="center" vertical="center" shrinkToFit="1"/>
      <protection locked="0"/>
    </xf>
    <xf numFmtId="1" fontId="10" fillId="0" borderId="17" xfId="2" applyNumberFormat="1" applyFill="1" applyBorder="1" applyAlignment="1" applyProtection="1">
      <alignment horizontal="center" vertical="center" shrinkToFit="1"/>
      <protection locked="0"/>
    </xf>
    <xf numFmtId="0" fontId="0" fillId="3" borderId="81" xfId="0" applyNumberFormat="1" applyFill="1" applyBorder="1" applyAlignment="1" applyProtection="1">
      <alignment horizontal="center" vertical="center"/>
      <protection locked="0"/>
    </xf>
    <xf numFmtId="0" fontId="0" fillId="0" borderId="39" xfId="0" applyNumberFormat="1" applyFill="1" applyBorder="1" applyAlignment="1" applyProtection="1">
      <alignment horizontal="center" vertical="center"/>
      <protection locked="0"/>
    </xf>
    <xf numFmtId="0" fontId="10" fillId="0" borderId="72" xfId="2" applyFill="1" applyBorder="1" applyAlignment="1" applyProtection="1">
      <alignment horizontal="center" vertical="center" shrinkToFit="1"/>
      <protection locked="0"/>
    </xf>
    <xf numFmtId="0" fontId="10" fillId="0" borderId="11" xfId="2" applyFill="1" applyBorder="1" applyAlignment="1" applyProtection="1">
      <alignment horizontal="center" vertical="center" shrinkToFit="1"/>
      <protection locked="0"/>
    </xf>
    <xf numFmtId="1" fontId="10" fillId="0" borderId="11" xfId="2" applyNumberFormat="1" applyFill="1" applyBorder="1" applyAlignment="1" applyProtection="1">
      <alignment horizontal="center" vertical="center" shrinkToFit="1"/>
      <protection locked="0"/>
    </xf>
    <xf numFmtId="0" fontId="0" fillId="0" borderId="16" xfId="0" applyBorder="1" applyAlignment="1">
      <alignment horizontal="center" vertical="center"/>
    </xf>
    <xf numFmtId="178" fontId="0" fillId="5" borderId="1" xfId="0" applyNumberFormat="1" applyFill="1" applyBorder="1" applyAlignment="1">
      <alignment horizontal="center" vertical="center"/>
    </xf>
    <xf numFmtId="0" fontId="10" fillId="9" borderId="16" xfId="2" applyBorder="1" applyAlignment="1">
      <alignment horizontal="center" vertical="center"/>
    </xf>
    <xf numFmtId="0" fontId="10" fillId="9" borderId="31" xfId="2" applyBorder="1" applyAlignment="1">
      <alignment horizontal="center" vertical="center"/>
    </xf>
    <xf numFmtId="1" fontId="0" fillId="0" borderId="34" xfId="0" applyNumberFormat="1" applyBorder="1" applyAlignment="1">
      <alignment horizontal="center" vertical="center" shrinkToFit="1"/>
    </xf>
    <xf numFmtId="1" fontId="0" fillId="0" borderId="81" xfId="0" applyNumberFormat="1" applyBorder="1" applyAlignment="1">
      <alignment horizontal="center" vertical="center" shrinkToFit="1"/>
    </xf>
    <xf numFmtId="1" fontId="0" fillId="0" borderId="60" xfId="0" applyNumberFormat="1" applyBorder="1" applyAlignment="1">
      <alignment horizontal="center" vertical="center" shrinkToFit="1"/>
    </xf>
    <xf numFmtId="0" fontId="10" fillId="0" borderId="3" xfId="2" applyFill="1" applyBorder="1" applyAlignment="1">
      <alignment horizontal="center" vertical="center"/>
    </xf>
    <xf numFmtId="0" fontId="10" fillId="0" borderId="16" xfId="2" applyFill="1" applyBorder="1" applyAlignment="1">
      <alignment horizontal="center" vertical="center"/>
    </xf>
    <xf numFmtId="0" fontId="0" fillId="0" borderId="16" xfId="0" applyBorder="1" applyAlignment="1">
      <alignment horizontal="center" vertical="center"/>
    </xf>
    <xf numFmtId="0" fontId="10" fillId="9" borderId="59" xfId="2" applyNumberFormat="1" applyBorder="1" applyAlignment="1" applyProtection="1">
      <alignment horizontal="center" vertical="center" shrinkToFit="1"/>
      <protection locked="0"/>
    </xf>
    <xf numFmtId="0" fontId="10" fillId="9" borderId="17" xfId="2" applyNumberFormat="1" applyBorder="1" applyAlignment="1" applyProtection="1">
      <alignment horizontal="center" vertical="center" shrinkToFit="1"/>
      <protection locked="0"/>
    </xf>
    <xf numFmtId="0" fontId="3"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8" fillId="0" borderId="0" xfId="0" applyFont="1" applyAlignment="1">
      <alignment horizontal="center" vertical="center"/>
    </xf>
    <xf numFmtId="0" fontId="14"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center" vertical="top" wrapText="1"/>
    </xf>
    <xf numFmtId="0" fontId="13" fillId="0" borderId="0" xfId="0" applyFont="1" applyAlignment="1">
      <alignment horizontal="center" vertical="top" wrapText="1"/>
    </xf>
    <xf numFmtId="0" fontId="10" fillId="9" borderId="0" xfId="2" applyAlignment="1">
      <alignment horizontal="left" vertical="center" wrapText="1"/>
    </xf>
    <xf numFmtId="0" fontId="10" fillId="9" borderId="8" xfId="2" applyBorder="1" applyAlignment="1">
      <alignment horizontal="left"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67"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4" xfId="0" applyFill="1" applyBorder="1" applyAlignment="1" applyProtection="1">
      <alignment horizontal="center" vertical="top"/>
      <protection locked="0"/>
    </xf>
    <xf numFmtId="0" fontId="0" fillId="4" borderId="56"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57" xfId="0" applyFill="1" applyBorder="1" applyAlignment="1" applyProtection="1">
      <alignment horizontal="center" vertical="top"/>
      <protection locked="0"/>
    </xf>
    <xf numFmtId="0" fontId="0" fillId="4" borderId="58" xfId="0" applyFill="1" applyBorder="1" applyAlignment="1" applyProtection="1">
      <alignment horizontal="center" vertical="top"/>
      <protection locked="0"/>
    </xf>
    <xf numFmtId="0" fontId="0" fillId="4" borderId="68" xfId="0" applyFill="1" applyBorder="1" applyAlignment="1" applyProtection="1">
      <alignment horizontal="center" vertical="top"/>
      <protection locked="0"/>
    </xf>
    <xf numFmtId="0" fontId="0" fillId="4" borderId="69"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8" fillId="3" borderId="0" xfId="0" applyFont="1" applyFill="1" applyAlignment="1">
      <alignment horizontal="center" vertical="center" shrinkToFit="1"/>
    </xf>
    <xf numFmtId="0" fontId="12" fillId="0" borderId="22" xfId="0" applyFont="1" applyBorder="1" applyAlignment="1">
      <alignment horizontal="center" vertical="center"/>
    </xf>
    <xf numFmtId="0" fontId="11" fillId="0" borderId="32" xfId="0" applyFont="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66" xfId="0" applyFon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left" vertical="top"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top" wrapText="1"/>
    </xf>
    <xf numFmtId="0" fontId="11" fillId="0" borderId="33" xfId="0" applyFont="1" applyBorder="1" applyAlignment="1">
      <alignment horizontal="center" vertical="center"/>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0" fillId="0" borderId="10" xfId="0" applyBorder="1" applyAlignment="1">
      <alignment horizontal="center" vertical="center" wrapText="1"/>
    </xf>
    <xf numFmtId="0" fontId="0" fillId="0" borderId="27" xfId="0" applyBorder="1" applyAlignment="1">
      <alignment horizontal="left" vertical="top" wrapText="1"/>
    </xf>
    <xf numFmtId="0" fontId="0" fillId="0" borderId="16"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top" wrapText="1"/>
    </xf>
    <xf numFmtId="0" fontId="0" fillId="0" borderId="25" xfId="0" applyBorder="1" applyAlignment="1">
      <alignment horizontal="center" vertical="center"/>
    </xf>
    <xf numFmtId="0" fontId="0" fillId="0" borderId="8" xfId="0" applyBorder="1" applyAlignment="1">
      <alignment horizontal="left"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top" wrapText="1"/>
    </xf>
    <xf numFmtId="0" fontId="12" fillId="0" borderId="0" xfId="0" applyFont="1" applyAlignment="1">
      <alignment horizontal="center" vertical="center"/>
    </xf>
    <xf numFmtId="0" fontId="0" fillId="0" borderId="21" xfId="0" applyFill="1" applyBorder="1" applyAlignment="1">
      <alignment horizontal="center" vertical="center"/>
    </xf>
    <xf numFmtId="0" fontId="0" fillId="0" borderId="81"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left" vertical="top"/>
    </xf>
    <xf numFmtId="0" fontId="0" fillId="0" borderId="31"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20"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1" xfId="0" applyFill="1" applyBorder="1" applyAlignment="1">
      <alignment horizontal="left" vertical="top" wrapText="1"/>
    </xf>
    <xf numFmtId="0" fontId="0" fillId="0" borderId="17" xfId="0"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53" xfId="0" applyFill="1" applyBorder="1" applyAlignment="1">
      <alignment horizontal="right" vertical="center"/>
    </xf>
    <xf numFmtId="0" fontId="0" fillId="0" borderId="55" xfId="0" applyFill="1" applyBorder="1" applyAlignment="1">
      <alignment horizontal="right" vertical="center"/>
    </xf>
    <xf numFmtId="0" fontId="0" fillId="0" borderId="19" xfId="0" applyFill="1" applyBorder="1" applyAlignment="1">
      <alignment horizontal="right" vertical="center"/>
    </xf>
    <xf numFmtId="0" fontId="0" fillId="0" borderId="56" xfId="0" applyFill="1" applyBorder="1" applyAlignment="1">
      <alignment horizontal="center" vertical="center"/>
    </xf>
    <xf numFmtId="0" fontId="0" fillId="0" borderId="56" xfId="0" applyNumberFormat="1" applyFill="1" applyBorder="1" applyAlignment="1">
      <alignment horizontal="center" vertical="center"/>
    </xf>
    <xf numFmtId="0" fontId="0" fillId="0" borderId="57" xfId="0" applyFill="1" applyBorder="1" applyAlignment="1">
      <alignment horizontal="left" vertical="center" wrapText="1"/>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0" xfId="0" applyFill="1" applyBorder="1" applyAlignment="1">
      <alignment horizontal="left" vertical="center"/>
    </xf>
    <xf numFmtId="0" fontId="0" fillId="0" borderId="54" xfId="0" applyFill="1" applyBorder="1" applyAlignment="1">
      <alignment horizontal="left" vertical="center"/>
    </xf>
    <xf numFmtId="0" fontId="0" fillId="0" borderId="56" xfId="0" applyFill="1" applyBorder="1" applyAlignment="1">
      <alignment horizontal="left" vertical="center"/>
    </xf>
    <xf numFmtId="0" fontId="0" fillId="0" borderId="3" xfId="0" applyFill="1" applyBorder="1" applyAlignment="1">
      <alignment horizontal="left" vertical="center"/>
    </xf>
    <xf numFmtId="0" fontId="0" fillId="6" borderId="0" xfId="0" applyFill="1" applyAlignment="1">
      <alignment horizontal="center" vertical="center"/>
    </xf>
    <xf numFmtId="0" fontId="0" fillId="8" borderId="0" xfId="0" applyFill="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cellXfs>
  <cellStyles count="3">
    <cellStyle name="パーセント" xfId="1" builtinId="5"/>
    <cellStyle name="標準" xfId="0" builtinId="0"/>
    <cellStyle name="良い" xfId="2" builtinId="26"/>
  </cellStyles>
  <dxfs count="352">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8" tint="0.5999633777886288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8" tint="0.5999633777886288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あなたの学習教育目標毎の</a:t>
            </a:r>
            <a:r>
              <a:rPr lang="ja-JP" altLang="en-US" sz="2000"/>
              <a:t>自己</a:t>
            </a:r>
            <a:r>
              <a:rPr lang="ja-JP" sz="2000"/>
              <a:t>達成度</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教務委員編集用!$X$240</c:f>
              <c:strCache>
                <c:ptCount val="1"/>
                <c:pt idx="0">
                  <c:v>1年生</c:v>
                </c:pt>
              </c:strCache>
            </c:strRef>
          </c:tx>
          <c:spPr>
            <a:solidFill>
              <a:schemeClr val="accent1"/>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教務委員編集用!$X$241:$X$247</c:f>
              <c:numCache>
                <c:formatCode>0.0_ </c:formatCode>
                <c:ptCount val="7"/>
                <c:pt idx="0">
                  <c:v>0</c:v>
                </c:pt>
                <c:pt idx="1">
                  <c:v>0</c:v>
                </c:pt>
                <c:pt idx="2">
                  <c:v>0</c:v>
                </c:pt>
                <c:pt idx="3">
                  <c:v>0</c:v>
                </c:pt>
                <c:pt idx="4">
                  <c:v>0</c:v>
                </c:pt>
                <c:pt idx="5">
                  <c:v>0</c:v>
                </c:pt>
                <c:pt idx="6">
                  <c:v>0</c:v>
                </c:pt>
              </c:numCache>
            </c:numRef>
          </c:val>
        </c:ser>
        <c:ser>
          <c:idx val="1"/>
          <c:order val="1"/>
          <c:tx>
            <c:strRef>
              <c:f>教務委員編集用!$Y$240</c:f>
              <c:strCache>
                <c:ptCount val="1"/>
                <c:pt idx="0">
                  <c:v>2年生</c:v>
                </c:pt>
              </c:strCache>
            </c:strRef>
          </c:tx>
          <c:spPr>
            <a:solidFill>
              <a:schemeClr val="accent2"/>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教務委員編集用!$Y$241:$Y$247</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教務委員編集用!$Z$240</c:f>
              <c:strCache>
                <c:ptCount val="1"/>
                <c:pt idx="0">
                  <c:v>3年生</c:v>
                </c:pt>
              </c:strCache>
            </c:strRef>
          </c:tx>
          <c:spPr>
            <a:solidFill>
              <a:schemeClr val="accent3"/>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教務委員編集用!$Z$241:$Z$247</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教務委員編集用!$AA$240</c:f>
              <c:strCache>
                <c:ptCount val="1"/>
                <c:pt idx="0">
                  <c:v>4年生</c:v>
                </c:pt>
              </c:strCache>
            </c:strRef>
          </c:tx>
          <c:spPr>
            <a:solidFill>
              <a:schemeClr val="accent4"/>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教務委員編集用!$AA$241:$AA$247</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教務委員編集用!$AB$240</c:f>
              <c:strCache>
                <c:ptCount val="1"/>
                <c:pt idx="0">
                  <c:v>5年生</c:v>
                </c:pt>
              </c:strCache>
            </c:strRef>
          </c:tx>
          <c:spPr>
            <a:solidFill>
              <a:schemeClr val="accent5"/>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教務委員編集用!$AB$241:$AB$247</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2051617808"/>
        <c:axId val="2051609648"/>
      </c:barChart>
      <c:catAx>
        <c:axId val="205161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2051609648"/>
        <c:crosses val="autoZero"/>
        <c:auto val="1"/>
        <c:lblAlgn val="ctr"/>
        <c:lblOffset val="100"/>
        <c:noMultiLvlLbl val="0"/>
      </c:catAx>
      <c:valAx>
        <c:axId val="2051609648"/>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20516178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r>
              <a:rPr lang="ja-JP" sz="2000"/>
              <a:t>学習教育目標毎の</a:t>
            </a:r>
            <a:r>
              <a:rPr lang="ja-JP" altLang="en-US" sz="2000"/>
              <a:t>達成度の</a:t>
            </a:r>
            <a:r>
              <a:rPr lang="ja-JP" sz="2000"/>
              <a:t>割合</a:t>
            </a:r>
            <a:endParaRPr lang="en-US" sz="2000"/>
          </a:p>
        </c:rich>
      </c:tx>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教務委員編集用!$W$241:$W$247</c:f>
              <c:strCache>
                <c:ptCount val="7"/>
                <c:pt idx="0">
                  <c:v>A</c:v>
                </c:pt>
                <c:pt idx="1">
                  <c:v>B</c:v>
                </c:pt>
                <c:pt idx="2">
                  <c:v>C</c:v>
                </c:pt>
                <c:pt idx="3">
                  <c:v>D</c:v>
                </c:pt>
                <c:pt idx="4">
                  <c:v>E</c:v>
                </c:pt>
                <c:pt idx="5">
                  <c:v>F</c:v>
                </c:pt>
                <c:pt idx="6">
                  <c:v>G</c:v>
                </c:pt>
              </c:strCache>
            </c:strRef>
          </c:cat>
          <c:val>
            <c:numRef>
              <c:f>教務委員編集用!$AE$241:$AE$247</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科目毎の家庭学習時間／週間</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教務委員編集用!$U$240</c:f>
              <c:strCache>
                <c:ptCount val="1"/>
                <c:pt idx="0">
                  <c:v>科目数</c:v>
                </c:pt>
              </c:strCache>
            </c:strRef>
          </c:tx>
          <c:spPr>
            <a:solidFill>
              <a:schemeClr val="accent1"/>
            </a:solidFill>
            <a:ln>
              <a:noFill/>
            </a:ln>
            <a:effectLst/>
          </c:spPr>
          <c:invertIfNegative val="0"/>
          <c:cat>
            <c:strRef>
              <c:f>教務委員編集用!$T$241:$T$245</c:f>
              <c:strCache>
                <c:ptCount val="5"/>
                <c:pt idx="0">
                  <c:v>30分未満</c:v>
                </c:pt>
                <c:pt idx="1">
                  <c:v>30分～1時間</c:v>
                </c:pt>
                <c:pt idx="2">
                  <c:v>1～2時間</c:v>
                </c:pt>
                <c:pt idx="3">
                  <c:v>2～3時間</c:v>
                </c:pt>
                <c:pt idx="4">
                  <c:v>3時間以上</c:v>
                </c:pt>
              </c:strCache>
            </c:strRef>
          </c:cat>
          <c:val>
            <c:numRef>
              <c:f>教務委員編集用!$U$241:$U$245</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2055423376"/>
        <c:axId val="2055425552"/>
      </c:barChart>
      <c:catAx>
        <c:axId val="205542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55425552"/>
        <c:crosses val="autoZero"/>
        <c:auto val="1"/>
        <c:lblAlgn val="ctr"/>
        <c:lblOffset val="100"/>
        <c:noMultiLvlLbl val="0"/>
      </c:catAx>
      <c:valAx>
        <c:axId val="20554255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055423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各成績評定における科目数</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教務委員編集用!$R$240</c:f>
              <c:strCache>
                <c:ptCount val="1"/>
                <c:pt idx="0">
                  <c:v>科目数</c:v>
                </c:pt>
              </c:strCache>
            </c:strRef>
          </c:tx>
          <c:spPr>
            <a:solidFill>
              <a:schemeClr val="accent1"/>
            </a:solidFill>
            <a:ln>
              <a:noFill/>
            </a:ln>
            <a:effectLst/>
          </c:spPr>
          <c:invertIfNegative val="0"/>
          <c:cat>
            <c:strRef>
              <c:f>教務委員編集用!$Q$241:$Q$244</c:f>
              <c:strCache>
                <c:ptCount val="4"/>
                <c:pt idx="0">
                  <c:v>優</c:v>
                </c:pt>
                <c:pt idx="1">
                  <c:v>良</c:v>
                </c:pt>
                <c:pt idx="2">
                  <c:v>可</c:v>
                </c:pt>
                <c:pt idx="3">
                  <c:v>不可</c:v>
                </c:pt>
              </c:strCache>
            </c:strRef>
          </c:cat>
          <c:val>
            <c:numRef>
              <c:f>教務委員編集用!$R$241:$R$244</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2055419024"/>
        <c:axId val="2055411952"/>
      </c:barChart>
      <c:catAx>
        <c:axId val="205541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55411952"/>
        <c:crosses val="autoZero"/>
        <c:auto val="1"/>
        <c:lblAlgn val="ctr"/>
        <c:lblOffset val="100"/>
        <c:noMultiLvlLbl val="0"/>
      </c:catAx>
      <c:valAx>
        <c:axId val="20554119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055419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xdr:rowOff>
    </xdr:from>
    <xdr:to>
      <xdr:col>14</xdr:col>
      <xdr:colOff>199350</xdr:colOff>
      <xdr:row>28</xdr:row>
      <xdr:rowOff>26175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200023</xdr:colOff>
      <xdr:row>5</xdr:row>
      <xdr:rowOff>0</xdr:rowOff>
    </xdr:from>
    <xdr:to>
      <xdr:col>26</xdr:col>
      <xdr:colOff>227923</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390525</xdr:colOff>
      <xdr:row>28</xdr:row>
      <xdr:rowOff>28575</xdr:rowOff>
    </xdr:from>
    <xdr:to>
      <xdr:col>14</xdr:col>
      <xdr:colOff>189825</xdr:colOff>
      <xdr:row>51</xdr:row>
      <xdr:rowOff>45225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209548</xdr:colOff>
      <xdr:row>28</xdr:row>
      <xdr:rowOff>28574</xdr:rowOff>
    </xdr:from>
    <xdr:to>
      <xdr:col>26</xdr:col>
      <xdr:colOff>237448</xdr:colOff>
      <xdr:row>51</xdr:row>
      <xdr:rowOff>45224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zoomScaleNormal="100" zoomScaleSheetLayoutView="100" workbookViewId="0">
      <selection activeCell="D21" sqref="D21:O22"/>
    </sheetView>
  </sheetViews>
  <sheetFormatPr defaultRowHeight="13.5"/>
  <cols>
    <col min="1" max="25" width="5.75" customWidth="1"/>
  </cols>
  <sheetData>
    <row r="2" spans="1:19" ht="21">
      <c r="A2" s="526" t="s">
        <v>301</v>
      </c>
      <c r="B2" s="526"/>
      <c r="C2" s="526"/>
      <c r="D2" s="526"/>
      <c r="E2" s="526"/>
      <c r="F2" s="526"/>
      <c r="G2" s="526"/>
      <c r="H2" s="526"/>
      <c r="I2" s="526"/>
      <c r="J2" s="526"/>
      <c r="K2" s="526"/>
      <c r="L2" s="526"/>
      <c r="M2" s="526"/>
      <c r="N2" s="526"/>
      <c r="O2" s="526"/>
      <c r="P2" s="336"/>
      <c r="Q2" s="336"/>
      <c r="R2" s="336"/>
      <c r="S2" s="336"/>
    </row>
    <row r="5" spans="1:19" ht="18.75" customHeight="1">
      <c r="B5" s="527" t="s">
        <v>300</v>
      </c>
      <c r="C5" s="527"/>
      <c r="D5" s="527"/>
      <c r="E5" s="527"/>
      <c r="F5" s="527"/>
      <c r="G5" s="527"/>
      <c r="H5" s="527"/>
      <c r="I5" s="527"/>
      <c r="J5" s="527"/>
      <c r="K5" s="527"/>
      <c r="L5" s="527"/>
      <c r="M5" s="527"/>
      <c r="N5" s="527"/>
      <c r="O5" s="527"/>
      <c r="P5" s="332"/>
      <c r="Q5" s="332"/>
      <c r="R5" s="332"/>
      <c r="S5" s="332"/>
    </row>
    <row r="6" spans="1:19" ht="18.75" customHeight="1">
      <c r="B6" s="527"/>
      <c r="C6" s="527"/>
      <c r="D6" s="527"/>
      <c r="E6" s="527"/>
      <c r="F6" s="527"/>
      <c r="G6" s="527"/>
      <c r="H6" s="527"/>
      <c r="I6" s="527"/>
      <c r="J6" s="527"/>
      <c r="K6" s="527"/>
      <c r="L6" s="527"/>
      <c r="M6" s="527"/>
      <c r="N6" s="527"/>
      <c r="O6" s="527"/>
      <c r="P6" s="332"/>
      <c r="Q6" s="332"/>
      <c r="R6" s="332"/>
      <c r="S6" s="332"/>
    </row>
    <row r="7" spans="1:19" ht="18.75" customHeight="1">
      <c r="B7" s="334"/>
      <c r="C7" s="334"/>
      <c r="D7" s="334"/>
      <c r="E7" s="334"/>
      <c r="F7" s="334"/>
      <c r="G7" s="334"/>
      <c r="H7" s="334"/>
      <c r="I7" s="334"/>
      <c r="J7" s="334"/>
      <c r="K7" s="334"/>
      <c r="L7" s="334"/>
      <c r="M7" s="334"/>
      <c r="N7" s="334"/>
      <c r="O7" s="334"/>
      <c r="P7" s="332"/>
      <c r="Q7" s="332"/>
      <c r="R7" s="332"/>
      <c r="S7" s="332"/>
    </row>
    <row r="8" spans="1:19" ht="18.75" customHeight="1">
      <c r="B8" s="527" t="s">
        <v>299</v>
      </c>
      <c r="C8" s="527"/>
      <c r="D8" s="527"/>
      <c r="E8" s="527"/>
      <c r="F8" s="527"/>
      <c r="G8" s="527"/>
      <c r="H8" s="527"/>
      <c r="I8" s="527"/>
      <c r="J8" s="527"/>
      <c r="K8" s="527"/>
      <c r="L8" s="527"/>
      <c r="M8" s="527"/>
      <c r="N8" s="527"/>
      <c r="O8" s="527"/>
      <c r="P8" s="332"/>
      <c r="Q8" s="332"/>
      <c r="R8" s="332"/>
      <c r="S8" s="332"/>
    </row>
    <row r="9" spans="1:19" ht="18.75" customHeight="1">
      <c r="B9" s="527"/>
      <c r="C9" s="527"/>
      <c r="D9" s="527"/>
      <c r="E9" s="527"/>
      <c r="F9" s="527"/>
      <c r="G9" s="527"/>
      <c r="H9" s="527"/>
      <c r="I9" s="527"/>
      <c r="J9" s="527"/>
      <c r="K9" s="527"/>
      <c r="L9" s="527"/>
      <c r="M9" s="527"/>
      <c r="N9" s="527"/>
      <c r="O9" s="527"/>
      <c r="P9" s="332"/>
      <c r="Q9" s="332"/>
      <c r="R9" s="332"/>
      <c r="S9" s="332"/>
    </row>
    <row r="10" spans="1:19" ht="18.75" customHeight="1">
      <c r="B10" s="334"/>
      <c r="C10" s="334"/>
      <c r="D10" s="334"/>
      <c r="E10" s="334"/>
      <c r="F10" s="334"/>
      <c r="G10" s="334"/>
      <c r="H10" s="334"/>
      <c r="I10" s="334"/>
      <c r="J10" s="334"/>
      <c r="K10" s="334"/>
      <c r="L10" s="334"/>
      <c r="M10" s="334"/>
      <c r="N10" s="334"/>
      <c r="O10" s="334"/>
      <c r="P10" s="332"/>
      <c r="Q10" s="332"/>
      <c r="R10" s="332"/>
      <c r="S10" s="332"/>
    </row>
    <row r="11" spans="1:19" ht="18.75" customHeight="1">
      <c r="B11" s="527" t="s">
        <v>298</v>
      </c>
      <c r="C11" s="527"/>
      <c r="D11" s="527"/>
      <c r="E11" s="527"/>
      <c r="F11" s="527"/>
      <c r="G11" s="527"/>
      <c r="H11" s="527"/>
      <c r="I11" s="527"/>
      <c r="J11" s="527"/>
      <c r="K11" s="527"/>
      <c r="L11" s="527"/>
      <c r="M11" s="527"/>
      <c r="N11" s="527"/>
      <c r="O11" s="527"/>
      <c r="P11" s="332"/>
      <c r="Q11" s="332"/>
      <c r="R11" s="332"/>
      <c r="S11" s="332"/>
    </row>
    <row r="12" spans="1:19" ht="18.75" customHeight="1">
      <c r="B12" s="527"/>
      <c r="C12" s="527"/>
      <c r="D12" s="527"/>
      <c r="E12" s="527"/>
      <c r="F12" s="527"/>
      <c r="G12" s="527"/>
      <c r="H12" s="527"/>
      <c r="I12" s="527"/>
      <c r="J12" s="527"/>
      <c r="K12" s="527"/>
      <c r="L12" s="527"/>
      <c r="M12" s="527"/>
      <c r="N12" s="527"/>
      <c r="O12" s="527"/>
      <c r="P12" s="332"/>
      <c r="Q12" s="332"/>
      <c r="R12" s="332"/>
      <c r="S12" s="332"/>
    </row>
    <row r="13" spans="1:19" ht="18.75" customHeight="1">
      <c r="B13" s="334"/>
      <c r="C13" s="334"/>
      <c r="D13" s="334"/>
      <c r="E13" s="334"/>
      <c r="F13" s="334"/>
      <c r="G13" s="334"/>
      <c r="H13" s="334"/>
      <c r="I13" s="334"/>
      <c r="J13" s="334"/>
      <c r="K13" s="334"/>
      <c r="L13" s="334"/>
      <c r="M13" s="334"/>
      <c r="N13" s="334"/>
      <c r="O13" s="334"/>
      <c r="P13" s="332"/>
      <c r="Q13" s="332"/>
      <c r="R13" s="332"/>
      <c r="S13" s="332"/>
    </row>
    <row r="14" spans="1:19" ht="18.75" customHeight="1">
      <c r="B14" s="528" t="s">
        <v>297</v>
      </c>
      <c r="C14" s="528"/>
      <c r="D14" s="527" t="s">
        <v>296</v>
      </c>
      <c r="E14" s="527"/>
      <c r="F14" s="527"/>
      <c r="G14" s="527"/>
      <c r="H14" s="527"/>
      <c r="I14" s="527"/>
      <c r="J14" s="527"/>
      <c r="K14" s="527"/>
      <c r="L14" s="527"/>
      <c r="M14" s="527"/>
      <c r="N14" s="527"/>
      <c r="O14" s="527"/>
      <c r="P14" s="332"/>
      <c r="Q14" s="332"/>
      <c r="R14" s="332"/>
      <c r="S14" s="332"/>
    </row>
    <row r="15" spans="1:19" ht="18.75" customHeight="1">
      <c r="B15" s="335"/>
      <c r="C15" s="335"/>
      <c r="D15" s="527"/>
      <c r="E15" s="527"/>
      <c r="F15" s="527"/>
      <c r="G15" s="527"/>
      <c r="H15" s="527"/>
      <c r="I15" s="527"/>
      <c r="J15" s="527"/>
      <c r="K15" s="527"/>
      <c r="L15" s="527"/>
      <c r="M15" s="527"/>
      <c r="N15" s="527"/>
      <c r="O15" s="527"/>
      <c r="P15" s="332"/>
      <c r="Q15" s="332"/>
      <c r="R15" s="332"/>
      <c r="S15" s="332"/>
    </row>
    <row r="16" spans="1:19" ht="18.75" customHeight="1">
      <c r="B16" s="334"/>
      <c r="C16" s="334"/>
      <c r="D16" s="527" t="s">
        <v>295</v>
      </c>
      <c r="E16" s="527"/>
      <c r="F16" s="527"/>
      <c r="G16" s="527"/>
      <c r="H16" s="527"/>
      <c r="I16" s="527"/>
      <c r="J16" s="527"/>
      <c r="K16" s="527"/>
      <c r="L16" s="527"/>
      <c r="M16" s="527"/>
      <c r="N16" s="527"/>
      <c r="O16" s="527"/>
      <c r="P16" s="332"/>
      <c r="Q16" s="332"/>
      <c r="R16" s="332"/>
      <c r="S16" s="332"/>
    </row>
    <row r="17" spans="2:19" ht="18.75" customHeight="1">
      <c r="B17" s="334"/>
      <c r="C17" s="334"/>
      <c r="D17" s="333"/>
      <c r="E17" s="333"/>
      <c r="F17" s="333"/>
      <c r="G17" s="333"/>
      <c r="H17" s="333"/>
      <c r="I17" s="333"/>
      <c r="J17" s="333"/>
      <c r="K17" s="333"/>
      <c r="L17" s="333"/>
      <c r="M17" s="333"/>
      <c r="N17" s="333"/>
      <c r="O17" s="333"/>
      <c r="P17" s="332"/>
      <c r="Q17" s="332"/>
      <c r="R17" s="332"/>
      <c r="S17" s="332"/>
    </row>
    <row r="18" spans="2:19" ht="18.75" customHeight="1">
      <c r="B18" s="529" t="s">
        <v>294</v>
      </c>
      <c r="C18" s="530"/>
      <c r="D18" s="527" t="s">
        <v>293</v>
      </c>
      <c r="E18" s="527"/>
      <c r="F18" s="527"/>
      <c r="G18" s="527"/>
      <c r="H18" s="527"/>
      <c r="I18" s="527"/>
      <c r="J18" s="527"/>
      <c r="K18" s="527"/>
      <c r="L18" s="527"/>
      <c r="M18" s="527"/>
      <c r="N18" s="527"/>
      <c r="O18" s="527"/>
      <c r="P18" s="332"/>
      <c r="Q18" s="332"/>
      <c r="R18" s="332"/>
      <c r="S18" s="332"/>
    </row>
    <row r="19" spans="2:19" ht="18.75" customHeight="1">
      <c r="B19" s="332"/>
      <c r="C19" s="332"/>
      <c r="D19" s="527"/>
      <c r="E19" s="527"/>
      <c r="F19" s="527"/>
      <c r="G19" s="527"/>
      <c r="H19" s="527"/>
      <c r="I19" s="527"/>
      <c r="J19" s="527"/>
      <c r="K19" s="527"/>
      <c r="L19" s="527"/>
      <c r="M19" s="527"/>
      <c r="N19" s="527"/>
      <c r="O19" s="527"/>
      <c r="P19" s="332"/>
      <c r="Q19" s="332"/>
      <c r="R19" s="332"/>
      <c r="S19" s="332"/>
    </row>
    <row r="20" spans="2:19" ht="18.75" customHeight="1">
      <c r="B20" s="332"/>
      <c r="C20" s="332"/>
      <c r="D20" s="527"/>
      <c r="E20" s="527"/>
      <c r="F20" s="527"/>
      <c r="G20" s="527"/>
      <c r="H20" s="527"/>
      <c r="I20" s="527"/>
      <c r="J20" s="527"/>
      <c r="K20" s="527"/>
      <c r="L20" s="527"/>
      <c r="M20" s="527"/>
      <c r="N20" s="527"/>
      <c r="O20" s="527"/>
      <c r="P20" s="332"/>
      <c r="Q20" s="332"/>
      <c r="R20" s="332"/>
      <c r="S20" s="332"/>
    </row>
    <row r="21" spans="2:19" ht="18.75" customHeight="1">
      <c r="B21" s="332"/>
      <c r="C21" s="332"/>
      <c r="D21" s="527" t="s">
        <v>292</v>
      </c>
      <c r="E21" s="527"/>
      <c r="F21" s="527"/>
      <c r="G21" s="527"/>
      <c r="H21" s="527"/>
      <c r="I21" s="527"/>
      <c r="J21" s="527"/>
      <c r="K21" s="527"/>
      <c r="L21" s="527"/>
      <c r="M21" s="527"/>
      <c r="N21" s="527"/>
      <c r="O21" s="527"/>
      <c r="P21" s="332"/>
      <c r="Q21" s="332"/>
      <c r="R21" s="332"/>
      <c r="S21" s="332"/>
    </row>
    <row r="22" spans="2:19" ht="18.75" customHeight="1">
      <c r="B22" s="332"/>
      <c r="C22" s="332"/>
      <c r="D22" s="527"/>
      <c r="E22" s="527"/>
      <c r="F22" s="527"/>
      <c r="G22" s="527"/>
      <c r="H22" s="527"/>
      <c r="I22" s="527"/>
      <c r="J22" s="527"/>
      <c r="K22" s="527"/>
      <c r="L22" s="527"/>
      <c r="M22" s="527"/>
      <c r="N22" s="527"/>
      <c r="O22" s="527"/>
      <c r="P22" s="332"/>
      <c r="Q22" s="332"/>
      <c r="R22" s="332"/>
      <c r="S22" s="332"/>
    </row>
    <row r="23" spans="2:19" ht="18.75" customHeight="1">
      <c r="B23" s="332"/>
      <c r="C23" s="332"/>
      <c r="D23" s="528" t="s">
        <v>291</v>
      </c>
      <c r="E23" s="527"/>
      <c r="F23" s="527"/>
      <c r="G23" s="527"/>
      <c r="H23" s="527"/>
      <c r="I23" s="527"/>
      <c r="J23" s="527"/>
      <c r="K23" s="527"/>
      <c r="L23" s="527"/>
      <c r="M23" s="527"/>
      <c r="N23" s="527"/>
      <c r="O23" s="527"/>
      <c r="P23" s="332"/>
      <c r="Q23" s="332"/>
      <c r="R23" s="332"/>
      <c r="S23" s="332"/>
    </row>
    <row r="24" spans="2:19" ht="18.75" customHeight="1">
      <c r="B24" s="332"/>
      <c r="C24" s="332"/>
      <c r="D24" s="527"/>
      <c r="E24" s="527"/>
      <c r="F24" s="527"/>
      <c r="G24" s="527"/>
      <c r="H24" s="527"/>
      <c r="I24" s="527"/>
      <c r="J24" s="527"/>
      <c r="K24" s="527"/>
      <c r="L24" s="527"/>
      <c r="M24" s="527"/>
      <c r="N24" s="527"/>
      <c r="O24" s="527"/>
      <c r="P24" s="332"/>
      <c r="Q24" s="332"/>
      <c r="R24" s="332"/>
      <c r="S24" s="332"/>
    </row>
    <row r="25" spans="2:19" ht="18.75" customHeight="1">
      <c r="B25" s="332"/>
      <c r="C25" s="332"/>
      <c r="D25" s="527" t="s">
        <v>290</v>
      </c>
      <c r="E25" s="528"/>
      <c r="F25" s="528"/>
      <c r="G25" s="528"/>
      <c r="H25" s="528"/>
      <c r="I25" s="528"/>
      <c r="J25" s="528"/>
      <c r="K25" s="528"/>
      <c r="L25" s="528"/>
      <c r="M25" s="528"/>
      <c r="N25" s="528"/>
      <c r="O25" s="528"/>
      <c r="P25" s="332"/>
      <c r="Q25" s="332"/>
      <c r="R25" s="332"/>
      <c r="S25" s="332"/>
    </row>
    <row r="26" spans="2:19" ht="18.75" customHeight="1">
      <c r="B26" s="332"/>
      <c r="C26" s="332"/>
      <c r="D26" s="527" t="s">
        <v>342</v>
      </c>
      <c r="E26" s="527"/>
      <c r="F26" s="527"/>
      <c r="G26" s="527"/>
      <c r="H26" s="527"/>
      <c r="I26" s="527"/>
      <c r="J26" s="527"/>
      <c r="K26" s="527"/>
      <c r="L26" s="527"/>
      <c r="M26" s="527"/>
      <c r="N26" s="527"/>
      <c r="O26" s="527"/>
      <c r="P26" s="332"/>
      <c r="Q26" s="332"/>
      <c r="R26" s="332"/>
      <c r="S26" s="332"/>
    </row>
    <row r="27" spans="2:19" ht="18.75" customHeight="1">
      <c r="B27" s="332"/>
      <c r="C27" s="332"/>
      <c r="D27" s="527"/>
      <c r="E27" s="527"/>
      <c r="F27" s="527"/>
      <c r="G27" s="527"/>
      <c r="H27" s="527"/>
      <c r="I27" s="527"/>
      <c r="J27" s="527"/>
      <c r="K27" s="527"/>
      <c r="L27" s="527"/>
      <c r="M27" s="527"/>
      <c r="N27" s="527"/>
      <c r="O27" s="527"/>
      <c r="P27" s="332"/>
      <c r="Q27" s="332"/>
      <c r="R27" s="332"/>
      <c r="S27" s="332"/>
    </row>
    <row r="28" spans="2:19" ht="18.75" customHeight="1">
      <c r="B28" s="332"/>
      <c r="C28" s="332"/>
      <c r="D28" s="332"/>
      <c r="E28" s="332"/>
      <c r="F28" s="332"/>
      <c r="G28" s="332"/>
      <c r="H28" s="332"/>
      <c r="I28" s="332"/>
      <c r="J28" s="332"/>
      <c r="K28" s="332"/>
      <c r="L28" s="332"/>
      <c r="M28" s="332"/>
      <c r="N28" s="332"/>
      <c r="O28" s="332"/>
      <c r="P28" s="332"/>
      <c r="Q28" s="332"/>
      <c r="R28" s="332"/>
      <c r="S28" s="332"/>
    </row>
    <row r="29" spans="2:19" ht="18.75" customHeight="1">
      <c r="B29" s="332"/>
      <c r="C29" s="332"/>
      <c r="D29" s="332"/>
      <c r="E29" s="332"/>
      <c r="F29" s="332"/>
      <c r="G29" s="332"/>
      <c r="H29" s="332"/>
      <c r="I29" s="332"/>
      <c r="J29" s="332"/>
      <c r="K29" s="332"/>
      <c r="L29" s="332"/>
      <c r="M29" s="332"/>
      <c r="N29" s="332"/>
      <c r="O29" s="332"/>
      <c r="P29" s="332"/>
      <c r="Q29" s="332"/>
      <c r="R29" s="332"/>
      <c r="S29" s="332"/>
    </row>
    <row r="30" spans="2:19" ht="18.75" customHeight="1">
      <c r="B30" s="332"/>
      <c r="C30" s="332"/>
      <c r="D30" s="332"/>
      <c r="E30" s="332"/>
      <c r="F30" s="332"/>
      <c r="G30" s="332"/>
      <c r="H30" s="332"/>
      <c r="I30" s="332"/>
      <c r="J30" s="332"/>
      <c r="K30" s="332"/>
      <c r="L30" s="332"/>
      <c r="M30" s="332"/>
      <c r="N30" s="332"/>
      <c r="O30" s="332"/>
      <c r="P30" s="332"/>
      <c r="Q30" s="332"/>
      <c r="R30" s="332"/>
      <c r="S30" s="332"/>
    </row>
    <row r="31" spans="2:19" ht="13.5" customHeight="1">
      <c r="B31" s="332"/>
      <c r="C31" s="332"/>
      <c r="D31" s="332"/>
      <c r="E31" s="332"/>
      <c r="F31" s="332"/>
      <c r="G31" s="332"/>
      <c r="H31" s="332"/>
      <c r="I31" s="332"/>
      <c r="J31" s="332"/>
      <c r="K31" s="332"/>
      <c r="L31" s="332"/>
      <c r="M31" s="332"/>
      <c r="N31" s="332"/>
      <c r="O31" s="332"/>
      <c r="P31" s="332"/>
      <c r="Q31" s="332"/>
      <c r="R31" s="332"/>
      <c r="S31" s="332"/>
    </row>
    <row r="32" spans="2:19" ht="13.5" customHeight="1">
      <c r="B32" s="332"/>
      <c r="C32" s="332"/>
      <c r="D32" s="332"/>
      <c r="E32" s="332"/>
      <c r="F32" s="332"/>
      <c r="G32" s="332"/>
      <c r="H32" s="332"/>
      <c r="I32" s="332"/>
      <c r="J32" s="332"/>
      <c r="K32" s="332"/>
      <c r="L32" s="332"/>
      <c r="M32" s="332"/>
      <c r="N32" s="332"/>
      <c r="O32" s="332"/>
      <c r="P32" s="332"/>
      <c r="Q32" s="332"/>
      <c r="R32" s="332"/>
      <c r="S32" s="332"/>
    </row>
    <row r="33" spans="2:19" ht="13.5" customHeight="1">
      <c r="B33" s="332"/>
      <c r="C33" s="332"/>
      <c r="D33" s="332"/>
      <c r="E33" s="332"/>
      <c r="F33" s="332"/>
      <c r="G33" s="332"/>
      <c r="H33" s="332"/>
      <c r="I33" s="332"/>
      <c r="J33" s="332"/>
      <c r="K33" s="332"/>
      <c r="L33" s="332"/>
      <c r="M33" s="332"/>
      <c r="N33" s="332"/>
      <c r="O33" s="332"/>
      <c r="P33" s="332"/>
      <c r="Q33" s="332"/>
      <c r="R33" s="332"/>
      <c r="S33" s="332"/>
    </row>
    <row r="34" spans="2:19" ht="13.5" customHeight="1">
      <c r="B34" s="332"/>
      <c r="C34" s="332"/>
      <c r="D34" s="332"/>
      <c r="E34" s="332"/>
      <c r="F34" s="332"/>
      <c r="G34" s="332"/>
      <c r="H34" s="332"/>
      <c r="I34" s="332"/>
      <c r="J34" s="332"/>
      <c r="K34" s="332"/>
      <c r="L34" s="332"/>
      <c r="M34" s="332"/>
      <c r="N34" s="332"/>
      <c r="O34" s="332"/>
      <c r="P34" s="332"/>
      <c r="Q34" s="332"/>
      <c r="R34" s="332"/>
      <c r="S34" s="332"/>
    </row>
    <row r="35" spans="2:19" ht="13.5" customHeight="1">
      <c r="B35" s="332"/>
      <c r="C35" s="332"/>
      <c r="D35" s="332"/>
      <c r="E35" s="332"/>
      <c r="F35" s="332"/>
      <c r="G35" s="332"/>
      <c r="H35" s="332"/>
      <c r="I35" s="332"/>
      <c r="J35" s="332"/>
      <c r="K35" s="332"/>
      <c r="L35" s="332"/>
      <c r="M35" s="332"/>
      <c r="N35" s="332"/>
      <c r="O35" s="332"/>
      <c r="P35" s="332"/>
      <c r="Q35" s="332"/>
      <c r="R35" s="332"/>
      <c r="S35" s="332"/>
    </row>
    <row r="36" spans="2:19" ht="13.5" customHeight="1">
      <c r="B36" s="332"/>
      <c r="C36" s="332"/>
      <c r="D36" s="332"/>
      <c r="E36" s="332"/>
      <c r="F36" s="332"/>
      <c r="G36" s="332"/>
      <c r="H36" s="332"/>
      <c r="I36" s="332"/>
      <c r="J36" s="332"/>
      <c r="K36" s="332"/>
      <c r="L36" s="332"/>
      <c r="M36" s="332"/>
      <c r="N36" s="332"/>
      <c r="O36" s="332"/>
      <c r="P36" s="332"/>
      <c r="Q36" s="332"/>
      <c r="R36" s="332"/>
      <c r="S36" s="332"/>
    </row>
    <row r="37" spans="2:19" ht="13.5" customHeight="1">
      <c r="B37" s="332"/>
      <c r="C37" s="332"/>
      <c r="D37" s="332"/>
      <c r="E37" s="332"/>
      <c r="F37" s="332"/>
      <c r="G37" s="332"/>
      <c r="H37" s="332"/>
      <c r="I37" s="332"/>
      <c r="J37" s="332"/>
      <c r="K37" s="332"/>
      <c r="L37" s="332"/>
      <c r="M37" s="332"/>
      <c r="N37" s="332"/>
      <c r="O37" s="332"/>
      <c r="P37" s="332"/>
      <c r="Q37" s="332"/>
      <c r="R37" s="332"/>
      <c r="S37" s="332"/>
    </row>
    <row r="38" spans="2:19" ht="13.5" customHeight="1">
      <c r="B38" s="332"/>
      <c r="C38" s="332"/>
      <c r="D38" s="332"/>
      <c r="E38" s="332"/>
      <c r="F38" s="332"/>
      <c r="G38" s="332"/>
      <c r="H38" s="332"/>
      <c r="I38" s="332"/>
      <c r="J38" s="332"/>
      <c r="K38" s="332"/>
      <c r="L38" s="332"/>
      <c r="M38" s="332"/>
      <c r="N38" s="332"/>
      <c r="O38" s="332"/>
      <c r="P38" s="332"/>
      <c r="Q38" s="332"/>
      <c r="R38" s="332"/>
      <c r="S38" s="332"/>
    </row>
    <row r="47" spans="2:19" ht="17.25">
      <c r="B47" s="331"/>
    </row>
    <row r="48" spans="2:19" ht="17.25">
      <c r="B48" s="331"/>
    </row>
    <row r="49" spans="2:2" ht="17.25">
      <c r="B49" s="331"/>
    </row>
    <row r="50" spans="2:2" ht="17.25">
      <c r="B50" s="331"/>
    </row>
    <row r="51" spans="2:2" ht="17.25">
      <c r="B51" s="331"/>
    </row>
    <row r="52" spans="2:2" ht="17.25">
      <c r="B52" s="331"/>
    </row>
    <row r="53" spans="2:2" ht="17.25">
      <c r="B53" s="331"/>
    </row>
    <row r="54" spans="2:2" ht="17.25">
      <c r="B54" s="331"/>
    </row>
    <row r="55" spans="2:2" ht="17.25">
      <c r="B55" s="331"/>
    </row>
    <row r="56" spans="2:2" ht="17.25">
      <c r="B56" s="331"/>
    </row>
    <row r="57" spans="2:2" ht="17.25">
      <c r="B57" s="331"/>
    </row>
    <row r="58" spans="2:2" ht="17.25">
      <c r="B58" s="331"/>
    </row>
    <row r="59" spans="2:2" ht="17.25">
      <c r="B59" s="331"/>
    </row>
  </sheetData>
  <mergeCells count="13">
    <mergeCell ref="D26:O27"/>
    <mergeCell ref="D25:O25"/>
    <mergeCell ref="D16:O16"/>
    <mergeCell ref="B18:C18"/>
    <mergeCell ref="D18:O20"/>
    <mergeCell ref="D21:O22"/>
    <mergeCell ref="D23:O24"/>
    <mergeCell ref="A2:O2"/>
    <mergeCell ref="B5:O6"/>
    <mergeCell ref="B8:O9"/>
    <mergeCell ref="B11:O12"/>
    <mergeCell ref="B14:C14"/>
    <mergeCell ref="D14:O15"/>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8"/>
  <sheetViews>
    <sheetView tabSelected="1" zoomScaleNormal="100" zoomScaleSheetLayoutView="100" workbookViewId="0">
      <pane ySplit="4" topLeftCell="A36" activePane="bottomLeft" state="frozen"/>
      <selection pane="bottomLeft" activeCell="U14" sqref="U14"/>
    </sheetView>
  </sheetViews>
  <sheetFormatPr defaultRowHeight="13.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25" style="22" customWidth="1"/>
  </cols>
  <sheetData>
    <row r="1" spans="2:20" ht="14.25" thickBot="1"/>
    <row r="2" spans="2:20" ht="21.75" customHeight="1" thickBot="1">
      <c r="B2" s="550" t="s">
        <v>302</v>
      </c>
      <c r="C2" s="550"/>
      <c r="D2" s="550"/>
      <c r="G2" s="551" t="s">
        <v>303</v>
      </c>
      <c r="H2" s="552"/>
      <c r="I2" s="553"/>
      <c r="J2" s="553"/>
      <c r="K2" s="554"/>
      <c r="L2" s="555" t="s">
        <v>304</v>
      </c>
      <c r="M2" s="552"/>
      <c r="N2" s="553"/>
      <c r="O2" s="553"/>
      <c r="P2" s="554"/>
      <c r="Q2" s="531" t="s">
        <v>305</v>
      </c>
      <c r="R2" s="531"/>
      <c r="S2" s="531"/>
      <c r="T2" s="531"/>
    </row>
    <row r="3" spans="2:20" ht="14.25" thickBot="1">
      <c r="Q3" s="532"/>
      <c r="R3" s="532"/>
      <c r="S3" s="532"/>
      <c r="T3" s="532"/>
    </row>
    <row r="4" spans="2:20" ht="75" customHeight="1" thickBot="1">
      <c r="B4" s="533" t="str">
        <f>IF(教務委員編集用!B8=0,"",教務委員編集用!B8)</f>
        <v>大項目</v>
      </c>
      <c r="C4" s="534"/>
      <c r="D4" s="534" t="str">
        <f>IF(教務委員編集用!D8=0,"",教務委員編集用!D8)</f>
        <v>細項目</v>
      </c>
      <c r="E4" s="534"/>
      <c r="F4" s="328" t="str">
        <f>IF(教務委員編集用!F8=0,"",教務委員編集用!F8)</f>
        <v>授業科目名</v>
      </c>
      <c r="G4" s="330" t="str">
        <f>IF(教務委員編集用!G8=0,"",教務委員編集用!G8)</f>
        <v>単位数</v>
      </c>
      <c r="H4" s="330" t="str">
        <f>IF(教務委員編集用!H8=0,"",教務委員編集用!H8)</f>
        <v>必修・選択</v>
      </c>
      <c r="I4" s="330" t="str">
        <f>IF(教務委員編集用!I8=0,"",教務委員編集用!I8)</f>
        <v>履修・学修単位</v>
      </c>
      <c r="J4" s="330" t="str">
        <f>IF(教務委員編集用!J8=0,"",教務委員編集用!J8)</f>
        <v>年次</v>
      </c>
      <c r="K4" s="330" t="str">
        <f>IF(教務委員編集用!K8=0,"",教務委員編集用!K8)</f>
        <v>学期</v>
      </c>
      <c r="L4" s="330" t="str">
        <f>IF(教務委員編集用!L8=0,"",教務委員編集用!L8)</f>
        <v>合計時間数</v>
      </c>
      <c r="M4" s="330" t="str">
        <f>IF(教務委員編集用!M8=0,"",教務委員編集用!M8)</f>
        <v>学習・教育目標の割合</v>
      </c>
      <c r="N4" s="330" t="str">
        <f>IF(教務委員編集用!N8=0,"",教務委員編集用!N8)</f>
        <v>履修授業時間</v>
      </c>
      <c r="O4" s="35" t="str">
        <f>教務委員編集用!S8</f>
        <v>1週間当たりの家庭学習平均時間</v>
      </c>
      <c r="P4" s="123" t="str">
        <f>IF(教務委員編集用!T8=0,"",教務委員編集用!T8)</f>
        <v>自己評価
達成度を5段階で評価</v>
      </c>
      <c r="Q4" s="350" t="s">
        <v>236</v>
      </c>
      <c r="R4" s="35" t="s">
        <v>237</v>
      </c>
      <c r="S4" s="35" t="s">
        <v>238</v>
      </c>
      <c r="T4" s="340" t="str">
        <f>教務委員編集用!R8</f>
        <v>学年末
成績</v>
      </c>
    </row>
    <row r="5" spans="2:20" ht="13.5" customHeight="1">
      <c r="B5" s="577" t="str">
        <f>教務委員編集用!B9</f>
        <v>A</v>
      </c>
      <c r="C5" s="572" t="str">
        <f>教務委員編集用!C9</f>
        <v>世界の政治,経済,産業や文化を理解し,その中で自分自身か社会に貢献できる役割が何かを討論し,多面的に物事を考え,行動できる素養を持つ。</v>
      </c>
      <c r="D5" s="565">
        <f>教務委員編集用!D9</f>
        <v>1</v>
      </c>
      <c r="E5" s="568"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124"/>
      <c r="P5" s="125"/>
      <c r="Q5" s="388"/>
      <c r="R5" s="374"/>
      <c r="S5" s="374"/>
      <c r="T5" s="375"/>
    </row>
    <row r="6" spans="2:20">
      <c r="B6" s="578"/>
      <c r="C6" s="579"/>
      <c r="D6" s="566"/>
      <c r="E6" s="569"/>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126"/>
      <c r="P6" s="127"/>
      <c r="Q6" s="357"/>
      <c r="R6" s="339"/>
      <c r="S6" s="339"/>
      <c r="T6" s="338"/>
    </row>
    <row r="7" spans="2:20">
      <c r="B7" s="578"/>
      <c r="C7" s="579"/>
      <c r="D7" s="566"/>
      <c r="E7" s="569"/>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126"/>
      <c r="P7" s="127"/>
      <c r="Q7" s="357"/>
      <c r="R7" s="339"/>
      <c r="S7" s="339"/>
      <c r="T7" s="338"/>
    </row>
    <row r="8" spans="2:20">
      <c r="B8" s="578"/>
      <c r="C8" s="579"/>
      <c r="D8" s="566"/>
      <c r="E8" s="569"/>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126"/>
      <c r="P8" s="127"/>
      <c r="Q8" s="357"/>
      <c r="R8" s="339"/>
      <c r="S8" s="339"/>
      <c r="T8" s="338"/>
    </row>
    <row r="9" spans="2:20">
      <c r="B9" s="578"/>
      <c r="C9" s="579"/>
      <c r="D9" s="566"/>
      <c r="E9" s="569"/>
      <c r="F9" s="8"/>
      <c r="G9" s="8"/>
      <c r="H9" s="8"/>
      <c r="I9" s="8"/>
      <c r="J9" s="8"/>
      <c r="K9" s="8"/>
      <c r="L9" s="8"/>
      <c r="M9" s="8"/>
      <c r="N9" s="8"/>
      <c r="O9" s="8"/>
      <c r="P9" s="104"/>
      <c r="Q9" s="353"/>
      <c r="R9" s="8"/>
      <c r="S9" s="8"/>
      <c r="T9" s="36"/>
    </row>
    <row r="10" spans="2:20">
      <c r="B10" s="578"/>
      <c r="C10" s="579"/>
      <c r="D10" s="566"/>
      <c r="E10" s="569"/>
      <c r="F10" s="8"/>
      <c r="G10" s="8"/>
      <c r="H10" s="8"/>
      <c r="I10" s="8"/>
      <c r="J10" s="8"/>
      <c r="K10" s="8"/>
      <c r="L10" s="8"/>
      <c r="M10" s="8"/>
      <c r="N10" s="8"/>
      <c r="O10" s="8"/>
      <c r="P10" s="104"/>
      <c r="Q10" s="353"/>
      <c r="R10" s="8"/>
      <c r="S10" s="8"/>
      <c r="T10" s="36"/>
    </row>
    <row r="11" spans="2:20" ht="14.25" thickBot="1">
      <c r="B11" s="578"/>
      <c r="C11" s="579"/>
      <c r="D11" s="566"/>
      <c r="E11" s="569"/>
      <c r="F11" s="9"/>
      <c r="G11" s="9"/>
      <c r="H11" s="9"/>
      <c r="I11" s="9"/>
      <c r="J11" s="9"/>
      <c r="K11" s="9"/>
      <c r="L11" s="9"/>
      <c r="M11" s="9"/>
      <c r="N11" s="9"/>
      <c r="O11" s="9"/>
      <c r="P11" s="105"/>
      <c r="Q11" s="354"/>
      <c r="R11" s="9"/>
      <c r="S11" s="9"/>
      <c r="T11" s="38"/>
    </row>
    <row r="12" spans="2:20" ht="15" thickTop="1" thickBot="1">
      <c r="B12" s="578"/>
      <c r="C12" s="579"/>
      <c r="D12" s="567"/>
      <c r="E12" s="570"/>
      <c r="F12" s="85" t="str">
        <f>IF(教務委員編集用!F31=0,"",教務委員編集用!F31)</f>
        <v>A-1 1年小計</v>
      </c>
      <c r="G12" s="85" t="str">
        <f>IF(教務委員編集用!G31=0,"",教務委員編集用!G31)</f>
        <v/>
      </c>
      <c r="H12" s="85" t="str">
        <f>IF(教務委員編集用!H31=0,"",教務委員編集用!H31)</f>
        <v/>
      </c>
      <c r="I12" s="85" t="str">
        <f>IF(教務委員編集用!I31=0,"",教務委員編集用!I31)</f>
        <v/>
      </c>
      <c r="J12" s="85">
        <f>IF(教務委員編集用!J31=0,"",教務委員編集用!J31)</f>
        <v>1</v>
      </c>
      <c r="K12" s="85" t="str">
        <f>IF(教務委員編集用!K31=0,"",教務委員編集用!K31)</f>
        <v/>
      </c>
      <c r="L12" s="85" t="str">
        <f>IF(教務委員編集用!L31=0,"",教務委員編集用!L31)</f>
        <v/>
      </c>
      <c r="M12" s="85" t="str">
        <f>IF(教務委員編集用!M31=0,"",教務委員編集用!M31)</f>
        <v/>
      </c>
      <c r="N12" s="85"/>
      <c r="O12" s="85"/>
      <c r="P12" s="106">
        <f>教務委員編集用!T31</f>
        <v>0</v>
      </c>
      <c r="Q12" s="419"/>
      <c r="R12" s="85"/>
      <c r="S12" s="85"/>
      <c r="T12" s="87"/>
    </row>
    <row r="13" spans="2:20" ht="13.5" customHeight="1" thickTop="1">
      <c r="B13" s="578"/>
      <c r="C13" s="579"/>
      <c r="D13" s="575">
        <f>教務委員編集用!D37</f>
        <v>2</v>
      </c>
      <c r="E13" s="571"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126"/>
      <c r="P13" s="128"/>
      <c r="Q13" s="357"/>
      <c r="R13" s="339"/>
      <c r="S13" s="339"/>
      <c r="T13" s="343"/>
    </row>
    <row r="14" spans="2:20">
      <c r="B14" s="578"/>
      <c r="C14" s="579"/>
      <c r="D14" s="566"/>
      <c r="E14" s="571"/>
      <c r="F14" s="8"/>
      <c r="G14" s="8"/>
      <c r="H14" s="8"/>
      <c r="I14" s="8"/>
      <c r="J14" s="8"/>
      <c r="K14" s="8"/>
      <c r="L14" s="8"/>
      <c r="M14" s="8"/>
      <c r="N14" s="8"/>
      <c r="O14" s="8"/>
      <c r="P14" s="104"/>
      <c r="Q14" s="353"/>
      <c r="R14" s="8"/>
      <c r="S14" s="8"/>
      <c r="T14" s="36"/>
    </row>
    <row r="15" spans="2:20">
      <c r="B15" s="578"/>
      <c r="C15" s="579"/>
      <c r="D15" s="566"/>
      <c r="E15" s="571"/>
      <c r="F15" s="8"/>
      <c r="G15" s="8"/>
      <c r="H15" s="8"/>
      <c r="I15" s="8"/>
      <c r="J15" s="8"/>
      <c r="K15" s="8"/>
      <c r="L15" s="8"/>
      <c r="M15" s="8"/>
      <c r="N15" s="8"/>
      <c r="O15" s="8"/>
      <c r="P15" s="104"/>
      <c r="Q15" s="353"/>
      <c r="R15" s="8"/>
      <c r="S15" s="8"/>
      <c r="T15" s="36"/>
    </row>
    <row r="16" spans="2:20" ht="14.25" thickBot="1">
      <c r="B16" s="578"/>
      <c r="C16" s="579"/>
      <c r="D16" s="566"/>
      <c r="E16" s="571"/>
      <c r="F16" s="9"/>
      <c r="G16" s="9"/>
      <c r="H16" s="9"/>
      <c r="I16" s="9"/>
      <c r="J16" s="9"/>
      <c r="K16" s="9"/>
      <c r="L16" s="9"/>
      <c r="M16" s="9"/>
      <c r="N16" s="9"/>
      <c r="O16" s="9"/>
      <c r="P16" s="105"/>
      <c r="Q16" s="354"/>
      <c r="R16" s="9"/>
      <c r="S16" s="9"/>
      <c r="T16" s="38"/>
    </row>
    <row r="17" spans="2:20" ht="15" thickTop="1" thickBot="1">
      <c r="B17" s="578"/>
      <c r="C17" s="579"/>
      <c r="D17" s="576"/>
      <c r="E17" s="572"/>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107">
        <f>教務委員編集用!T42</f>
        <v>0</v>
      </c>
      <c r="Q17" s="420"/>
      <c r="R17" s="10"/>
      <c r="S17" s="10"/>
      <c r="T17" s="37"/>
    </row>
    <row r="18" spans="2:20" ht="13.5" customHeight="1">
      <c r="B18" s="580" t="str">
        <f>教務委員編集用!B49</f>
        <v>B</v>
      </c>
      <c r="C18" s="582" t="str">
        <f>教務委員編集用!C49</f>
        <v>自然環境や社会の問題に関心を持ち,技術者としての役割と責任について考えを述べる素養を持つ。(技術者倫理)</v>
      </c>
      <c r="D18" s="575">
        <f>教務委員編集用!D49</f>
        <v>1</v>
      </c>
      <c r="E18" s="584" t="str">
        <f>教務委員編集用!E49</f>
        <v>自然や社会の問題に関心を持ち,技術が果たしてきた役割を理解し論述できる.</v>
      </c>
      <c r="F18" s="7"/>
      <c r="G18" s="7"/>
      <c r="H18" s="7"/>
      <c r="I18" s="7"/>
      <c r="J18" s="7"/>
      <c r="K18" s="7"/>
      <c r="L18" s="7"/>
      <c r="M18" s="7"/>
      <c r="N18" s="7"/>
      <c r="O18" s="7"/>
      <c r="P18" s="108"/>
      <c r="Q18" s="421"/>
      <c r="R18" s="7"/>
      <c r="S18" s="7"/>
      <c r="T18" s="40"/>
    </row>
    <row r="19" spans="2:20">
      <c r="B19" s="581"/>
      <c r="C19" s="583"/>
      <c r="D19" s="566"/>
      <c r="E19" s="579"/>
      <c r="F19" s="8"/>
      <c r="G19" s="8"/>
      <c r="H19" s="8"/>
      <c r="I19" s="8"/>
      <c r="J19" s="8"/>
      <c r="K19" s="8"/>
      <c r="L19" s="8"/>
      <c r="M19" s="8"/>
      <c r="N19" s="8"/>
      <c r="O19" s="8"/>
      <c r="P19" s="109"/>
      <c r="Q19" s="353"/>
      <c r="R19" s="8"/>
      <c r="S19" s="8"/>
      <c r="T19" s="36"/>
    </row>
    <row r="20" spans="2:20" ht="14.25" thickBot="1">
      <c r="B20" s="581"/>
      <c r="C20" s="583"/>
      <c r="D20" s="566"/>
      <c r="E20" s="579"/>
      <c r="F20" s="9"/>
      <c r="G20" s="9"/>
      <c r="H20" s="9"/>
      <c r="I20" s="9"/>
      <c r="J20" s="9"/>
      <c r="K20" s="9"/>
      <c r="L20" s="9"/>
      <c r="M20" s="9"/>
      <c r="N20" s="9"/>
      <c r="O20" s="9"/>
      <c r="P20" s="110"/>
      <c r="Q20" s="354"/>
      <c r="R20" s="9"/>
      <c r="S20" s="9"/>
      <c r="T20" s="38"/>
    </row>
    <row r="21" spans="2:20" ht="14.25" thickTop="1">
      <c r="B21" s="581"/>
      <c r="C21" s="583"/>
      <c r="D21" s="566"/>
      <c r="E21" s="579"/>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107">
        <f>教務委員編集用!T50</f>
        <v>0</v>
      </c>
      <c r="Q21" s="420"/>
      <c r="R21" s="10"/>
      <c r="S21" s="10"/>
      <c r="T21" s="37"/>
    </row>
    <row r="22" spans="2:20" ht="14.25" thickBot="1">
      <c r="B22" s="581"/>
      <c r="C22" s="583"/>
      <c r="D22" s="567"/>
      <c r="E22" s="585"/>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10"/>
      <c r="Q22" s="354"/>
      <c r="R22" s="9"/>
      <c r="S22" s="9"/>
      <c r="T22" s="38"/>
    </row>
    <row r="23" spans="2:20" ht="14.25" thickTop="1">
      <c r="B23" s="581"/>
      <c r="C23" s="583"/>
      <c r="D23" s="586">
        <f>教務委員編集用!D56</f>
        <v>2</v>
      </c>
      <c r="E23" s="572" t="str">
        <f>教務委員編集用!E56</f>
        <v>環境や社会における課題を理解し論述できる.</v>
      </c>
      <c r="F23" s="10"/>
      <c r="G23" s="10"/>
      <c r="H23" s="10"/>
      <c r="I23" s="10"/>
      <c r="J23" s="10"/>
      <c r="K23" s="10"/>
      <c r="L23" s="10"/>
      <c r="M23" s="10"/>
      <c r="N23" s="10"/>
      <c r="O23" s="10"/>
      <c r="P23" s="111"/>
      <c r="Q23" s="420"/>
      <c r="R23" s="10"/>
      <c r="S23" s="10"/>
      <c r="T23" s="37"/>
    </row>
    <row r="24" spans="2:20">
      <c r="B24" s="581"/>
      <c r="C24" s="583"/>
      <c r="D24" s="587"/>
      <c r="E24" s="579"/>
      <c r="F24" s="8"/>
      <c r="G24" s="8"/>
      <c r="H24" s="8"/>
      <c r="I24" s="8"/>
      <c r="J24" s="8"/>
      <c r="K24" s="8"/>
      <c r="L24" s="8"/>
      <c r="M24" s="8"/>
      <c r="N24" s="8"/>
      <c r="O24" s="8"/>
      <c r="P24" s="109"/>
      <c r="Q24" s="353"/>
      <c r="R24" s="8"/>
      <c r="S24" s="8"/>
      <c r="T24" s="36"/>
    </row>
    <row r="25" spans="2:20" ht="14.25" thickBot="1">
      <c r="B25" s="581"/>
      <c r="C25" s="583"/>
      <c r="D25" s="587"/>
      <c r="E25" s="579"/>
      <c r="F25" s="9"/>
      <c r="G25" s="9"/>
      <c r="H25" s="9"/>
      <c r="I25" s="9"/>
      <c r="J25" s="9"/>
      <c r="K25" s="9"/>
      <c r="L25" s="9"/>
      <c r="M25" s="9"/>
      <c r="N25" s="9"/>
      <c r="O25" s="9"/>
      <c r="P25" s="110"/>
      <c r="Q25" s="354"/>
      <c r="R25" s="9"/>
      <c r="S25" s="9"/>
      <c r="T25" s="38"/>
    </row>
    <row r="26" spans="2:20" ht="15" thickTop="1" thickBot="1">
      <c r="B26" s="581"/>
      <c r="C26" s="583"/>
      <c r="D26" s="587"/>
      <c r="E26" s="579"/>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81"/>
      <c r="P26" s="107">
        <f>教務委員編集用!T57</f>
        <v>0</v>
      </c>
      <c r="Q26" s="420"/>
      <c r="R26" s="10"/>
      <c r="S26" s="10"/>
      <c r="T26" s="37"/>
    </row>
    <row r="27" spans="2:20">
      <c r="B27" s="588" t="str">
        <f>教務委員編集用!B64</f>
        <v>C</v>
      </c>
      <c r="C27" s="590" t="str">
        <f>教務委員編集用!C64</f>
        <v>機械,電気電子,情報または土木の工学分野(以下「基盤となる工学分野」という。)に必要な数学,自然科学の知識を有し,情報技術に関する基礎知識を習得して活用できる。</v>
      </c>
      <c r="D27" s="565">
        <f>教務委員編集用!D64</f>
        <v>1</v>
      </c>
      <c r="E27" s="584" t="str">
        <f>教務委員編集用!E64</f>
        <v>数学,自然科学において,事象を理解するとともに,技術士第一次試験相当の学力を身につける.</v>
      </c>
      <c r="F27" s="7" t="str">
        <f>IF(教務委員編集用!F64=0,"",教務委員編集用!F64)</f>
        <v>基礎数学A</v>
      </c>
      <c r="G27" s="7">
        <f>IF(教務委員編集用!G64=0,"",教務委員編集用!G64)</f>
        <v>2</v>
      </c>
      <c r="H27" s="7" t="str">
        <f>IF(教務委員編集用!H64=0,"",教務委員編集用!H64)</f>
        <v>必修</v>
      </c>
      <c r="I27" s="7" t="str">
        <f>IF(教務委員編集用!I64=0,"",教務委員編集用!I64)</f>
        <v>履修</v>
      </c>
      <c r="J27" s="7">
        <f>IF(教務委員編集用!J64=0,"",教務委員編集用!J64)</f>
        <v>1</v>
      </c>
      <c r="K27" s="7" t="str">
        <f>IF(教務委員編集用!K64=0,"",教務委員編集用!K64)</f>
        <v>通年</v>
      </c>
      <c r="L27" s="7">
        <f>IF(教務委員編集用!L64=0,"",教務委員編集用!L64)</f>
        <v>45</v>
      </c>
      <c r="M27" s="7">
        <f>IF(教務委員編集用!M64=0,"",教務委員編集用!M64)</f>
        <v>100</v>
      </c>
      <c r="N27" s="7">
        <f>教務委員編集用!N64</f>
        <v>45</v>
      </c>
      <c r="O27" s="124"/>
      <c r="P27" s="125"/>
      <c r="Q27" s="388"/>
      <c r="R27" s="374"/>
      <c r="S27" s="374"/>
      <c r="T27" s="375"/>
    </row>
    <row r="28" spans="2:20">
      <c r="B28" s="589"/>
      <c r="C28" s="591"/>
      <c r="D28" s="566"/>
      <c r="E28" s="579"/>
      <c r="F28" s="8" t="str">
        <f>IF(教務委員編集用!F65=0,"",教務委員編集用!F65)</f>
        <v>基礎数学B</v>
      </c>
      <c r="G28" s="8">
        <f>IF(教務委員編集用!G65=0,"",教務委員編集用!G65)</f>
        <v>4</v>
      </c>
      <c r="H28" s="8" t="str">
        <f>IF(教務委員編集用!H65=0,"",教務委員編集用!H65)</f>
        <v>必修</v>
      </c>
      <c r="I28" s="8" t="str">
        <f>IF(教務委員編集用!I65=0,"",教務委員編集用!I65)</f>
        <v>履修</v>
      </c>
      <c r="J28" s="8">
        <f>IF(教務委員編集用!J65=0,"",教務委員編集用!J65)</f>
        <v>1</v>
      </c>
      <c r="K28" s="8" t="str">
        <f>IF(教務委員編集用!K65=0,"",教務委員編集用!K65)</f>
        <v>通年</v>
      </c>
      <c r="L28" s="8">
        <f>IF(教務委員編集用!L65=0,"",教務委員編集用!L65)</f>
        <v>90</v>
      </c>
      <c r="M28" s="8">
        <f>IF(教務委員編集用!M65=0,"",教務委員編集用!M65)</f>
        <v>100</v>
      </c>
      <c r="N28" s="8">
        <f>教務委員編集用!N65</f>
        <v>90</v>
      </c>
      <c r="O28" s="126"/>
      <c r="P28" s="127"/>
      <c r="Q28" s="357"/>
      <c r="R28" s="339"/>
      <c r="S28" s="339"/>
      <c r="T28" s="338"/>
    </row>
    <row r="29" spans="2:20">
      <c r="B29" s="589"/>
      <c r="C29" s="591"/>
      <c r="D29" s="566"/>
      <c r="E29" s="579"/>
      <c r="F29" s="8" t="str">
        <f>IF(教務委員編集用!F66=0,"",教務委員編集用!F66)</f>
        <v>基礎数学演習</v>
      </c>
      <c r="G29" s="8">
        <f>IF(教務委員編集用!G66=0,"",教務委員編集用!G66)</f>
        <v>2</v>
      </c>
      <c r="H29" s="8" t="str">
        <f>IF(教務委員編集用!H66=0,"",教務委員編集用!H66)</f>
        <v>必修</v>
      </c>
      <c r="I29" s="8" t="str">
        <f>IF(教務委員編集用!I66=0,"",教務委員編集用!I66)</f>
        <v>履修</v>
      </c>
      <c r="J29" s="8">
        <f>IF(教務委員編集用!J66=0,"",教務委員編集用!J66)</f>
        <v>1</v>
      </c>
      <c r="K29" s="8" t="str">
        <f>IF(教務委員編集用!K66=0,"",教務委員編集用!K66)</f>
        <v>通年</v>
      </c>
      <c r="L29" s="8">
        <f>IF(教務委員編集用!L66=0,"",教務委員編集用!L66)</f>
        <v>45</v>
      </c>
      <c r="M29" s="8">
        <f>IF(教務委員編集用!M66=0,"",教務委員編集用!M66)</f>
        <v>100</v>
      </c>
      <c r="N29" s="8">
        <f>教務委員編集用!N66</f>
        <v>45</v>
      </c>
      <c r="O29" s="126"/>
      <c r="P29" s="127"/>
      <c r="Q29" s="357"/>
      <c r="R29" s="339"/>
      <c r="S29" s="339"/>
      <c r="T29" s="338"/>
    </row>
    <row r="30" spans="2:20">
      <c r="B30" s="589"/>
      <c r="C30" s="591"/>
      <c r="D30" s="566"/>
      <c r="E30" s="579"/>
      <c r="F30" s="8" t="str">
        <f>IF(教務委員編集用!F69=0,"",教務委員編集用!F69)</f>
        <v>化学I</v>
      </c>
      <c r="G30" s="8">
        <f>IF(教務委員編集用!G69=0,"",教務委員編集用!G69)</f>
        <v>2</v>
      </c>
      <c r="H30" s="8" t="str">
        <f>IF(教務委員編集用!H69=0,"",教務委員編集用!H69)</f>
        <v>必修</v>
      </c>
      <c r="I30" s="8" t="str">
        <f>IF(教務委員編集用!I69=0,"",教務委員編集用!I69)</f>
        <v>履修</v>
      </c>
      <c r="J30" s="8">
        <f>IF(教務委員編集用!J69=0,"",教務委員編集用!J69)</f>
        <v>1</v>
      </c>
      <c r="K30" s="8" t="str">
        <f>IF(教務委員編集用!K69=0,"",教務委員編集用!K69)</f>
        <v>通年</v>
      </c>
      <c r="L30" s="8">
        <f>IF(教務委員編集用!L69=0,"",教務委員編集用!L69)</f>
        <v>45</v>
      </c>
      <c r="M30" s="8">
        <f>IF(教務委員編集用!M69=0,"",教務委員編集用!M69)</f>
        <v>100</v>
      </c>
      <c r="N30" s="8">
        <f>教務委員編集用!$N$69</f>
        <v>45</v>
      </c>
      <c r="O30" s="126"/>
      <c r="P30" s="127"/>
      <c r="Q30" s="357"/>
      <c r="R30" s="339"/>
      <c r="S30" s="339"/>
      <c r="T30" s="338"/>
    </row>
    <row r="31" spans="2:20">
      <c r="B31" s="589"/>
      <c r="C31" s="591"/>
      <c r="D31" s="566"/>
      <c r="E31" s="579"/>
      <c r="F31" s="8" t="str">
        <f>IF(教務委員編集用!F71=0,"",教務委員編集用!F71)</f>
        <v>物理I</v>
      </c>
      <c r="G31" s="8">
        <f>IF(教務委員編集用!G71=0,"",教務委員編集用!G71)</f>
        <v>2</v>
      </c>
      <c r="H31" s="8" t="str">
        <f>IF(教務委員編集用!H71=0,"",教務委員編集用!H71)</f>
        <v>必修</v>
      </c>
      <c r="I31" s="8" t="str">
        <f>IF(教務委員編集用!I71=0,"",教務委員編集用!I71)</f>
        <v>履修</v>
      </c>
      <c r="J31" s="8">
        <f>IF(教務委員編集用!J71=0,"",教務委員編集用!J71)</f>
        <v>1</v>
      </c>
      <c r="K31" s="8" t="str">
        <f>IF(教務委員編集用!K71=0,"",教務委員編集用!K71)</f>
        <v>通年</v>
      </c>
      <c r="L31" s="8">
        <f>IF(教務委員編集用!L71=0,"",教務委員編集用!L71)</f>
        <v>45</v>
      </c>
      <c r="M31" s="8">
        <f>IF(教務委員編集用!M71=0,"",教務委員編集用!M71)</f>
        <v>100</v>
      </c>
      <c r="N31" s="8">
        <f>教務委員編集用!$N$71</f>
        <v>45</v>
      </c>
      <c r="O31" s="126"/>
      <c r="P31" s="127"/>
      <c r="Q31" s="357"/>
      <c r="R31" s="339"/>
      <c r="S31" s="339"/>
      <c r="T31" s="338"/>
    </row>
    <row r="32" spans="2:20">
      <c r="B32" s="589"/>
      <c r="C32" s="591"/>
      <c r="D32" s="566"/>
      <c r="E32" s="579"/>
      <c r="F32" s="8" t="str">
        <f>教務委員編集用!F86</f>
        <v>電子情報工学基礎演習A</v>
      </c>
      <c r="G32" s="8">
        <f>教務委員編集用!G86</f>
        <v>1</v>
      </c>
      <c r="H32" s="8" t="str">
        <f>教務委員編集用!H86</f>
        <v>必修</v>
      </c>
      <c r="I32" s="8" t="str">
        <f>教務委員編集用!I86</f>
        <v>履修</v>
      </c>
      <c r="J32" s="8">
        <f>教務委員編集用!J86</f>
        <v>1</v>
      </c>
      <c r="K32" s="8" t="str">
        <f>教務委員編集用!K86</f>
        <v>半期</v>
      </c>
      <c r="L32" s="8">
        <f>教務委員編集用!L86</f>
        <v>22.5</v>
      </c>
      <c r="M32" s="8">
        <f>教務委員編集用!M86</f>
        <v>100</v>
      </c>
      <c r="N32" s="8">
        <f>教務委員編集用!N86</f>
        <v>22.5</v>
      </c>
      <c r="O32" s="126"/>
      <c r="P32" s="127"/>
      <c r="Q32" s="357"/>
      <c r="R32" s="339"/>
      <c r="S32" s="339"/>
      <c r="T32" s="338"/>
    </row>
    <row r="33" spans="2:20" ht="14.25" thickBot="1">
      <c r="B33" s="589"/>
      <c r="C33" s="591"/>
      <c r="D33" s="566"/>
      <c r="E33" s="579"/>
      <c r="F33" s="9"/>
      <c r="G33" s="9"/>
      <c r="H33" s="9"/>
      <c r="I33" s="9"/>
      <c r="J33" s="9"/>
      <c r="K33" s="9"/>
      <c r="L33" s="9"/>
      <c r="M33" s="9"/>
      <c r="N33" s="9"/>
      <c r="O33" s="9"/>
      <c r="P33" s="105"/>
      <c r="Q33" s="354"/>
      <c r="R33" s="9"/>
      <c r="S33" s="9"/>
      <c r="T33" s="38"/>
    </row>
    <row r="34" spans="2:20" ht="15" thickTop="1" thickBot="1">
      <c r="B34" s="589"/>
      <c r="C34" s="591"/>
      <c r="D34" s="567"/>
      <c r="E34" s="585"/>
      <c r="F34" s="85" t="str">
        <f>IF(教務委員編集用!F92=0,"",教務委員編集用!F92)</f>
        <v>C-1 1年小計</v>
      </c>
      <c r="G34" s="85" t="str">
        <f>IF(教務委員編集用!G92=0,"",教務委員編集用!G92)</f>
        <v/>
      </c>
      <c r="H34" s="85" t="str">
        <f>IF(教務委員編集用!H92=0,"",教務委員編集用!H92)</f>
        <v/>
      </c>
      <c r="I34" s="85" t="str">
        <f>IF(教務委員編集用!I92=0,"",教務委員編集用!I92)</f>
        <v/>
      </c>
      <c r="J34" s="85">
        <f>IF(教務委員編集用!J92=0,"",教務委員編集用!J92)</f>
        <v>1</v>
      </c>
      <c r="K34" s="85" t="str">
        <f>IF(教務委員編集用!K92=0,"",教務委員編集用!K92)</f>
        <v/>
      </c>
      <c r="L34" s="85" t="str">
        <f>IF(教務委員編集用!L92=0,"",教務委員編集用!L92)</f>
        <v/>
      </c>
      <c r="M34" s="85" t="str">
        <f>IF(教務委員編集用!M92=0,"",教務委員編集用!M92)</f>
        <v/>
      </c>
      <c r="N34" s="85"/>
      <c r="O34" s="85"/>
      <c r="P34" s="106">
        <f>教務委員編集用!T92</f>
        <v>0</v>
      </c>
      <c r="Q34" s="419"/>
      <c r="R34" s="85"/>
      <c r="S34" s="85"/>
      <c r="T34" s="87"/>
    </row>
    <row r="35" spans="2:20" ht="14.25" thickTop="1">
      <c r="B35" s="589"/>
      <c r="C35" s="591"/>
      <c r="D35" s="575">
        <f>教務委員編集用!D98</f>
        <v>2</v>
      </c>
      <c r="E35" s="572" t="str">
        <f>教務委員編集用!E98</f>
        <v>工学に必要な情報技術に関するリテラシーを身につけ,使用できる.</v>
      </c>
      <c r="F35" s="10" t="str">
        <f>教務委員編集用!F98</f>
        <v>情報処理基礎</v>
      </c>
      <c r="G35" s="10">
        <f>教務委員編集用!G98</f>
        <v>2</v>
      </c>
      <c r="H35" s="10" t="str">
        <f>教務委員編集用!H98</f>
        <v>必修</v>
      </c>
      <c r="I35" s="10" t="str">
        <f>教務委員編集用!I98</f>
        <v>履修</v>
      </c>
      <c r="J35" s="10">
        <f>教務委員編集用!J98</f>
        <v>1</v>
      </c>
      <c r="K35" s="10" t="str">
        <f>教務委員編集用!K98</f>
        <v>通年</v>
      </c>
      <c r="L35" s="10">
        <f>教務委員編集用!L98</f>
        <v>45</v>
      </c>
      <c r="M35" s="10">
        <f>教務委員編集用!M98</f>
        <v>100</v>
      </c>
      <c r="N35" s="10">
        <f>教務委員編集用!N98</f>
        <v>45</v>
      </c>
      <c r="O35" s="126"/>
      <c r="P35" s="128"/>
      <c r="Q35" s="360"/>
      <c r="R35" s="342"/>
      <c r="S35" s="342"/>
      <c r="T35" s="343"/>
    </row>
    <row r="36" spans="2:20">
      <c r="B36" s="589"/>
      <c r="C36" s="591"/>
      <c r="D36" s="566"/>
      <c r="E36" s="579"/>
      <c r="F36" s="8" t="str">
        <f>教務委員編集用!F99</f>
        <v>電子情報工学概論</v>
      </c>
      <c r="G36" s="8">
        <f>教務委員編集用!G99</f>
        <v>1</v>
      </c>
      <c r="H36" s="8" t="str">
        <f>教務委員編集用!H99</f>
        <v>必修</v>
      </c>
      <c r="I36" s="8" t="str">
        <f>教務委員編集用!I99</f>
        <v>履修</v>
      </c>
      <c r="J36" s="8">
        <f>教務委員編集用!J99</f>
        <v>1</v>
      </c>
      <c r="K36" s="8" t="str">
        <f>教務委員編集用!K99</f>
        <v>半期</v>
      </c>
      <c r="L36" s="8">
        <f>教務委員編集用!L99</f>
        <v>22.5</v>
      </c>
      <c r="M36" s="8">
        <f>教務委員編集用!M99</f>
        <v>46</v>
      </c>
      <c r="N36" s="8">
        <f>教務委員編集用!N99</f>
        <v>10.35</v>
      </c>
      <c r="O36" s="126"/>
      <c r="P36" s="127"/>
      <c r="Q36" s="442"/>
      <c r="R36" s="437"/>
      <c r="S36" s="437"/>
      <c r="T36" s="341"/>
    </row>
    <row r="37" spans="2:20">
      <c r="B37" s="589"/>
      <c r="C37" s="591"/>
      <c r="D37" s="566"/>
      <c r="E37" s="579"/>
      <c r="F37" s="11" t="str">
        <f>教務委員編集用!F100</f>
        <v>工学実験実習I</v>
      </c>
      <c r="G37" s="11">
        <f>教務委員編集用!G100</f>
        <v>2</v>
      </c>
      <c r="H37" s="11" t="str">
        <f>教務委員編集用!H100</f>
        <v>必修</v>
      </c>
      <c r="I37" s="11" t="str">
        <f>教務委員編集用!I100</f>
        <v>履修</v>
      </c>
      <c r="J37" s="11">
        <f>教務委員編集用!J100</f>
        <v>1</v>
      </c>
      <c r="K37" s="11" t="str">
        <f>教務委員編集用!K100</f>
        <v>通年</v>
      </c>
      <c r="L37" s="11">
        <f>教務委員編集用!L100</f>
        <v>45</v>
      </c>
      <c r="M37" s="11">
        <f>教務委員編集用!M100</f>
        <v>50</v>
      </c>
      <c r="N37" s="11">
        <f>教務委員編集用!N100</f>
        <v>22.5</v>
      </c>
      <c r="O37" s="126"/>
      <c r="P37" s="127"/>
      <c r="Q37" s="447"/>
      <c r="R37" s="446"/>
      <c r="S37" s="446"/>
      <c r="T37" s="384"/>
    </row>
    <row r="38" spans="2:20" ht="14.25" thickBot="1">
      <c r="B38" s="589"/>
      <c r="C38" s="591"/>
      <c r="D38" s="566"/>
      <c r="E38" s="579"/>
      <c r="F38" s="9"/>
      <c r="G38" s="9"/>
      <c r="H38" s="9"/>
      <c r="I38" s="9"/>
      <c r="J38" s="9"/>
      <c r="K38" s="9"/>
      <c r="L38" s="9"/>
      <c r="M38" s="9"/>
      <c r="N38" s="9"/>
      <c r="O38" s="9"/>
      <c r="P38" s="105"/>
      <c r="Q38" s="354"/>
      <c r="R38" s="9"/>
      <c r="S38" s="9"/>
      <c r="T38" s="38"/>
    </row>
    <row r="39" spans="2:20" ht="15" thickTop="1" thickBot="1">
      <c r="B39" s="589"/>
      <c r="C39" s="591"/>
      <c r="D39" s="566"/>
      <c r="E39" s="579"/>
      <c r="F39" s="10" t="str">
        <f>IF(教務委員編集用!F104=0,"",教務委員編集用!F104)</f>
        <v>C-2 1年小計</v>
      </c>
      <c r="G39" s="10" t="str">
        <f>IF(教務委員編集用!G104=0,"",教務委員編集用!G104)</f>
        <v/>
      </c>
      <c r="H39" s="10" t="str">
        <f>IF(教務委員編集用!H104=0,"",教務委員編集用!H104)</f>
        <v/>
      </c>
      <c r="I39" s="10" t="str">
        <f>IF(教務委員編集用!I104=0,"",教務委員編集用!I104)</f>
        <v/>
      </c>
      <c r="J39" s="10">
        <f>IF(教務委員編集用!J104=0,"",教務委員編集用!J104)</f>
        <v>1</v>
      </c>
      <c r="K39" s="10" t="str">
        <f>IF(教務委員編集用!K104=0,"",教務委員編集用!K104)</f>
        <v/>
      </c>
      <c r="L39" s="10" t="str">
        <f>IF(教務委員編集用!L104=0,"",教務委員編集用!L104)</f>
        <v/>
      </c>
      <c r="M39" s="10" t="str">
        <f>IF(教務委員編集用!M104=0,"",教務委員編集用!M104)</f>
        <v/>
      </c>
      <c r="N39" s="10"/>
      <c r="O39" s="81"/>
      <c r="P39" s="107">
        <f>教務委員編集用!T104</f>
        <v>0</v>
      </c>
      <c r="Q39" s="420"/>
      <c r="R39" s="10"/>
      <c r="S39" s="10"/>
      <c r="T39" s="37"/>
    </row>
    <row r="40" spans="2:20">
      <c r="B40" s="580" t="str">
        <f>教務委員編集用!B111</f>
        <v>D</v>
      </c>
      <c r="C40" s="584" t="str">
        <f>教務委員編集用!C111</f>
        <v>基盤となる工学分野およびその基礎となる科学,技術の知識と技能を習得して必要とされる技術上の問題に活用できる。</v>
      </c>
      <c r="D40" s="565">
        <f>教務委員編集用!D111</f>
        <v>1</v>
      </c>
      <c r="E40" s="584" t="str">
        <f>教務委員編集用!E111</f>
        <v>基盤となる工学分野において,事象を理解し,技術士第一次試験相当の学力を身につける.</v>
      </c>
      <c r="F40" s="7" t="str">
        <f>教務委員編集用!F111</f>
        <v>工学実験実習I</v>
      </c>
      <c r="G40" s="7">
        <f>教務委員編集用!G111</f>
        <v>2</v>
      </c>
      <c r="H40" s="7" t="str">
        <f>教務委員編集用!H111</f>
        <v>必修</v>
      </c>
      <c r="I40" s="7" t="str">
        <f>教務委員編集用!I111</f>
        <v>履修</v>
      </c>
      <c r="J40" s="7">
        <f>教務委員編集用!J111</f>
        <v>1</v>
      </c>
      <c r="K40" s="7" t="str">
        <f>教務委員編集用!K111</f>
        <v>通年</v>
      </c>
      <c r="L40" s="7">
        <f>教務委員編集用!L111</f>
        <v>45</v>
      </c>
      <c r="M40" s="7">
        <f>教務委員編集用!M111</f>
        <v>50</v>
      </c>
      <c r="N40" s="7">
        <f>教務委員編集用!N111</f>
        <v>22.5</v>
      </c>
      <c r="O40" s="318" t="str">
        <f>IF(O37=0,"",O37)</f>
        <v/>
      </c>
      <c r="P40" s="451" t="str">
        <f>IF(P37=0,"",P37)</f>
        <v/>
      </c>
      <c r="Q40" s="448" t="str">
        <f>IF(Q37=0,"",Q37)</f>
        <v/>
      </c>
      <c r="R40" s="318" t="str">
        <f t="shared" ref="R40:T40" si="0">IF(R37=0,"",R37)</f>
        <v/>
      </c>
      <c r="S40" s="318" t="str">
        <f t="shared" si="0"/>
        <v/>
      </c>
      <c r="T40" s="318" t="str">
        <f t="shared" si="0"/>
        <v/>
      </c>
    </row>
    <row r="41" spans="2:20">
      <c r="B41" s="581"/>
      <c r="C41" s="579"/>
      <c r="D41" s="566"/>
      <c r="E41" s="579"/>
      <c r="F41" s="10" t="str">
        <f>教務委員編集用!F112</f>
        <v>機械加工基礎実習</v>
      </c>
      <c r="G41" s="10">
        <f>教務委員編集用!G112</f>
        <v>1</v>
      </c>
      <c r="H41" s="10" t="str">
        <f>教務委員編集用!H112</f>
        <v>選択</v>
      </c>
      <c r="I41" s="10" t="str">
        <f>教務委員編集用!I112</f>
        <v>履修</v>
      </c>
      <c r="J41" s="10">
        <f>教務委員編集用!J112</f>
        <v>1</v>
      </c>
      <c r="K41" s="10" t="str">
        <f>教務委員編集用!K112</f>
        <v>通年</v>
      </c>
      <c r="L41" s="10">
        <f>教務委員編集用!L112</f>
        <v>22.5</v>
      </c>
      <c r="M41" s="10">
        <f>教務委員編集用!M112</f>
        <v>100</v>
      </c>
      <c r="N41" s="10">
        <f>教務委員編集用!N112</f>
        <v>0</v>
      </c>
      <c r="O41" s="126"/>
      <c r="P41" s="127"/>
      <c r="Q41" s="447"/>
      <c r="R41" s="446"/>
      <c r="S41" s="446"/>
      <c r="T41" s="384"/>
    </row>
    <row r="42" spans="2:20">
      <c r="B42" s="581"/>
      <c r="C42" s="579"/>
      <c r="D42" s="566"/>
      <c r="E42" s="579"/>
      <c r="F42" s="8"/>
      <c r="G42" s="8"/>
      <c r="H42" s="8"/>
      <c r="I42" s="8"/>
      <c r="J42" s="8"/>
      <c r="K42" s="8"/>
      <c r="L42" s="8"/>
      <c r="M42" s="8"/>
      <c r="N42" s="8"/>
      <c r="O42" s="8"/>
      <c r="P42" s="109"/>
      <c r="Q42" s="353"/>
      <c r="R42" s="8"/>
      <c r="S42" s="8"/>
      <c r="T42" s="36"/>
    </row>
    <row r="43" spans="2:20">
      <c r="B43" s="581"/>
      <c r="C43" s="579"/>
      <c r="D43" s="566"/>
      <c r="E43" s="579"/>
      <c r="F43" s="8"/>
      <c r="G43" s="8"/>
      <c r="H43" s="8"/>
      <c r="I43" s="8"/>
      <c r="J43" s="8"/>
      <c r="K43" s="8"/>
      <c r="L43" s="8"/>
      <c r="M43" s="8"/>
      <c r="N43" s="8"/>
      <c r="O43" s="8"/>
      <c r="P43" s="109"/>
      <c r="Q43" s="353"/>
      <c r="R43" s="8"/>
      <c r="S43" s="8"/>
      <c r="T43" s="36"/>
    </row>
    <row r="44" spans="2:20" ht="14.25" thickBot="1">
      <c r="B44" s="581"/>
      <c r="C44" s="579"/>
      <c r="D44" s="566"/>
      <c r="E44" s="579"/>
      <c r="F44" s="9"/>
      <c r="G44" s="9"/>
      <c r="H44" s="9"/>
      <c r="I44" s="9"/>
      <c r="J44" s="9"/>
      <c r="K44" s="9"/>
      <c r="L44" s="9"/>
      <c r="M44" s="9"/>
      <c r="N44" s="9"/>
      <c r="O44" s="9"/>
      <c r="P44" s="110"/>
      <c r="Q44" s="354"/>
      <c r="R44" s="9"/>
      <c r="S44" s="9"/>
      <c r="T44" s="38"/>
    </row>
    <row r="45" spans="2:20" ht="15" thickTop="1" thickBot="1">
      <c r="B45" s="581"/>
      <c r="C45" s="579"/>
      <c r="D45" s="566"/>
      <c r="E45" s="579"/>
      <c r="F45" s="10" t="str">
        <f>IF(教務委員編集用!F118=0,"",教務委員編集用!F118)</f>
        <v>D-1 1年小計</v>
      </c>
      <c r="G45" s="10" t="str">
        <f>IF(教務委員編集用!G118=0,"",教務委員編集用!G118)</f>
        <v/>
      </c>
      <c r="H45" s="10" t="str">
        <f>IF(教務委員編集用!H118=0,"",教務委員編集用!H118)</f>
        <v/>
      </c>
      <c r="I45" s="10" t="str">
        <f>IF(教務委員編集用!I118=0,"",教務委員編集用!I118)</f>
        <v/>
      </c>
      <c r="J45" s="10">
        <f>IF(教務委員編集用!J118=0,"",教務委員編集用!J118)</f>
        <v>1</v>
      </c>
      <c r="K45" s="10" t="str">
        <f>IF(教務委員編集用!K118=0,"",教務委員編集用!K118)</f>
        <v/>
      </c>
      <c r="L45" s="10" t="str">
        <f>IF(教務委員編集用!L118=0,"",教務委員編集用!L118)</f>
        <v/>
      </c>
      <c r="M45" s="10" t="str">
        <f>IF(教務委員編集用!M118=0,"",教務委員編集用!M118)</f>
        <v/>
      </c>
      <c r="N45" s="10"/>
      <c r="O45" s="10"/>
      <c r="P45" s="107">
        <f>教務委員編集用!T118</f>
        <v>0</v>
      </c>
      <c r="Q45" s="420"/>
      <c r="R45" s="10"/>
      <c r="S45" s="10"/>
      <c r="T45" s="37"/>
    </row>
    <row r="46" spans="2:20" ht="14.25" thickTop="1">
      <c r="B46" s="581"/>
      <c r="C46" s="579"/>
      <c r="D46" s="595">
        <f>教務委員編集用!D124</f>
        <v>2</v>
      </c>
      <c r="E46" s="594" t="str">
        <f>教務委員編集用!E124</f>
        <v>基盤となる工学分野において,論理展開に必要な基礎問題を解くことができる.</v>
      </c>
      <c r="F46" s="14" t="str">
        <f>教務委員編集用!F124</f>
        <v>電子情報工学概論</v>
      </c>
      <c r="G46" s="14">
        <f>教務委員編集用!G124</f>
        <v>1</v>
      </c>
      <c r="H46" s="14" t="str">
        <f>教務委員編集用!H124</f>
        <v>必修</v>
      </c>
      <c r="I46" s="14" t="str">
        <f>教務委員編集用!I124</f>
        <v>履修</v>
      </c>
      <c r="J46" s="14">
        <f>教務委員編集用!J124</f>
        <v>1</v>
      </c>
      <c r="K46" s="14" t="str">
        <f>教務委員編集用!K124</f>
        <v>半期</v>
      </c>
      <c r="L46" s="14">
        <f>教務委員編集用!L124</f>
        <v>22.5</v>
      </c>
      <c r="M46" s="14">
        <f>教務委員編集用!M124</f>
        <v>54</v>
      </c>
      <c r="N46" s="14">
        <f>教務委員編集用!N124</f>
        <v>12.15</v>
      </c>
      <c r="O46" s="317" t="str">
        <f>IF(O36=0,"",O36)</f>
        <v/>
      </c>
      <c r="P46" s="445" t="str">
        <f>IF(P36=0,"",P36)</f>
        <v/>
      </c>
      <c r="Q46" s="441" t="str">
        <f>IF(Q36=0,"",Q36)</f>
        <v/>
      </c>
      <c r="R46" s="317" t="str">
        <f t="shared" ref="R46:T46" si="1">IF(R36=0,"",R36)</f>
        <v/>
      </c>
      <c r="S46" s="317" t="str">
        <f t="shared" si="1"/>
        <v/>
      </c>
      <c r="T46" s="317" t="str">
        <f t="shared" si="1"/>
        <v/>
      </c>
    </row>
    <row r="47" spans="2:20">
      <c r="B47" s="581"/>
      <c r="C47" s="579"/>
      <c r="D47" s="566"/>
      <c r="E47" s="579"/>
      <c r="F47" s="8"/>
      <c r="G47" s="8"/>
      <c r="H47" s="8"/>
      <c r="I47" s="8"/>
      <c r="J47" s="8"/>
      <c r="K47" s="8"/>
      <c r="L47" s="8"/>
      <c r="M47" s="8"/>
      <c r="N47" s="8"/>
      <c r="O47" s="8"/>
      <c r="P47" s="109"/>
      <c r="Q47" s="353"/>
      <c r="R47" s="8"/>
      <c r="S47" s="8"/>
      <c r="T47" s="36"/>
    </row>
    <row r="48" spans="2:20" ht="14.25" thickBot="1">
      <c r="B48" s="581"/>
      <c r="C48" s="579"/>
      <c r="D48" s="566"/>
      <c r="E48" s="579"/>
      <c r="F48" s="9"/>
      <c r="G48" s="9"/>
      <c r="H48" s="9"/>
      <c r="I48" s="9"/>
      <c r="J48" s="9"/>
      <c r="K48" s="9"/>
      <c r="L48" s="9"/>
      <c r="M48" s="9"/>
      <c r="N48" s="9"/>
      <c r="O48" s="9"/>
      <c r="P48" s="110"/>
      <c r="Q48" s="354"/>
      <c r="R48" s="9"/>
      <c r="S48" s="9"/>
      <c r="T48" s="38"/>
    </row>
    <row r="49" spans="2:20" ht="14.25" thickTop="1">
      <c r="B49" s="581"/>
      <c r="C49" s="579"/>
      <c r="D49" s="566"/>
      <c r="E49" s="579"/>
      <c r="F49" s="10" t="str">
        <f>IF(教務委員編集用!F131=0,"",教務委員編集用!F131)</f>
        <v>D-2 1年小計</v>
      </c>
      <c r="G49" s="10" t="str">
        <f>IF(教務委員編集用!G131=0,"",教務委員編集用!G131)</f>
        <v/>
      </c>
      <c r="H49" s="10" t="str">
        <f>IF(教務委員編集用!H131=0,"",教務委員編集用!H131)</f>
        <v/>
      </c>
      <c r="I49" s="10" t="str">
        <f>IF(教務委員編集用!I131=0,"",教務委員編集用!I131)</f>
        <v/>
      </c>
      <c r="J49" s="10">
        <f>IF(教務委員編集用!J131=0,"",教務委員編集用!J131)</f>
        <v>1</v>
      </c>
      <c r="K49" s="10" t="str">
        <f>IF(教務委員編集用!K131=0,"",教務委員編集用!K131)</f>
        <v/>
      </c>
      <c r="L49" s="10" t="str">
        <f>IF(教務委員編集用!L131=0,"",教務委員編集用!L131)</f>
        <v/>
      </c>
      <c r="M49" s="10" t="str">
        <f>IF(教務委員編集用!M131=0,"",教務委員編集用!M131)</f>
        <v/>
      </c>
      <c r="N49" s="10"/>
      <c r="O49" s="10"/>
      <c r="P49" s="112">
        <f>教務委員編集用!T131</f>
        <v>0</v>
      </c>
      <c r="Q49" s="420"/>
      <c r="R49" s="10"/>
      <c r="S49" s="10"/>
      <c r="T49" s="37"/>
    </row>
    <row r="50" spans="2:20">
      <c r="B50" s="581"/>
      <c r="C50" s="579"/>
      <c r="D50" s="566">
        <f>教務委員編集用!D137</f>
        <v>12</v>
      </c>
      <c r="E50" s="579" t="str">
        <f>教務委員編集用!E137</f>
        <v>基盤となる工学分野において,事象を理解し,技術士第一次試験相当の学力を身につける.
基盤となる工学分野において,論理展開に必要な基礎問題を解くことができる.</v>
      </c>
      <c r="F50" s="8"/>
      <c r="G50" s="8"/>
      <c r="H50" s="8"/>
      <c r="I50" s="8"/>
      <c r="J50" s="8"/>
      <c r="K50" s="8"/>
      <c r="L50" s="8"/>
      <c r="M50" s="8"/>
      <c r="N50" s="8"/>
      <c r="O50" s="8"/>
      <c r="P50" s="109"/>
      <c r="Q50" s="353"/>
      <c r="R50" s="8"/>
      <c r="S50" s="8"/>
      <c r="T50" s="36"/>
    </row>
    <row r="51" spans="2:20">
      <c r="B51" s="581"/>
      <c r="C51" s="579"/>
      <c r="D51" s="566"/>
      <c r="E51" s="579"/>
      <c r="F51" s="8"/>
      <c r="G51" s="8"/>
      <c r="H51" s="8"/>
      <c r="I51" s="8"/>
      <c r="J51" s="8"/>
      <c r="K51" s="8"/>
      <c r="L51" s="8"/>
      <c r="M51" s="8"/>
      <c r="N51" s="8"/>
      <c r="O51" s="8"/>
      <c r="P51" s="109"/>
      <c r="Q51" s="353"/>
      <c r="R51" s="8"/>
      <c r="S51" s="8"/>
      <c r="T51" s="36"/>
    </row>
    <row r="52" spans="2:20" ht="14.25" thickBot="1">
      <c r="B52" s="581"/>
      <c r="C52" s="579"/>
      <c r="D52" s="566"/>
      <c r="E52" s="579"/>
      <c r="F52" s="9"/>
      <c r="G52" s="9"/>
      <c r="H52" s="9"/>
      <c r="I52" s="9"/>
      <c r="J52" s="9"/>
      <c r="K52" s="9"/>
      <c r="L52" s="9"/>
      <c r="M52" s="9"/>
      <c r="N52" s="9"/>
      <c r="O52" s="9"/>
      <c r="P52" s="110"/>
      <c r="Q52" s="354"/>
      <c r="R52" s="9"/>
      <c r="S52" s="9"/>
      <c r="T52" s="38"/>
    </row>
    <row r="53" spans="2:20" ht="15" thickTop="1" thickBot="1">
      <c r="B53" s="581"/>
      <c r="C53" s="579"/>
      <c r="D53" s="567"/>
      <c r="E53" s="585"/>
      <c r="F53" s="85" t="str">
        <f>IF(教務委員編集用!F164=0,"",教務委員編集用!F164)</f>
        <v>D-12 1年小計</v>
      </c>
      <c r="G53" s="85" t="str">
        <f>IF(教務委員編集用!G164=0,"",教務委員編集用!G164)</f>
        <v/>
      </c>
      <c r="H53" s="85" t="str">
        <f>IF(教務委員編集用!H164=0,"",教務委員編集用!H164)</f>
        <v/>
      </c>
      <c r="I53" s="85" t="str">
        <f>IF(教務委員編集用!I164=0,"",教務委員編集用!I164)</f>
        <v/>
      </c>
      <c r="J53" s="85">
        <f>IF(教務委員編集用!J164=0,"",教務委員編集用!J164)</f>
        <v>1</v>
      </c>
      <c r="K53" s="85" t="str">
        <f>IF(教務委員編集用!K164=0,"",教務委員編集用!K164)</f>
        <v/>
      </c>
      <c r="L53" s="85" t="str">
        <f>IF(教務委員編集用!L164=0,"",教務委員編集用!L164)</f>
        <v/>
      </c>
      <c r="M53" s="85" t="str">
        <f>IF(教務委員編集用!M164=0,"",教務委員編集用!M164)</f>
        <v/>
      </c>
      <c r="N53" s="85"/>
      <c r="O53" s="85"/>
      <c r="P53" s="113">
        <f>教務委員編集用!T164</f>
        <v>0</v>
      </c>
      <c r="Q53" s="419"/>
      <c r="R53" s="85"/>
      <c r="S53" s="85"/>
      <c r="T53" s="87"/>
    </row>
    <row r="54" spans="2:20" ht="14.25" thickTop="1">
      <c r="B54" s="581"/>
      <c r="C54" s="579"/>
      <c r="D54" s="575">
        <f>教務委員編集用!D170</f>
        <v>3</v>
      </c>
      <c r="E54" s="572" t="str">
        <f>教務委員編集用!E170</f>
        <v>基盤となる工学分野以外の工学分野の基礎的な知識を身につける.</v>
      </c>
      <c r="F54" s="10"/>
      <c r="G54" s="10"/>
      <c r="H54" s="10"/>
      <c r="I54" s="10"/>
      <c r="J54" s="10"/>
      <c r="K54" s="10"/>
      <c r="L54" s="10"/>
      <c r="M54" s="10"/>
      <c r="N54" s="10"/>
      <c r="O54" s="10"/>
      <c r="P54" s="111"/>
      <c r="Q54" s="420"/>
      <c r="R54" s="10"/>
      <c r="S54" s="10"/>
      <c r="T54" s="37"/>
    </row>
    <row r="55" spans="2:20">
      <c r="B55" s="581"/>
      <c r="C55" s="579"/>
      <c r="D55" s="566"/>
      <c r="E55" s="579"/>
      <c r="F55" s="8"/>
      <c r="G55" s="8"/>
      <c r="H55" s="8"/>
      <c r="I55" s="8"/>
      <c r="J55" s="8"/>
      <c r="K55" s="8"/>
      <c r="L55" s="8"/>
      <c r="M55" s="8"/>
      <c r="N55" s="8"/>
      <c r="O55" s="8"/>
      <c r="P55" s="109"/>
      <c r="Q55" s="353"/>
      <c r="R55" s="8"/>
      <c r="S55" s="8"/>
      <c r="T55" s="36"/>
    </row>
    <row r="56" spans="2:20" ht="14.25" thickBot="1">
      <c r="B56" s="581"/>
      <c r="C56" s="579"/>
      <c r="D56" s="566"/>
      <c r="E56" s="579"/>
      <c r="F56" s="9"/>
      <c r="G56" s="9"/>
      <c r="H56" s="9"/>
      <c r="I56" s="9"/>
      <c r="J56" s="9"/>
      <c r="K56" s="9"/>
      <c r="L56" s="9"/>
      <c r="M56" s="9"/>
      <c r="N56" s="9"/>
      <c r="O56" s="9"/>
      <c r="P56" s="110"/>
      <c r="Q56" s="354"/>
      <c r="R56" s="9"/>
      <c r="S56" s="9"/>
      <c r="T56" s="38"/>
    </row>
    <row r="57" spans="2:20" ht="15" thickTop="1" thickBot="1">
      <c r="B57" s="581"/>
      <c r="C57" s="579"/>
      <c r="D57" s="566"/>
      <c r="E57" s="579"/>
      <c r="F57" s="10" t="str">
        <f>IF(教務委員編集用!F171=0,"",教務委員編集用!F171)</f>
        <v>D-3 1年小計</v>
      </c>
      <c r="G57" s="10" t="str">
        <f>IF(教務委員編集用!G171=0,"",教務委員編集用!G171)</f>
        <v/>
      </c>
      <c r="H57" s="10" t="str">
        <f>IF(教務委員編集用!H171=0,"",教務委員編集用!H171)</f>
        <v/>
      </c>
      <c r="I57" s="10" t="str">
        <f>IF(教務委員編集用!I171=0,"",教務委員編集用!I171)</f>
        <v/>
      </c>
      <c r="J57" s="10">
        <f>IF(教務委員編集用!J171=0,"",教務委員編集用!J171)</f>
        <v>1</v>
      </c>
      <c r="K57" s="10" t="str">
        <f>IF(教務委員編集用!K171=0,"",教務委員編集用!K171)</f>
        <v/>
      </c>
      <c r="L57" s="10" t="str">
        <f>IF(教務委員編集用!L171=0,"",教務委員編集用!L171)</f>
        <v/>
      </c>
      <c r="M57" s="10" t="str">
        <f>IF(教務委員編集用!M171=0,"",教務委員編集用!M171)</f>
        <v/>
      </c>
      <c r="N57" s="10"/>
      <c r="O57" s="10"/>
      <c r="P57" s="112">
        <f>教務委員編集用!T171</f>
        <v>0</v>
      </c>
      <c r="Q57" s="420"/>
      <c r="R57" s="10"/>
      <c r="S57" s="10"/>
      <c r="T57" s="37"/>
    </row>
    <row r="58" spans="2:20">
      <c r="B58" s="580" t="str">
        <f>教務委員編集用!B178</f>
        <v>E</v>
      </c>
      <c r="C58" s="584" t="str">
        <f>教務委員編集用!C178</f>
        <v>科学,技術および情報の知識,基盤となる工学分野で習得した知識,さらに技術者としての実践的な知識や技能を活用して,自ら問題を発見し解決する能力を養う。</v>
      </c>
      <c r="D58" s="565">
        <f>教務委員編集用!D178</f>
        <v>1</v>
      </c>
      <c r="E58" s="582" t="str">
        <f>教務委員編集用!E178</f>
        <v>科学,技術,工学に関する情報を収集し,その適否を判断してまとめることができる.</v>
      </c>
      <c r="F58" s="7"/>
      <c r="G58" s="324"/>
      <c r="H58" s="324"/>
      <c r="I58" s="324"/>
      <c r="J58" s="324"/>
      <c r="K58" s="324"/>
      <c r="L58" s="324"/>
      <c r="M58" s="324"/>
      <c r="N58" s="324"/>
      <c r="O58" s="176"/>
      <c r="P58" s="433"/>
      <c r="Q58" s="427"/>
      <c r="R58" s="176"/>
      <c r="S58" s="176"/>
      <c r="T58" s="176"/>
    </row>
    <row r="59" spans="2:20">
      <c r="B59" s="596"/>
      <c r="C59" s="572"/>
      <c r="D59" s="575"/>
      <c r="E59" s="592"/>
      <c r="F59" s="10"/>
      <c r="G59" s="321"/>
      <c r="H59" s="321"/>
      <c r="I59" s="321"/>
      <c r="J59" s="321"/>
      <c r="K59" s="321"/>
      <c r="L59" s="321"/>
      <c r="M59" s="321"/>
      <c r="N59" s="321"/>
      <c r="O59" s="321"/>
      <c r="P59" s="111"/>
      <c r="Q59" s="326"/>
      <c r="R59" s="56"/>
      <c r="S59" s="56"/>
      <c r="T59" s="34"/>
    </row>
    <row r="60" spans="2:20">
      <c r="B60" s="596"/>
      <c r="C60" s="572"/>
      <c r="D60" s="575"/>
      <c r="E60" s="592"/>
      <c r="F60" s="10"/>
      <c r="G60" s="321"/>
      <c r="H60" s="321"/>
      <c r="I60" s="321"/>
      <c r="J60" s="321"/>
      <c r="K60" s="321"/>
      <c r="L60" s="321"/>
      <c r="M60" s="321"/>
      <c r="N60" s="321"/>
      <c r="O60" s="321"/>
      <c r="P60" s="111"/>
      <c r="Q60" s="326"/>
      <c r="R60" s="56"/>
      <c r="S60" s="56"/>
      <c r="T60" s="34"/>
    </row>
    <row r="61" spans="2:20">
      <c r="B61" s="581"/>
      <c r="C61" s="579"/>
      <c r="D61" s="566"/>
      <c r="E61" s="583"/>
      <c r="F61" s="8"/>
      <c r="G61" s="322"/>
      <c r="H61" s="322"/>
      <c r="I61" s="322"/>
      <c r="J61" s="322"/>
      <c r="K61" s="322"/>
      <c r="L61" s="322"/>
      <c r="M61" s="322"/>
      <c r="N61" s="322"/>
      <c r="O61" s="322"/>
      <c r="P61" s="109"/>
      <c r="Q61" s="327"/>
      <c r="R61" s="57"/>
      <c r="S61" s="57"/>
      <c r="T61" s="43"/>
    </row>
    <row r="62" spans="2:20" ht="14.25" thickBot="1">
      <c r="B62" s="581"/>
      <c r="C62" s="579"/>
      <c r="D62" s="566"/>
      <c r="E62" s="583"/>
      <c r="F62" s="9"/>
      <c r="G62" s="325"/>
      <c r="H62" s="325"/>
      <c r="I62" s="325"/>
      <c r="J62" s="325"/>
      <c r="K62" s="325"/>
      <c r="L62" s="325"/>
      <c r="M62" s="325"/>
      <c r="N62" s="325"/>
      <c r="O62" s="325"/>
      <c r="P62" s="110"/>
      <c r="Q62" s="364"/>
      <c r="R62" s="60"/>
      <c r="S62" s="60"/>
      <c r="T62" s="44"/>
    </row>
    <row r="63" spans="2:20" ht="15" thickTop="1" thickBot="1">
      <c r="B63" s="581"/>
      <c r="C63" s="579"/>
      <c r="D63" s="567"/>
      <c r="E63" s="593"/>
      <c r="F63" s="85" t="str">
        <f>IF(教務委員編集用!F181=0,"",教務委員編集用!F181)</f>
        <v>E-1 1年小計</v>
      </c>
      <c r="G63" s="85" t="str">
        <f>IF(教務委員編集用!G181=0,"",教務委員編集用!G181)</f>
        <v/>
      </c>
      <c r="H63" s="85" t="str">
        <f>IF(教務委員編集用!H181=0,"",教務委員編集用!H181)</f>
        <v/>
      </c>
      <c r="I63" s="85" t="str">
        <f>IF(教務委員編集用!I181=0,"",教務委員編集用!I181)</f>
        <v/>
      </c>
      <c r="J63" s="85">
        <f>IF(教務委員編集用!J181=0,"",教務委員編集用!J181)</f>
        <v>1</v>
      </c>
      <c r="K63" s="85" t="str">
        <f>IF(教務委員編集用!K181=0,"",教務委員編集用!K181)</f>
        <v/>
      </c>
      <c r="L63" s="85" t="str">
        <f>IF(教務委員編集用!L181=0,"",教務委員編集用!L181)</f>
        <v/>
      </c>
      <c r="M63" s="85" t="str">
        <f>IF(教務委員編集用!M181=0,"",教務委員編集用!M181)</f>
        <v/>
      </c>
      <c r="N63" s="85"/>
      <c r="O63" s="85"/>
      <c r="P63" s="113">
        <f>教務委員編集用!T181</f>
        <v>0</v>
      </c>
      <c r="Q63" s="419"/>
      <c r="R63" s="85"/>
      <c r="S63" s="85"/>
      <c r="T63" s="87"/>
    </row>
    <row r="64" spans="2:20" ht="14.25" thickTop="1">
      <c r="B64" s="581"/>
      <c r="C64" s="579"/>
      <c r="D64" s="575">
        <f>教務委員編集用!D187</f>
        <v>2</v>
      </c>
      <c r="E64" s="572" t="str">
        <f>教務委員編集用!E187</f>
        <v>習得した知識や技能を課題に対して利用できる.</v>
      </c>
      <c r="F64" s="10"/>
      <c r="G64" s="321"/>
      <c r="H64" s="321"/>
      <c r="I64" s="321"/>
      <c r="J64" s="321"/>
      <c r="K64" s="321"/>
      <c r="L64" s="321"/>
      <c r="M64" s="321"/>
      <c r="N64" s="321"/>
      <c r="O64" s="176"/>
      <c r="P64" s="433"/>
      <c r="Q64" s="427"/>
      <c r="R64" s="176"/>
      <c r="S64" s="176"/>
      <c r="T64" s="176"/>
    </row>
    <row r="65" spans="2:20">
      <c r="B65" s="581"/>
      <c r="C65" s="579"/>
      <c r="D65" s="575"/>
      <c r="E65" s="572"/>
      <c r="F65" s="10"/>
      <c r="G65" s="321"/>
      <c r="H65" s="321"/>
      <c r="I65" s="321"/>
      <c r="J65" s="321"/>
      <c r="K65" s="321"/>
      <c r="L65" s="321"/>
      <c r="M65" s="321"/>
      <c r="N65" s="321"/>
      <c r="O65" s="321"/>
      <c r="P65" s="111"/>
      <c r="Q65" s="326"/>
      <c r="R65" s="56"/>
      <c r="S65" s="56"/>
      <c r="T65" s="34"/>
    </row>
    <row r="66" spans="2:20">
      <c r="B66" s="581"/>
      <c r="C66" s="579"/>
      <c r="D66" s="566"/>
      <c r="E66" s="579"/>
      <c r="F66" s="8"/>
      <c r="G66" s="322"/>
      <c r="H66" s="322"/>
      <c r="I66" s="322"/>
      <c r="J66" s="322"/>
      <c r="K66" s="322"/>
      <c r="L66" s="322"/>
      <c r="M66" s="322"/>
      <c r="N66" s="322"/>
      <c r="O66" s="322"/>
      <c r="P66" s="109"/>
      <c r="Q66" s="327"/>
      <c r="R66" s="57"/>
      <c r="S66" s="57"/>
      <c r="T66" s="43"/>
    </row>
    <row r="67" spans="2:20" ht="14.25" thickBot="1">
      <c r="B67" s="581"/>
      <c r="C67" s="579"/>
      <c r="D67" s="566"/>
      <c r="E67" s="579"/>
      <c r="F67" s="9"/>
      <c r="G67" s="325"/>
      <c r="H67" s="325"/>
      <c r="I67" s="325"/>
      <c r="J67" s="325"/>
      <c r="K67" s="325"/>
      <c r="L67" s="325"/>
      <c r="M67" s="325"/>
      <c r="N67" s="325"/>
      <c r="O67" s="325"/>
      <c r="P67" s="110"/>
      <c r="Q67" s="364"/>
      <c r="R67" s="60"/>
      <c r="S67" s="60"/>
      <c r="T67" s="44"/>
    </row>
    <row r="68" spans="2:20" ht="15" thickTop="1" thickBot="1">
      <c r="B68" s="581"/>
      <c r="C68" s="579"/>
      <c r="D68" s="566"/>
      <c r="E68" s="579"/>
      <c r="F68" s="10" t="str">
        <f>IF(教務委員編集用!F189=0,"",教務委員編集用!F189)</f>
        <v>E-2 1年小計</v>
      </c>
      <c r="G68" s="10" t="str">
        <f>IF(教務委員編集用!G189=0,"",教務委員編集用!G189)</f>
        <v/>
      </c>
      <c r="H68" s="10" t="str">
        <f>IF(教務委員編集用!H189=0,"",教務委員編集用!H189)</f>
        <v/>
      </c>
      <c r="I68" s="10" t="str">
        <f>IF(教務委員編集用!I189=0,"",教務委員編集用!I189)</f>
        <v/>
      </c>
      <c r="J68" s="10">
        <f>IF(教務委員編集用!J189=0,"",教務委員編集用!J189)</f>
        <v>1</v>
      </c>
      <c r="K68" s="10" t="str">
        <f>IF(教務委員編集用!K189=0,"",教務委員編集用!K189)</f>
        <v/>
      </c>
      <c r="L68" s="10" t="str">
        <f>IF(教務委員編集用!L189=0,"",教務委員編集用!L189)</f>
        <v/>
      </c>
      <c r="M68" s="10" t="str">
        <f>IF(教務委員編集用!M189=0,"",教務委員編集用!M189)</f>
        <v/>
      </c>
      <c r="N68" s="10"/>
      <c r="O68" s="10"/>
      <c r="P68" s="112">
        <f>教務委員編集用!T189</f>
        <v>0</v>
      </c>
      <c r="Q68" s="420"/>
      <c r="R68" s="10"/>
      <c r="S68" s="10"/>
      <c r="T68" s="37"/>
    </row>
    <row r="69" spans="2:20" ht="13.5" customHeight="1">
      <c r="B69" s="580" t="str">
        <f>教務委員編集用!B196</f>
        <v>F</v>
      </c>
      <c r="C69" s="582" t="str">
        <f>教務委員編集用!C196</f>
        <v>具体的なテーマについて論理的な記述と説明および討論できる能力を身につける。</v>
      </c>
      <c r="D69" s="565">
        <f>教務委員編集用!D196</f>
        <v>1</v>
      </c>
      <c r="E69" s="584" t="str">
        <f>教務委員編集用!E196</f>
        <v>学習成果を適切な文章,図等により表現できる.</v>
      </c>
      <c r="F69" s="7"/>
      <c r="G69" s="324"/>
      <c r="H69" s="324"/>
      <c r="I69" s="324"/>
      <c r="J69" s="324"/>
      <c r="K69" s="324"/>
      <c r="L69" s="324"/>
      <c r="M69" s="324"/>
      <c r="N69" s="324"/>
      <c r="O69" s="176"/>
      <c r="P69" s="433"/>
      <c r="Q69" s="427"/>
      <c r="R69" s="176"/>
      <c r="S69" s="176"/>
      <c r="T69" s="176"/>
    </row>
    <row r="70" spans="2:20">
      <c r="B70" s="581"/>
      <c r="C70" s="583"/>
      <c r="D70" s="566"/>
      <c r="E70" s="579"/>
      <c r="F70" s="8"/>
      <c r="G70" s="322"/>
      <c r="H70" s="322"/>
      <c r="I70" s="322"/>
      <c r="J70" s="322"/>
      <c r="K70" s="322"/>
      <c r="L70" s="322"/>
      <c r="M70" s="322"/>
      <c r="N70" s="322"/>
      <c r="O70" s="322"/>
      <c r="P70" s="109"/>
      <c r="Q70" s="327"/>
      <c r="R70" s="57"/>
      <c r="S70" s="57"/>
      <c r="T70" s="43"/>
    </row>
    <row r="71" spans="2:20" ht="14.25" thickBot="1">
      <c r="B71" s="581"/>
      <c r="C71" s="583"/>
      <c r="D71" s="566"/>
      <c r="E71" s="579"/>
      <c r="F71" s="9"/>
      <c r="G71" s="325"/>
      <c r="H71" s="325"/>
      <c r="I71" s="325"/>
      <c r="J71" s="325"/>
      <c r="K71" s="325"/>
      <c r="L71" s="325"/>
      <c r="M71" s="325"/>
      <c r="N71" s="325"/>
      <c r="O71" s="325"/>
      <c r="P71" s="110"/>
      <c r="Q71" s="364"/>
      <c r="R71" s="60"/>
      <c r="S71" s="60"/>
      <c r="T71" s="44"/>
    </row>
    <row r="72" spans="2:20" ht="15" thickTop="1" thickBot="1">
      <c r="B72" s="581"/>
      <c r="C72" s="583"/>
      <c r="D72" s="567"/>
      <c r="E72" s="585"/>
      <c r="F72" s="85" t="str">
        <f>IF(教務委員編集用!F199=0,"",教務委員編集用!F199)</f>
        <v>F-1 1年小計</v>
      </c>
      <c r="G72" s="94" t="str">
        <f>IF(教務委員編集用!G199=0,"",教務委員編集用!G199)</f>
        <v/>
      </c>
      <c r="H72" s="94" t="str">
        <f>IF(教務委員編集用!H199=0,"",教務委員編集用!H199)</f>
        <v/>
      </c>
      <c r="I72" s="94" t="str">
        <f>IF(教務委員編集用!I199=0,"",教務委員編集用!I199)</f>
        <v/>
      </c>
      <c r="J72" s="94">
        <f>IF(教務委員編集用!J199=0,"",教務委員編集用!J199)</f>
        <v>1</v>
      </c>
      <c r="K72" s="94" t="str">
        <f>IF(教務委員編集用!K199=0,"",教務委員編集用!K199)</f>
        <v/>
      </c>
      <c r="L72" s="94" t="str">
        <f>IF(教務委員編集用!L199=0,"",教務委員編集用!L199)</f>
        <v/>
      </c>
      <c r="M72" s="94" t="str">
        <f>IF(教務委員編集用!M199=0,"",教務委員編集用!M199)</f>
        <v/>
      </c>
      <c r="N72" s="94"/>
      <c r="O72" s="94"/>
      <c r="P72" s="106">
        <f>教務委員編集用!T199</f>
        <v>0</v>
      </c>
      <c r="Q72" s="449"/>
      <c r="R72" s="94"/>
      <c r="S72" s="94"/>
      <c r="T72" s="95"/>
    </row>
    <row r="73" spans="2:20" ht="14.25" thickTop="1">
      <c r="B73" s="581"/>
      <c r="C73" s="583"/>
      <c r="D73" s="575">
        <f>教務委員編集用!D205</f>
        <v>2</v>
      </c>
      <c r="E73" s="572" t="str">
        <f>教務委員編集用!E205</f>
        <v>基盤となる工学分野において,必要な英語の基礎力を身につける.</v>
      </c>
      <c r="F73" s="10" t="str">
        <f>IF(教務委員編集用!F205=0,"",教務委員編集用!F205)</f>
        <v>英語IA</v>
      </c>
      <c r="G73" s="321">
        <f>IF(教務委員編集用!G205=0,"",教務委員編集用!G205)</f>
        <v>2</v>
      </c>
      <c r="H73" s="321" t="str">
        <f>IF(教務委員編集用!H205=0,"",教務委員編集用!H205)</f>
        <v>必修</v>
      </c>
      <c r="I73" s="321" t="str">
        <f>IF(教務委員編集用!I205=0,"",教務委員編集用!I205)</f>
        <v>履修</v>
      </c>
      <c r="J73" s="321">
        <f>IF(教務委員編集用!J205=0,"",教務委員編集用!J205)</f>
        <v>1</v>
      </c>
      <c r="K73" s="321" t="str">
        <f>IF(教務委員編集用!K205=0,"",教務委員編集用!K205)</f>
        <v>通年</v>
      </c>
      <c r="L73" s="321">
        <f>IF(教務委員編集用!L205=0,"",教務委員編集用!L205)</f>
        <v>45</v>
      </c>
      <c r="M73" s="321">
        <f>IF(教務委員編集用!M205=0,"",教務委員編集用!M205)</f>
        <v>100</v>
      </c>
      <c r="N73" s="321">
        <f>教務委員編集用!N205</f>
        <v>45</v>
      </c>
      <c r="O73" s="126"/>
      <c r="P73" s="128"/>
      <c r="Q73" s="368"/>
      <c r="R73" s="345"/>
      <c r="S73" s="345"/>
      <c r="T73" s="346"/>
    </row>
    <row r="74" spans="2:20">
      <c r="B74" s="581"/>
      <c r="C74" s="583"/>
      <c r="D74" s="566"/>
      <c r="E74" s="579"/>
      <c r="F74" s="8" t="str">
        <f>IF(教務委員編集用!F206=0,"",教務委員編集用!F206)</f>
        <v>英語IB</v>
      </c>
      <c r="G74" s="322">
        <f>IF(教務委員編集用!G206=0,"",教務委員編集用!G206)</f>
        <v>4</v>
      </c>
      <c r="H74" s="322" t="str">
        <f>IF(教務委員編集用!H206=0,"",教務委員編集用!H206)</f>
        <v>必修</v>
      </c>
      <c r="I74" s="322" t="str">
        <f>IF(教務委員編集用!I206=0,"",教務委員編集用!I206)</f>
        <v>履修</v>
      </c>
      <c r="J74" s="322">
        <f>IF(教務委員編集用!J206=0,"",教務委員編集用!J206)</f>
        <v>1</v>
      </c>
      <c r="K74" s="322" t="str">
        <f>IF(教務委員編集用!K206=0,"",教務委員編集用!K206)</f>
        <v>通年</v>
      </c>
      <c r="L74" s="322">
        <f>IF(教務委員編集用!L206=0,"",教務委員編集用!L206)</f>
        <v>90</v>
      </c>
      <c r="M74" s="322">
        <f>IF(教務委員編集用!M206=0,"",教務委員編集用!M206)</f>
        <v>100</v>
      </c>
      <c r="N74" s="322">
        <f>教務委員編集用!N206</f>
        <v>90</v>
      </c>
      <c r="O74" s="126"/>
      <c r="P74" s="127"/>
      <c r="Q74" s="444"/>
      <c r="R74" s="438"/>
      <c r="S74" s="438"/>
      <c r="T74" s="386"/>
    </row>
    <row r="75" spans="2:20">
      <c r="B75" s="581"/>
      <c r="C75" s="583"/>
      <c r="D75" s="566"/>
      <c r="E75" s="579"/>
      <c r="F75" s="8"/>
      <c r="G75" s="322"/>
      <c r="H75" s="322"/>
      <c r="I75" s="322"/>
      <c r="J75" s="322"/>
      <c r="K75" s="322"/>
      <c r="L75" s="322"/>
      <c r="M75" s="322"/>
      <c r="N75" s="322"/>
      <c r="O75" s="322"/>
      <c r="P75" s="104"/>
      <c r="Q75" s="327"/>
      <c r="R75" s="57"/>
      <c r="S75" s="57"/>
      <c r="T75" s="43"/>
    </row>
    <row r="76" spans="2:20">
      <c r="B76" s="581"/>
      <c r="C76" s="583"/>
      <c r="D76" s="566"/>
      <c r="E76" s="579"/>
      <c r="F76" s="8"/>
      <c r="G76" s="322"/>
      <c r="H76" s="322"/>
      <c r="I76" s="322"/>
      <c r="J76" s="322"/>
      <c r="K76" s="322"/>
      <c r="L76" s="322"/>
      <c r="M76" s="322"/>
      <c r="N76" s="322"/>
      <c r="O76" s="322"/>
      <c r="P76" s="104"/>
      <c r="Q76" s="327"/>
      <c r="R76" s="57"/>
      <c r="S76" s="57"/>
      <c r="T76" s="43"/>
    </row>
    <row r="77" spans="2:20" ht="14.25" thickBot="1">
      <c r="B77" s="581"/>
      <c r="C77" s="583"/>
      <c r="D77" s="566"/>
      <c r="E77" s="579"/>
      <c r="F77" s="9"/>
      <c r="G77" s="325"/>
      <c r="H77" s="325"/>
      <c r="I77" s="325"/>
      <c r="J77" s="325"/>
      <c r="K77" s="325"/>
      <c r="L77" s="325"/>
      <c r="M77" s="325"/>
      <c r="N77" s="325"/>
      <c r="O77" s="325"/>
      <c r="P77" s="105"/>
      <c r="Q77" s="364"/>
      <c r="R77" s="60"/>
      <c r="S77" s="60"/>
      <c r="T77" s="44"/>
    </row>
    <row r="78" spans="2:20" ht="15" thickTop="1" thickBot="1">
      <c r="B78" s="581"/>
      <c r="C78" s="583"/>
      <c r="D78" s="566"/>
      <c r="E78" s="579"/>
      <c r="F78" s="10" t="str">
        <f>IF(教務委員編集用!F213=0,"",教務委員編集用!F213)</f>
        <v>F-2 1年小計</v>
      </c>
      <c r="G78" s="321" t="str">
        <f>IF(教務委員編集用!G213=0,"",教務委員編集用!G213)</f>
        <v/>
      </c>
      <c r="H78" s="321" t="str">
        <f>IF(教務委員編集用!H213=0,"",教務委員編集用!H213)</f>
        <v/>
      </c>
      <c r="I78" s="321" t="str">
        <f>IF(教務委員編集用!I213=0,"",教務委員編集用!I213)</f>
        <v/>
      </c>
      <c r="J78" s="321">
        <f>IF(教務委員編集用!J213=0,"",教務委員編集用!J213)</f>
        <v>1</v>
      </c>
      <c r="K78" s="321" t="str">
        <f>IF(教務委員編集用!K213=0,"",教務委員編集用!K213)</f>
        <v/>
      </c>
      <c r="L78" s="321" t="str">
        <f>IF(教務委員編集用!L213=0,"",教務委員編集用!L213)</f>
        <v/>
      </c>
      <c r="M78" s="321" t="str">
        <f>IF(教務委員編集用!M213=0,"",教務委員編集用!M213)</f>
        <v/>
      </c>
      <c r="N78" s="321"/>
      <c r="O78" s="321"/>
      <c r="P78" s="107">
        <f>教務委員編集用!T213</f>
        <v>0</v>
      </c>
      <c r="Q78" s="326"/>
      <c r="R78" s="56"/>
      <c r="S78" s="56"/>
      <c r="T78" s="34"/>
    </row>
    <row r="79" spans="2:20">
      <c r="B79" s="580" t="str">
        <f>教務委員編集用!B220</f>
        <v>G</v>
      </c>
      <c r="C79" s="584" t="str">
        <f>教務委員編集用!C220</f>
        <v>習得した工学分野の知識を基に,課題の達成に向けて自ら問題を発見し,それに対処するための業務を自主的・継続的かつ組織的に遂行する能力を身につける。</v>
      </c>
      <c r="D79" s="565">
        <f>教務委員編集用!D220</f>
        <v>1</v>
      </c>
      <c r="E79" s="584" t="str">
        <f>教務委員編集用!E220</f>
        <v>自己の能力を把握し,その向上のために自主的に学習を遂行てきる.</v>
      </c>
      <c r="F79" s="7"/>
      <c r="G79" s="324"/>
      <c r="H79" s="324"/>
      <c r="I79" s="324"/>
      <c r="J79" s="324"/>
      <c r="K79" s="324"/>
      <c r="L79" s="324"/>
      <c r="M79" s="324"/>
      <c r="N79" s="324"/>
      <c r="O79" s="324"/>
      <c r="P79" s="108"/>
      <c r="Q79" s="428"/>
      <c r="R79" s="59"/>
      <c r="S79" s="59"/>
      <c r="T79" s="42"/>
    </row>
    <row r="80" spans="2:20">
      <c r="B80" s="596"/>
      <c r="C80" s="572"/>
      <c r="D80" s="575"/>
      <c r="E80" s="572"/>
      <c r="F80" s="10"/>
      <c r="G80" s="321"/>
      <c r="H80" s="321"/>
      <c r="I80" s="321"/>
      <c r="J80" s="321"/>
      <c r="K80" s="321"/>
      <c r="L80" s="321"/>
      <c r="M80" s="321"/>
      <c r="N80" s="321"/>
      <c r="O80" s="321"/>
      <c r="P80" s="111"/>
      <c r="Q80" s="326"/>
      <c r="R80" s="56"/>
      <c r="S80" s="56"/>
      <c r="T80" s="34"/>
    </row>
    <row r="81" spans="2:20">
      <c r="B81" s="581"/>
      <c r="C81" s="579"/>
      <c r="D81" s="566"/>
      <c r="E81" s="579"/>
      <c r="F81" s="8"/>
      <c r="G81" s="322"/>
      <c r="H81" s="322"/>
      <c r="I81" s="322"/>
      <c r="J81" s="322"/>
      <c r="K81" s="322"/>
      <c r="L81" s="322"/>
      <c r="M81" s="322"/>
      <c r="N81" s="322"/>
      <c r="O81" s="322"/>
      <c r="P81" s="109"/>
      <c r="Q81" s="327"/>
      <c r="R81" s="57"/>
      <c r="S81" s="57"/>
      <c r="T81" s="43"/>
    </row>
    <row r="82" spans="2:20" ht="14.25" thickBot="1">
      <c r="B82" s="581"/>
      <c r="C82" s="579"/>
      <c r="D82" s="566"/>
      <c r="E82" s="579"/>
      <c r="F82" s="9"/>
      <c r="G82" s="325"/>
      <c r="H82" s="325"/>
      <c r="I82" s="325"/>
      <c r="J82" s="325"/>
      <c r="K82" s="325"/>
      <c r="L82" s="325"/>
      <c r="M82" s="325"/>
      <c r="N82" s="325"/>
      <c r="O82" s="325"/>
      <c r="P82" s="110"/>
      <c r="Q82" s="364"/>
      <c r="R82" s="60"/>
      <c r="S82" s="60"/>
      <c r="T82" s="44"/>
    </row>
    <row r="83" spans="2:20" ht="15" thickTop="1" thickBot="1">
      <c r="B83" s="581"/>
      <c r="C83" s="579"/>
      <c r="D83" s="567"/>
      <c r="E83" s="585"/>
      <c r="F83" s="85" t="str">
        <f>IF(教務委員編集用!F222=0,"",教務委員編集用!F222)</f>
        <v>G-1 1年小計</v>
      </c>
      <c r="G83" s="94" t="str">
        <f>IF(教務委員編集用!G222=0,"",教務委員編集用!G222)</f>
        <v/>
      </c>
      <c r="H83" s="94" t="str">
        <f>IF(教務委員編集用!H222=0,"",教務委員編集用!H222)</f>
        <v/>
      </c>
      <c r="I83" s="94" t="str">
        <f>IF(教務委員編集用!I222=0,"",教務委員編集用!I222)</f>
        <v/>
      </c>
      <c r="J83" s="94">
        <f>IF(教務委員編集用!J222=0,"",教務委員編集用!J222)</f>
        <v>1</v>
      </c>
      <c r="K83" s="94" t="str">
        <f>IF(教務委員編集用!K222=0,"",教務委員編集用!K222)</f>
        <v/>
      </c>
      <c r="L83" s="94" t="str">
        <f>IF(教務委員編集用!L222=0,"",教務委員編集用!L222)</f>
        <v/>
      </c>
      <c r="M83" s="94" t="str">
        <f>IF(教務委員編集用!M222=0,"",教務委員編集用!M222)</f>
        <v/>
      </c>
      <c r="N83" s="94"/>
      <c r="O83" s="94"/>
      <c r="P83" s="106">
        <f>教務委員編集用!T222</f>
        <v>0</v>
      </c>
      <c r="Q83" s="449"/>
      <c r="R83" s="94"/>
      <c r="S83" s="94"/>
      <c r="T83" s="95"/>
    </row>
    <row r="84" spans="2:20" ht="14.25" thickTop="1">
      <c r="B84" s="581"/>
      <c r="C84" s="579"/>
      <c r="D84" s="575">
        <f>教務委員編集用!D228</f>
        <v>2</v>
      </c>
      <c r="E84" s="572" t="str">
        <f>教務委員編集用!E228</f>
        <v>実務訓練等を通じて基盤となる工学分野に関連した業務の概要を理解できる.</v>
      </c>
      <c r="F84" s="10"/>
      <c r="G84" s="321"/>
      <c r="H84" s="321"/>
      <c r="I84" s="321"/>
      <c r="J84" s="321"/>
      <c r="K84" s="321"/>
      <c r="L84" s="321"/>
      <c r="M84" s="321"/>
      <c r="N84" s="321"/>
      <c r="O84" s="321"/>
      <c r="P84" s="111"/>
      <c r="Q84" s="326"/>
      <c r="R84" s="56"/>
      <c r="S84" s="56"/>
      <c r="T84" s="34"/>
    </row>
    <row r="85" spans="2:20">
      <c r="B85" s="581"/>
      <c r="C85" s="579"/>
      <c r="D85" s="575"/>
      <c r="E85" s="572"/>
      <c r="F85" s="10"/>
      <c r="G85" s="321"/>
      <c r="H85" s="321"/>
      <c r="I85" s="321"/>
      <c r="J85" s="321"/>
      <c r="K85" s="321"/>
      <c r="L85" s="321"/>
      <c r="M85" s="321"/>
      <c r="N85" s="321"/>
      <c r="O85" s="321"/>
      <c r="P85" s="111"/>
      <c r="Q85" s="326"/>
      <c r="R85" s="56"/>
      <c r="S85" s="56"/>
      <c r="T85" s="34"/>
    </row>
    <row r="86" spans="2:20">
      <c r="B86" s="581"/>
      <c r="C86" s="579"/>
      <c r="D86" s="566"/>
      <c r="E86" s="579"/>
      <c r="F86" s="8"/>
      <c r="G86" s="322"/>
      <c r="H86" s="322"/>
      <c r="I86" s="322"/>
      <c r="J86" s="322"/>
      <c r="K86" s="322"/>
      <c r="L86" s="322"/>
      <c r="M86" s="322"/>
      <c r="N86" s="322"/>
      <c r="O86" s="322"/>
      <c r="P86" s="109"/>
      <c r="Q86" s="327"/>
      <c r="R86" s="57"/>
      <c r="S86" s="57"/>
      <c r="T86" s="43"/>
    </row>
    <row r="87" spans="2:20" ht="14.25" thickBot="1">
      <c r="B87" s="581"/>
      <c r="C87" s="579"/>
      <c r="D87" s="566"/>
      <c r="E87" s="579"/>
      <c r="F87" s="9"/>
      <c r="G87" s="325"/>
      <c r="H87" s="325"/>
      <c r="I87" s="325"/>
      <c r="J87" s="325"/>
      <c r="K87" s="325"/>
      <c r="L87" s="325"/>
      <c r="M87" s="325"/>
      <c r="N87" s="325"/>
      <c r="O87" s="325"/>
      <c r="P87" s="110"/>
      <c r="Q87" s="364"/>
      <c r="R87" s="60"/>
      <c r="S87" s="60"/>
      <c r="T87" s="44"/>
    </row>
    <row r="88" spans="2:20" ht="15" thickTop="1" thickBot="1">
      <c r="B88" s="597"/>
      <c r="C88" s="598"/>
      <c r="D88" s="576"/>
      <c r="E88" s="598"/>
      <c r="F88" s="78" t="str">
        <f>IF(教務委員編集用!F229=0,"",教務委員編集用!F229)</f>
        <v>G-2 1年小計</v>
      </c>
      <c r="G88" s="79" t="str">
        <f>IF(教務委員編集用!G229=0,"",教務委員編集用!G229)</f>
        <v/>
      </c>
      <c r="H88" s="79" t="str">
        <f>IF(教務委員編集用!H229=0,"",教務委員編集用!H229)</f>
        <v/>
      </c>
      <c r="I88" s="79" t="str">
        <f>IF(教務委員編集用!I229=0,"",教務委員編集用!I229)</f>
        <v/>
      </c>
      <c r="J88" s="79">
        <f>IF(教務委員編集用!J229=0,"",教務委員編集用!J229)</f>
        <v>1</v>
      </c>
      <c r="K88" s="79" t="str">
        <f>IF(教務委員編集用!K229=0,"",教務委員編集用!K229)</f>
        <v/>
      </c>
      <c r="L88" s="79" t="str">
        <f>IF(教務委員編集用!L229=0,"",教務委員編集用!L229)</f>
        <v/>
      </c>
      <c r="M88" s="79" t="str">
        <f>IF(教務委員編集用!M229=0,"",教務委員編集用!M229)</f>
        <v/>
      </c>
      <c r="N88" s="79"/>
      <c r="O88" s="79"/>
      <c r="P88" s="114">
        <f>教務委員編集用!T229</f>
        <v>0</v>
      </c>
      <c r="Q88" s="450"/>
      <c r="R88" s="79"/>
      <c r="S88" s="79"/>
      <c r="T88" s="80"/>
    </row>
    <row r="89" spans="2:20" ht="14.25" thickBot="1"/>
    <row r="90" spans="2:20">
      <c r="B90" s="556" t="s">
        <v>132</v>
      </c>
      <c r="C90" s="557"/>
      <c r="D90" s="562" t="s">
        <v>133</v>
      </c>
      <c r="E90" s="562"/>
      <c r="F90" s="535"/>
      <c r="G90" s="536"/>
      <c r="H90" s="536"/>
      <c r="I90" s="536"/>
      <c r="J90" s="536"/>
      <c r="K90" s="536"/>
      <c r="L90" s="536"/>
      <c r="M90" s="536"/>
      <c r="N90" s="536"/>
      <c r="O90" s="536"/>
      <c r="P90" s="537"/>
      <c r="Q90" s="349"/>
      <c r="R90" s="349"/>
      <c r="S90" s="349"/>
      <c r="T90" s="349"/>
    </row>
    <row r="91" spans="2:20">
      <c r="B91" s="558"/>
      <c r="C91" s="559"/>
      <c r="D91" s="563"/>
      <c r="E91" s="563"/>
      <c r="F91" s="538"/>
      <c r="G91" s="539"/>
      <c r="H91" s="539"/>
      <c r="I91" s="539"/>
      <c r="J91" s="539"/>
      <c r="K91" s="539"/>
      <c r="L91" s="539"/>
      <c r="M91" s="539"/>
      <c r="N91" s="539"/>
      <c r="O91" s="539"/>
      <c r="P91" s="540"/>
      <c r="Q91" s="349"/>
      <c r="R91" s="349"/>
      <c r="S91" s="349"/>
      <c r="T91" s="349"/>
    </row>
    <row r="92" spans="2:20">
      <c r="B92" s="558"/>
      <c r="C92" s="559"/>
      <c r="D92" s="563"/>
      <c r="E92" s="563"/>
      <c r="F92" s="541"/>
      <c r="G92" s="542"/>
      <c r="H92" s="542"/>
      <c r="I92" s="542"/>
      <c r="J92" s="542"/>
      <c r="K92" s="542"/>
      <c r="L92" s="542"/>
      <c r="M92" s="542"/>
      <c r="N92" s="542"/>
      <c r="O92" s="542"/>
      <c r="P92" s="543"/>
      <c r="Q92" s="349"/>
      <c r="R92" s="349"/>
      <c r="S92" s="349"/>
      <c r="T92" s="349"/>
    </row>
    <row r="93" spans="2:20">
      <c r="B93" s="558"/>
      <c r="C93" s="559"/>
      <c r="D93" s="563" t="s">
        <v>134</v>
      </c>
      <c r="E93" s="563"/>
      <c r="F93" s="544"/>
      <c r="G93" s="545"/>
      <c r="H93" s="545"/>
      <c r="I93" s="545"/>
      <c r="J93" s="545"/>
      <c r="K93" s="545"/>
      <c r="L93" s="545"/>
      <c r="M93" s="545"/>
      <c r="N93" s="545"/>
      <c r="O93" s="545"/>
      <c r="P93" s="546"/>
      <c r="Q93" s="349"/>
      <c r="R93" s="349"/>
      <c r="S93" s="349"/>
      <c r="T93" s="349"/>
    </row>
    <row r="94" spans="2:20">
      <c r="B94" s="558"/>
      <c r="C94" s="559"/>
      <c r="D94" s="563"/>
      <c r="E94" s="563"/>
      <c r="F94" s="538"/>
      <c r="G94" s="539"/>
      <c r="H94" s="539"/>
      <c r="I94" s="539"/>
      <c r="J94" s="539"/>
      <c r="K94" s="539"/>
      <c r="L94" s="539"/>
      <c r="M94" s="539"/>
      <c r="N94" s="539"/>
      <c r="O94" s="539"/>
      <c r="P94" s="540"/>
      <c r="Q94" s="349"/>
      <c r="R94" s="349"/>
      <c r="S94" s="349"/>
      <c r="T94" s="349"/>
    </row>
    <row r="95" spans="2:20" ht="14.25" thickBot="1">
      <c r="B95" s="560"/>
      <c r="C95" s="561"/>
      <c r="D95" s="564"/>
      <c r="E95" s="564"/>
      <c r="F95" s="547"/>
      <c r="G95" s="548"/>
      <c r="H95" s="548"/>
      <c r="I95" s="548"/>
      <c r="J95" s="548"/>
      <c r="K95" s="548"/>
      <c r="L95" s="548"/>
      <c r="M95" s="548"/>
      <c r="N95" s="548"/>
      <c r="O95" s="548"/>
      <c r="P95" s="549"/>
      <c r="Q95" s="349"/>
      <c r="R95" s="349"/>
      <c r="S95" s="349"/>
      <c r="T95" s="349"/>
    </row>
    <row r="96" spans="2:20">
      <c r="B96" s="573" t="s">
        <v>135</v>
      </c>
      <c r="C96" s="574"/>
      <c r="D96" s="575" t="s">
        <v>136</v>
      </c>
      <c r="E96" s="575"/>
      <c r="F96" s="535"/>
      <c r="G96" s="536"/>
      <c r="H96" s="536"/>
      <c r="I96" s="536"/>
      <c r="J96" s="536"/>
      <c r="K96" s="536"/>
      <c r="L96" s="536"/>
      <c r="M96" s="536"/>
      <c r="N96" s="536"/>
      <c r="O96" s="536"/>
      <c r="P96" s="537"/>
      <c r="Q96" s="349"/>
      <c r="R96" s="349"/>
      <c r="S96" s="349"/>
      <c r="T96" s="349"/>
    </row>
    <row r="97" spans="2:20">
      <c r="B97" s="558"/>
      <c r="C97" s="559"/>
      <c r="D97" s="566"/>
      <c r="E97" s="566"/>
      <c r="F97" s="538"/>
      <c r="G97" s="539"/>
      <c r="H97" s="539"/>
      <c r="I97" s="539"/>
      <c r="J97" s="539"/>
      <c r="K97" s="539"/>
      <c r="L97" s="539"/>
      <c r="M97" s="539"/>
      <c r="N97" s="539"/>
      <c r="O97" s="539"/>
      <c r="P97" s="540"/>
      <c r="Q97" s="349"/>
      <c r="R97" s="349"/>
      <c r="S97" s="349"/>
      <c r="T97" s="349"/>
    </row>
    <row r="98" spans="2:20">
      <c r="B98" s="558"/>
      <c r="C98" s="559"/>
      <c r="D98" s="566"/>
      <c r="E98" s="566"/>
      <c r="F98" s="541"/>
      <c r="G98" s="542"/>
      <c r="H98" s="542"/>
      <c r="I98" s="542"/>
      <c r="J98" s="542"/>
      <c r="K98" s="542"/>
      <c r="L98" s="542"/>
      <c r="M98" s="542"/>
      <c r="N98" s="542"/>
      <c r="O98" s="542"/>
      <c r="P98" s="543"/>
      <c r="Q98" s="349"/>
      <c r="R98" s="349"/>
      <c r="S98" s="349"/>
      <c r="T98" s="349"/>
    </row>
    <row r="99" spans="2:20">
      <c r="B99" s="558"/>
      <c r="C99" s="559"/>
      <c r="D99" s="566" t="s">
        <v>137</v>
      </c>
      <c r="E99" s="566"/>
      <c r="F99" s="544"/>
      <c r="G99" s="545"/>
      <c r="H99" s="545"/>
      <c r="I99" s="545"/>
      <c r="J99" s="545"/>
      <c r="K99" s="545"/>
      <c r="L99" s="545"/>
      <c r="M99" s="545"/>
      <c r="N99" s="545"/>
      <c r="O99" s="545"/>
      <c r="P99" s="546"/>
      <c r="Q99" s="349"/>
      <c r="R99" s="349"/>
      <c r="S99" s="349"/>
      <c r="T99" s="349"/>
    </row>
    <row r="100" spans="2:20">
      <c r="B100" s="558"/>
      <c r="C100" s="559"/>
      <c r="D100" s="566"/>
      <c r="E100" s="566"/>
      <c r="F100" s="538"/>
      <c r="G100" s="539"/>
      <c r="H100" s="539"/>
      <c r="I100" s="539"/>
      <c r="J100" s="539"/>
      <c r="K100" s="539"/>
      <c r="L100" s="539"/>
      <c r="M100" s="539"/>
      <c r="N100" s="539"/>
      <c r="O100" s="539"/>
      <c r="P100" s="540"/>
      <c r="Q100" s="349"/>
      <c r="R100" s="349"/>
      <c r="S100" s="349"/>
      <c r="T100" s="349"/>
    </row>
    <row r="101" spans="2:20" ht="14.25" thickBot="1">
      <c r="B101" s="560"/>
      <c r="C101" s="561"/>
      <c r="D101" s="576"/>
      <c r="E101" s="576"/>
      <c r="F101" s="547"/>
      <c r="G101" s="548"/>
      <c r="H101" s="548"/>
      <c r="I101" s="548"/>
      <c r="J101" s="548"/>
      <c r="K101" s="548"/>
      <c r="L101" s="548"/>
      <c r="M101" s="548"/>
      <c r="N101" s="548"/>
      <c r="O101" s="548"/>
      <c r="P101" s="549"/>
      <c r="Q101" s="349"/>
      <c r="R101" s="349"/>
      <c r="S101" s="349"/>
      <c r="T101" s="349"/>
    </row>
    <row r="102" spans="2:20">
      <c r="F102" s="3" t="str">
        <f>IF(教務委員編集用!F267=0,"",教務委員編集用!F267)</f>
        <v/>
      </c>
      <c r="G102" s="3" t="str">
        <f>IF(教務委員編集用!G267=0,"",教務委員編集用!G267)</f>
        <v/>
      </c>
      <c r="H102" s="3" t="str">
        <f>IF(教務委員編集用!H267=0,"",教務委員編集用!H267)</f>
        <v/>
      </c>
      <c r="I102" s="3" t="str">
        <f>IF(教務委員編集用!I267=0,"",教務委員編集用!I267)</f>
        <v/>
      </c>
      <c r="J102" s="3" t="str">
        <f>IF(教務委員編集用!J267=0,"",教務委員編集用!J267)</f>
        <v/>
      </c>
      <c r="K102" s="3" t="str">
        <f>IF(教務委員編集用!K267=0,"",教務委員編集用!K267)</f>
        <v/>
      </c>
      <c r="L102" s="3" t="str">
        <f>IF(教務委員編集用!L267=0,"",教務委員編集用!L267)</f>
        <v/>
      </c>
      <c r="M102" s="3" t="str">
        <f>IF(教務委員編集用!M267=0,"",教務委員編集用!M267)</f>
        <v/>
      </c>
      <c r="N102" s="3" t="str">
        <f>IF(教務委員編集用!V267=0,"",教務委員編集用!V267)</f>
        <v/>
      </c>
      <c r="R102" s="3" t="str">
        <f>IF(教務委員編集用!W267=0,"",教務委員編集用!W267)</f>
        <v/>
      </c>
      <c r="S102" s="3" t="str">
        <f>IF(教務委員編集用!X267=0,"",教務委員編集用!X267)</f>
        <v/>
      </c>
    </row>
    <row r="103" spans="2:20">
      <c r="F103" s="3" t="str">
        <f>IF(教務委員編集用!F268=0,"",教務委員編集用!F268)</f>
        <v/>
      </c>
      <c r="G103" s="3" t="str">
        <f>IF(教務委員編集用!G268=0,"",教務委員編集用!G268)</f>
        <v/>
      </c>
      <c r="H103" s="3" t="str">
        <f>IF(教務委員編集用!H268=0,"",教務委員編集用!H268)</f>
        <v/>
      </c>
      <c r="I103" s="3" t="str">
        <f>IF(教務委員編集用!I268=0,"",教務委員編集用!I268)</f>
        <v/>
      </c>
      <c r="J103" s="3" t="str">
        <f>IF(教務委員編集用!J268=0,"",教務委員編集用!J268)</f>
        <v/>
      </c>
      <c r="K103" s="3" t="str">
        <f>IF(教務委員編集用!K268=0,"",教務委員編集用!K268)</f>
        <v/>
      </c>
      <c r="L103" s="3" t="str">
        <f>IF(教務委員編集用!L268=0,"",教務委員編集用!L268)</f>
        <v/>
      </c>
      <c r="M103" s="3" t="str">
        <f>IF(教務委員編集用!M268=0,"",教務委員編集用!M268)</f>
        <v/>
      </c>
      <c r="N103" s="3" t="str">
        <f>IF(教務委員編集用!V268=0,"",教務委員編集用!V268)</f>
        <v/>
      </c>
      <c r="R103" s="3" t="str">
        <f>IF(教務委員編集用!W268=0,"",教務委員編集用!W268)</f>
        <v/>
      </c>
      <c r="S103" s="3" t="str">
        <f>IF(教務委員編集用!X268=0,"",教務委員編集用!X268)</f>
        <v/>
      </c>
    </row>
    <row r="104" spans="2:20">
      <c r="F104" s="3" t="str">
        <f>IF(教務委員編集用!F269=0,"",教務委員編集用!F269)</f>
        <v/>
      </c>
      <c r="G104" s="3" t="str">
        <f>IF(教務委員編集用!G269=0,"",教務委員編集用!G269)</f>
        <v/>
      </c>
      <c r="H104" s="3" t="str">
        <f>IF(教務委員編集用!H269=0,"",教務委員編集用!H269)</f>
        <v/>
      </c>
      <c r="I104" s="3" t="str">
        <f>IF(教務委員編集用!I269=0,"",教務委員編集用!I269)</f>
        <v/>
      </c>
      <c r="J104" s="3" t="str">
        <f>IF(教務委員編集用!J269=0,"",教務委員編集用!J269)</f>
        <v/>
      </c>
      <c r="K104" s="3" t="str">
        <f>IF(教務委員編集用!K269=0,"",教務委員編集用!K269)</f>
        <v/>
      </c>
      <c r="L104" s="3" t="str">
        <f>IF(教務委員編集用!L269=0,"",教務委員編集用!L269)</f>
        <v/>
      </c>
      <c r="M104" s="3" t="str">
        <f>IF(教務委員編集用!M269=0,"",教務委員編集用!M269)</f>
        <v/>
      </c>
      <c r="N104" s="3" t="str">
        <f>IF(教務委員編集用!V269=0,"",教務委員編集用!V269)</f>
        <v/>
      </c>
      <c r="R104" s="3" t="str">
        <f>IF(教務委員編集用!W269=0,"",教務委員編集用!W269)</f>
        <v/>
      </c>
      <c r="S104" s="3" t="str">
        <f>IF(教務委員編集用!X269=0,"",教務委員編集用!X269)</f>
        <v/>
      </c>
    </row>
    <row r="105" spans="2:20">
      <c r="F105" s="3" t="str">
        <f>IF(教務委員編集用!F270=0,"",教務委員編集用!F270)</f>
        <v/>
      </c>
      <c r="G105" s="3" t="str">
        <f>IF(教務委員編集用!G270=0,"",教務委員編集用!G270)</f>
        <v/>
      </c>
      <c r="H105" s="3" t="str">
        <f>IF(教務委員編集用!H270=0,"",教務委員編集用!H270)</f>
        <v/>
      </c>
      <c r="I105" s="3" t="str">
        <f>IF(教務委員編集用!I270=0,"",教務委員編集用!I270)</f>
        <v/>
      </c>
      <c r="J105" s="3" t="str">
        <f>IF(教務委員編集用!J270=0,"",教務委員編集用!J270)</f>
        <v/>
      </c>
      <c r="K105" s="3" t="str">
        <f>IF(教務委員編集用!K270=0,"",教務委員編集用!K270)</f>
        <v/>
      </c>
      <c r="L105" s="3" t="str">
        <f>IF(教務委員編集用!L270=0,"",教務委員編集用!L270)</f>
        <v/>
      </c>
      <c r="M105" s="3" t="str">
        <f>IF(教務委員編集用!M270=0,"",教務委員編集用!M270)</f>
        <v/>
      </c>
      <c r="N105" s="3" t="str">
        <f>IF(教務委員編集用!V270=0,"",教務委員編集用!V270)</f>
        <v/>
      </c>
      <c r="R105" s="3" t="str">
        <f>IF(教務委員編集用!W270=0,"",教務委員編集用!W270)</f>
        <v/>
      </c>
      <c r="S105" s="3" t="str">
        <f>IF(教務委員編集用!X270=0,"",教務委員編集用!X270)</f>
        <v/>
      </c>
    </row>
    <row r="106" spans="2:20">
      <c r="F106" s="3" t="str">
        <f>IF(教務委員編集用!F271=0,"",教務委員編集用!F271)</f>
        <v/>
      </c>
      <c r="G106" s="3" t="str">
        <f>IF(教務委員編集用!G271=0,"",教務委員編集用!G271)</f>
        <v/>
      </c>
      <c r="H106" s="3" t="str">
        <f>IF(教務委員編集用!H271=0,"",教務委員編集用!H271)</f>
        <v/>
      </c>
      <c r="I106" s="3" t="str">
        <f>IF(教務委員編集用!I271=0,"",教務委員編集用!I271)</f>
        <v/>
      </c>
      <c r="J106" s="3" t="str">
        <f>IF(教務委員編集用!J271=0,"",教務委員編集用!J271)</f>
        <v/>
      </c>
      <c r="K106" s="3" t="str">
        <f>IF(教務委員編集用!K271=0,"",教務委員編集用!K271)</f>
        <v/>
      </c>
      <c r="L106" s="3" t="str">
        <f>IF(教務委員編集用!L271=0,"",教務委員編集用!L271)</f>
        <v/>
      </c>
      <c r="M106" s="3" t="str">
        <f>IF(教務委員編集用!M271=0,"",教務委員編集用!M271)</f>
        <v/>
      </c>
      <c r="N106" s="3" t="str">
        <f>IF(教務委員編集用!V271=0,"",教務委員編集用!V271)</f>
        <v/>
      </c>
      <c r="R106" s="3" t="str">
        <f>IF(教務委員編集用!W271=0,"",教務委員編集用!W271)</f>
        <v/>
      </c>
      <c r="S106" s="3" t="str">
        <f>IF(教務委員編集用!X271=0,"",教務委員編集用!X271)</f>
        <v/>
      </c>
    </row>
    <row r="107" spans="2:20">
      <c r="F107" s="3" t="str">
        <f>IF(教務委員編集用!F272=0,"",教務委員編集用!F272)</f>
        <v/>
      </c>
      <c r="G107" s="3" t="str">
        <f>IF(教務委員編集用!G272=0,"",教務委員編集用!G272)</f>
        <v/>
      </c>
      <c r="H107" s="3" t="str">
        <f>IF(教務委員編集用!H272=0,"",教務委員編集用!H272)</f>
        <v/>
      </c>
      <c r="I107" s="3" t="str">
        <f>IF(教務委員編集用!I272=0,"",教務委員編集用!I272)</f>
        <v/>
      </c>
      <c r="J107" s="3" t="str">
        <f>IF(教務委員編集用!J272=0,"",教務委員編集用!J272)</f>
        <v/>
      </c>
      <c r="K107" s="3" t="str">
        <f>IF(教務委員編集用!K272=0,"",教務委員編集用!K272)</f>
        <v/>
      </c>
      <c r="L107" s="3" t="str">
        <f>IF(教務委員編集用!L272=0,"",教務委員編集用!L272)</f>
        <v/>
      </c>
      <c r="M107" s="3" t="str">
        <f>IF(教務委員編集用!M272=0,"",教務委員編集用!M272)</f>
        <v/>
      </c>
      <c r="N107" s="3" t="str">
        <f>IF(教務委員編集用!V272=0,"",教務委員編集用!V272)</f>
        <v/>
      </c>
      <c r="R107" s="3" t="str">
        <f>IF(教務委員編集用!W272=0,"",教務委員編集用!W272)</f>
        <v/>
      </c>
      <c r="S107" s="3" t="str">
        <f>IF(教務委員編集用!X272=0,"",教務委員編集用!X272)</f>
        <v/>
      </c>
    </row>
    <row r="108" spans="2:20">
      <c r="F108" s="3" t="str">
        <f>IF(教務委員編集用!F273=0,"",教務委員編集用!F273)</f>
        <v/>
      </c>
      <c r="G108" s="3" t="str">
        <f>IF(教務委員編集用!G273=0,"",教務委員編集用!G273)</f>
        <v/>
      </c>
      <c r="H108" s="3" t="str">
        <f>IF(教務委員編集用!H273=0,"",教務委員編集用!H273)</f>
        <v/>
      </c>
      <c r="I108" s="3" t="str">
        <f>IF(教務委員編集用!I273=0,"",教務委員編集用!I273)</f>
        <v/>
      </c>
      <c r="J108" s="3" t="str">
        <f>IF(教務委員編集用!J273=0,"",教務委員編集用!J273)</f>
        <v/>
      </c>
      <c r="K108" s="3" t="str">
        <f>IF(教務委員編集用!K273=0,"",教務委員編集用!K273)</f>
        <v/>
      </c>
      <c r="L108" s="3" t="str">
        <f>IF(教務委員編集用!L273=0,"",教務委員編集用!L273)</f>
        <v/>
      </c>
      <c r="M108" s="3" t="str">
        <f>IF(教務委員編集用!M273=0,"",教務委員編集用!M273)</f>
        <v/>
      </c>
      <c r="N108" s="3" t="str">
        <f>IF(教務委員編集用!V273=0,"",教務委員編集用!V273)</f>
        <v/>
      </c>
      <c r="R108" s="3" t="str">
        <f>IF(教務委員編集用!W273=0,"",教務委員編集用!W273)</f>
        <v/>
      </c>
      <c r="S108" s="3" t="str">
        <f>IF(教務委員編集用!X273=0,"",教務委員編集用!X273)</f>
        <v/>
      </c>
    </row>
    <row r="109" spans="2:20">
      <c r="F109" s="3" t="str">
        <f>IF(教務委員編集用!F274=0,"",教務委員編集用!F274)</f>
        <v/>
      </c>
      <c r="G109" s="3" t="str">
        <f>IF(教務委員編集用!G274=0,"",教務委員編集用!G274)</f>
        <v/>
      </c>
      <c r="H109" s="3" t="str">
        <f>IF(教務委員編集用!H274=0,"",教務委員編集用!H274)</f>
        <v/>
      </c>
      <c r="I109" s="3" t="str">
        <f>IF(教務委員編集用!I274=0,"",教務委員編集用!I274)</f>
        <v/>
      </c>
      <c r="J109" s="3" t="str">
        <f>IF(教務委員編集用!J274=0,"",教務委員編集用!J274)</f>
        <v/>
      </c>
      <c r="K109" s="3" t="str">
        <f>IF(教務委員編集用!K274=0,"",教務委員編集用!K274)</f>
        <v/>
      </c>
      <c r="L109" s="3" t="str">
        <f>IF(教務委員編集用!L274=0,"",教務委員編集用!L274)</f>
        <v/>
      </c>
      <c r="M109" s="3" t="str">
        <f>IF(教務委員編集用!M274=0,"",教務委員編集用!M274)</f>
        <v/>
      </c>
      <c r="N109" s="3" t="str">
        <f>IF(教務委員編集用!V274=0,"",教務委員編集用!V274)</f>
        <v/>
      </c>
      <c r="R109" s="3" t="str">
        <f>IF(教務委員編集用!W274=0,"",教務委員編集用!W274)</f>
        <v/>
      </c>
      <c r="S109" s="3" t="str">
        <f>IF(教務委員編集用!X274=0,"",教務委員編集用!X274)</f>
        <v/>
      </c>
    </row>
    <row r="110" spans="2:20">
      <c r="F110" s="3" t="str">
        <f>IF(教務委員編集用!F275=0,"",教務委員編集用!F275)</f>
        <v/>
      </c>
      <c r="G110" s="3" t="str">
        <f>IF(教務委員編集用!G275=0,"",教務委員編集用!G275)</f>
        <v/>
      </c>
      <c r="H110" s="3" t="str">
        <f>IF(教務委員編集用!H275=0,"",教務委員編集用!H275)</f>
        <v/>
      </c>
      <c r="I110" s="3" t="str">
        <f>IF(教務委員編集用!I275=0,"",教務委員編集用!I275)</f>
        <v/>
      </c>
      <c r="J110" s="3" t="str">
        <f>IF(教務委員編集用!J275=0,"",教務委員編集用!J275)</f>
        <v/>
      </c>
      <c r="K110" s="3" t="str">
        <f>IF(教務委員編集用!K275=0,"",教務委員編集用!K275)</f>
        <v/>
      </c>
      <c r="L110" s="3" t="str">
        <f>IF(教務委員編集用!L275=0,"",教務委員編集用!L275)</f>
        <v/>
      </c>
      <c r="M110" s="3" t="str">
        <f>IF(教務委員編集用!M275=0,"",教務委員編集用!M275)</f>
        <v/>
      </c>
      <c r="N110" s="3" t="str">
        <f>IF(教務委員編集用!V275=0,"",教務委員編集用!V275)</f>
        <v/>
      </c>
      <c r="R110" s="3" t="str">
        <f>IF(教務委員編集用!W275=0,"",教務委員編集用!W275)</f>
        <v/>
      </c>
      <c r="S110" s="3" t="str">
        <f>IF(教務委員編集用!X275=0,"",教務委員編集用!X275)</f>
        <v/>
      </c>
    </row>
    <row r="111" spans="2:20">
      <c r="F111" s="3" t="str">
        <f>IF(教務委員編集用!F276=0,"",教務委員編集用!F276)</f>
        <v/>
      </c>
      <c r="G111" s="3" t="str">
        <f>IF(教務委員編集用!G276=0,"",教務委員編集用!G276)</f>
        <v/>
      </c>
      <c r="H111" s="3" t="str">
        <f>IF(教務委員編集用!H276=0,"",教務委員編集用!H276)</f>
        <v/>
      </c>
      <c r="I111" s="3" t="str">
        <f>IF(教務委員編集用!I276=0,"",教務委員編集用!I276)</f>
        <v/>
      </c>
      <c r="J111" s="3" t="str">
        <f>IF(教務委員編集用!J276=0,"",教務委員編集用!J276)</f>
        <v/>
      </c>
      <c r="K111" s="3" t="str">
        <f>IF(教務委員編集用!K276=0,"",教務委員編集用!K276)</f>
        <v/>
      </c>
      <c r="L111" s="3" t="str">
        <f>IF(教務委員編集用!L276=0,"",教務委員編集用!L276)</f>
        <v/>
      </c>
      <c r="M111" s="3" t="str">
        <f>IF(教務委員編集用!M276=0,"",教務委員編集用!M276)</f>
        <v/>
      </c>
      <c r="N111" s="3" t="str">
        <f>IF(教務委員編集用!V276=0,"",教務委員編集用!V276)</f>
        <v/>
      </c>
      <c r="R111" s="3" t="str">
        <f>IF(教務委員編集用!W276=0,"",教務委員編集用!W276)</f>
        <v/>
      </c>
      <c r="S111" s="3" t="str">
        <f>IF(教務委員編集用!X276=0,"",教務委員編集用!X276)</f>
        <v/>
      </c>
    </row>
    <row r="112" spans="2:20">
      <c r="F112" s="3" t="str">
        <f>IF(教務委員編集用!F277=0,"",教務委員編集用!F277)</f>
        <v/>
      </c>
      <c r="G112" s="3" t="str">
        <f>IF(教務委員編集用!G277=0,"",教務委員編集用!G277)</f>
        <v/>
      </c>
      <c r="H112" s="3" t="str">
        <f>IF(教務委員編集用!H277=0,"",教務委員編集用!H277)</f>
        <v/>
      </c>
      <c r="I112" s="3" t="str">
        <f>IF(教務委員編集用!I277=0,"",教務委員編集用!I277)</f>
        <v/>
      </c>
      <c r="J112" s="3" t="str">
        <f>IF(教務委員編集用!J277=0,"",教務委員編集用!J277)</f>
        <v/>
      </c>
      <c r="K112" s="3" t="str">
        <f>IF(教務委員編集用!K277=0,"",教務委員編集用!K277)</f>
        <v/>
      </c>
      <c r="L112" s="3" t="str">
        <f>IF(教務委員編集用!L277=0,"",教務委員編集用!L277)</f>
        <v/>
      </c>
      <c r="M112" s="3" t="str">
        <f>IF(教務委員編集用!M277=0,"",教務委員編集用!M277)</f>
        <v/>
      </c>
      <c r="N112" s="3" t="str">
        <f>IF(教務委員編集用!V277=0,"",教務委員編集用!V277)</f>
        <v/>
      </c>
      <c r="R112" s="3" t="str">
        <f>IF(教務委員編集用!W277=0,"",教務委員編集用!W277)</f>
        <v/>
      </c>
      <c r="S112" s="3" t="str">
        <f>IF(教務委員編集用!X277=0,"",教務委員編集用!X277)</f>
        <v/>
      </c>
    </row>
    <row r="113" spans="6:19">
      <c r="F113" s="3" t="str">
        <f>IF(教務委員編集用!F278=0,"",教務委員編集用!F278)</f>
        <v/>
      </c>
      <c r="G113" s="3" t="str">
        <f>IF(教務委員編集用!G278=0,"",教務委員編集用!G278)</f>
        <v/>
      </c>
      <c r="H113" s="3" t="str">
        <f>IF(教務委員編集用!H278=0,"",教務委員編集用!H278)</f>
        <v/>
      </c>
      <c r="I113" s="3" t="str">
        <f>IF(教務委員編集用!I278=0,"",教務委員編集用!I278)</f>
        <v/>
      </c>
      <c r="J113" s="3" t="str">
        <f>IF(教務委員編集用!J278=0,"",教務委員編集用!J278)</f>
        <v/>
      </c>
      <c r="K113" s="3" t="str">
        <f>IF(教務委員編集用!K278=0,"",教務委員編集用!K278)</f>
        <v/>
      </c>
      <c r="L113" s="3" t="str">
        <f>IF(教務委員編集用!L278=0,"",教務委員編集用!L278)</f>
        <v/>
      </c>
      <c r="M113" s="3" t="str">
        <f>IF(教務委員編集用!M278=0,"",教務委員編集用!M278)</f>
        <v/>
      </c>
      <c r="N113" s="3" t="str">
        <f>IF(教務委員編集用!V278=0,"",教務委員編集用!V278)</f>
        <v/>
      </c>
      <c r="R113" s="3" t="str">
        <f>IF(教務委員編集用!W278=0,"",教務委員編集用!W278)</f>
        <v/>
      </c>
      <c r="S113" s="3" t="str">
        <f>IF(教務委員編集用!X278=0,"",教務委員編集用!X278)</f>
        <v/>
      </c>
    </row>
    <row r="114" spans="6:19">
      <c r="F114" s="3" t="str">
        <f>IF(教務委員編集用!F279=0,"",教務委員編集用!F279)</f>
        <v/>
      </c>
      <c r="G114" s="3" t="str">
        <f>IF(教務委員編集用!G279=0,"",教務委員編集用!G279)</f>
        <v/>
      </c>
      <c r="H114" s="3" t="str">
        <f>IF(教務委員編集用!H279=0,"",教務委員編集用!H279)</f>
        <v/>
      </c>
      <c r="I114" s="3" t="str">
        <f>IF(教務委員編集用!I279=0,"",教務委員編集用!I279)</f>
        <v/>
      </c>
      <c r="J114" s="3" t="str">
        <f>IF(教務委員編集用!J279=0,"",教務委員編集用!J279)</f>
        <v/>
      </c>
      <c r="K114" s="3" t="str">
        <f>IF(教務委員編集用!K279=0,"",教務委員編集用!K279)</f>
        <v/>
      </c>
      <c r="L114" s="3" t="str">
        <f>IF(教務委員編集用!L279=0,"",教務委員編集用!L279)</f>
        <v/>
      </c>
      <c r="M114" s="3" t="str">
        <f>IF(教務委員編集用!M279=0,"",教務委員編集用!M279)</f>
        <v/>
      </c>
      <c r="N114" s="3" t="str">
        <f>IF(教務委員編集用!V279=0,"",教務委員編集用!V279)</f>
        <v/>
      </c>
      <c r="R114" s="3" t="str">
        <f>IF(教務委員編集用!W279=0,"",教務委員編集用!W279)</f>
        <v/>
      </c>
      <c r="S114" s="3" t="str">
        <f>IF(教務委員編集用!X279=0,"",教務委員編集用!X279)</f>
        <v/>
      </c>
    </row>
    <row r="115" spans="6:19">
      <c r="F115" s="3" t="str">
        <f>IF(教務委員編集用!F280=0,"",教務委員編集用!F280)</f>
        <v/>
      </c>
      <c r="G115" s="3" t="str">
        <f>IF(教務委員編集用!G280=0,"",教務委員編集用!G280)</f>
        <v/>
      </c>
      <c r="H115" s="3" t="str">
        <f>IF(教務委員編集用!H280=0,"",教務委員編集用!H280)</f>
        <v/>
      </c>
      <c r="I115" s="3" t="str">
        <f>IF(教務委員編集用!I280=0,"",教務委員編集用!I280)</f>
        <v/>
      </c>
      <c r="J115" s="3" t="str">
        <f>IF(教務委員編集用!J280=0,"",教務委員編集用!J280)</f>
        <v/>
      </c>
      <c r="K115" s="3" t="str">
        <f>IF(教務委員編集用!K280=0,"",教務委員編集用!K280)</f>
        <v/>
      </c>
      <c r="L115" s="3" t="str">
        <f>IF(教務委員編集用!L280=0,"",教務委員編集用!L280)</f>
        <v/>
      </c>
      <c r="M115" s="3" t="str">
        <f>IF(教務委員編集用!M280=0,"",教務委員編集用!M280)</f>
        <v/>
      </c>
      <c r="N115" s="3" t="str">
        <f>IF(教務委員編集用!V280=0,"",教務委員編集用!V280)</f>
        <v/>
      </c>
      <c r="R115" s="3" t="str">
        <f>IF(教務委員編集用!W280=0,"",教務委員編集用!W280)</f>
        <v/>
      </c>
      <c r="S115" s="3" t="str">
        <f>IF(教務委員編集用!X280=0,"",教務委員編集用!X280)</f>
        <v/>
      </c>
    </row>
    <row r="116" spans="6:19">
      <c r="F116" s="3" t="str">
        <f>IF(教務委員編集用!F281=0,"",教務委員編集用!F281)</f>
        <v/>
      </c>
      <c r="G116" s="3" t="str">
        <f>IF(教務委員編集用!G281=0,"",教務委員編集用!G281)</f>
        <v/>
      </c>
      <c r="H116" s="3" t="str">
        <f>IF(教務委員編集用!H281=0,"",教務委員編集用!H281)</f>
        <v/>
      </c>
      <c r="I116" s="3" t="str">
        <f>IF(教務委員編集用!I281=0,"",教務委員編集用!I281)</f>
        <v/>
      </c>
      <c r="J116" s="3" t="str">
        <f>IF(教務委員編集用!J281=0,"",教務委員編集用!J281)</f>
        <v/>
      </c>
      <c r="K116" s="3" t="str">
        <f>IF(教務委員編集用!K281=0,"",教務委員編集用!K281)</f>
        <v/>
      </c>
      <c r="L116" s="3" t="str">
        <f>IF(教務委員編集用!L281=0,"",教務委員編集用!L281)</f>
        <v/>
      </c>
      <c r="M116" s="3" t="str">
        <f>IF(教務委員編集用!M281=0,"",教務委員編集用!M281)</f>
        <v/>
      </c>
      <c r="N116" s="3" t="str">
        <f>IF(教務委員編集用!V281=0,"",教務委員編集用!V281)</f>
        <v/>
      </c>
      <c r="R116" s="3" t="str">
        <f>IF(教務委員編集用!W281=0,"",教務委員編集用!W281)</f>
        <v/>
      </c>
      <c r="S116" s="3" t="str">
        <f>IF(教務委員編集用!X281=0,"",教務委員編集用!X281)</f>
        <v/>
      </c>
    </row>
    <row r="117" spans="6:19">
      <c r="F117" s="3" t="str">
        <f>IF(教務委員編集用!F282=0,"",教務委員編集用!F282)</f>
        <v/>
      </c>
      <c r="G117" s="3" t="str">
        <f>IF(教務委員編集用!G282=0,"",教務委員編集用!G282)</f>
        <v/>
      </c>
      <c r="H117" s="3" t="str">
        <f>IF(教務委員編集用!H282=0,"",教務委員編集用!H282)</f>
        <v/>
      </c>
      <c r="I117" s="3" t="str">
        <f>IF(教務委員編集用!I282=0,"",教務委員編集用!I282)</f>
        <v/>
      </c>
      <c r="J117" s="3" t="str">
        <f>IF(教務委員編集用!J282=0,"",教務委員編集用!J282)</f>
        <v/>
      </c>
      <c r="K117" s="3" t="str">
        <f>IF(教務委員編集用!K282=0,"",教務委員編集用!K282)</f>
        <v/>
      </c>
      <c r="L117" s="3" t="str">
        <f>IF(教務委員編集用!L282=0,"",教務委員編集用!L282)</f>
        <v/>
      </c>
      <c r="M117" s="3" t="str">
        <f>IF(教務委員編集用!M282=0,"",教務委員編集用!M282)</f>
        <v/>
      </c>
      <c r="N117" s="3" t="str">
        <f>IF(教務委員編集用!V282=0,"",教務委員編集用!V282)</f>
        <v/>
      </c>
      <c r="R117" s="3" t="str">
        <f>IF(教務委員編集用!W282=0,"",教務委員編集用!W282)</f>
        <v/>
      </c>
      <c r="S117" s="3" t="str">
        <f>IF(教務委員編集用!X282=0,"",教務委員編集用!X282)</f>
        <v/>
      </c>
    </row>
    <row r="118" spans="6:19">
      <c r="F118" s="3" t="str">
        <f>IF(教務委員編集用!F283=0,"",教務委員編集用!F283)</f>
        <v/>
      </c>
      <c r="G118" s="3" t="str">
        <f>IF(教務委員編集用!G283=0,"",教務委員編集用!G283)</f>
        <v/>
      </c>
      <c r="H118" s="3" t="str">
        <f>IF(教務委員編集用!H283=0,"",教務委員編集用!H283)</f>
        <v/>
      </c>
      <c r="I118" s="3" t="str">
        <f>IF(教務委員編集用!I283=0,"",教務委員編集用!I283)</f>
        <v/>
      </c>
      <c r="J118" s="3" t="str">
        <f>IF(教務委員編集用!J283=0,"",教務委員編集用!J283)</f>
        <v/>
      </c>
      <c r="K118" s="3" t="str">
        <f>IF(教務委員編集用!K283=0,"",教務委員編集用!K283)</f>
        <v/>
      </c>
      <c r="L118" s="3" t="str">
        <f>IF(教務委員編集用!L283=0,"",教務委員編集用!L283)</f>
        <v/>
      </c>
      <c r="M118" s="3" t="str">
        <f>IF(教務委員編集用!M283=0,"",教務委員編集用!M283)</f>
        <v/>
      </c>
      <c r="N118" s="3" t="str">
        <f>IF(教務委員編集用!V283=0,"",教務委員編集用!V283)</f>
        <v/>
      </c>
      <c r="R118" s="3" t="str">
        <f>IF(教務委員編集用!W283=0,"",教務委員編集用!W283)</f>
        <v/>
      </c>
      <c r="S118" s="3" t="str">
        <f>IF(教務委員編集用!X283=0,"",教務委員編集用!X283)</f>
        <v/>
      </c>
    </row>
  </sheetData>
  <mergeCells count="64">
    <mergeCell ref="B69:B78"/>
    <mergeCell ref="C69:C78"/>
    <mergeCell ref="D69:D72"/>
    <mergeCell ref="E69:E72"/>
    <mergeCell ref="E73:E78"/>
    <mergeCell ref="D73:D78"/>
    <mergeCell ref="B79:B88"/>
    <mergeCell ref="C79:C88"/>
    <mergeCell ref="D79:D83"/>
    <mergeCell ref="E79:E83"/>
    <mergeCell ref="D84:D88"/>
    <mergeCell ref="E84:E88"/>
    <mergeCell ref="D58:D63"/>
    <mergeCell ref="E58:E63"/>
    <mergeCell ref="E64:E68"/>
    <mergeCell ref="D64:D68"/>
    <mergeCell ref="B40:B57"/>
    <mergeCell ref="C40:C57"/>
    <mergeCell ref="D40:D45"/>
    <mergeCell ref="E40:E45"/>
    <mergeCell ref="E46:E49"/>
    <mergeCell ref="D46:D49"/>
    <mergeCell ref="E50:E53"/>
    <mergeCell ref="D50:D53"/>
    <mergeCell ref="E54:E57"/>
    <mergeCell ref="D54:D57"/>
    <mergeCell ref="B58:B68"/>
    <mergeCell ref="C58:C68"/>
    <mergeCell ref="E18:E22"/>
    <mergeCell ref="E23:E26"/>
    <mergeCell ref="D23:D26"/>
    <mergeCell ref="B27:B39"/>
    <mergeCell ref="C27:C39"/>
    <mergeCell ref="D27:D34"/>
    <mergeCell ref="E27:E34"/>
    <mergeCell ref="E35:E39"/>
    <mergeCell ref="D35:D39"/>
    <mergeCell ref="D13:D17"/>
    <mergeCell ref="B5:B17"/>
    <mergeCell ref="C5:C17"/>
    <mergeCell ref="B18:B26"/>
    <mergeCell ref="D18:D22"/>
    <mergeCell ref="C18:C26"/>
    <mergeCell ref="B96:C101"/>
    <mergeCell ref="D96:E98"/>
    <mergeCell ref="D99:E101"/>
    <mergeCell ref="F96:P98"/>
    <mergeCell ref="F99:P101"/>
    <mergeCell ref="Q2:T3"/>
    <mergeCell ref="B4:C4"/>
    <mergeCell ref="D4:E4"/>
    <mergeCell ref="F90:P92"/>
    <mergeCell ref="F93:P95"/>
    <mergeCell ref="B2:D2"/>
    <mergeCell ref="G2:H2"/>
    <mergeCell ref="I2:K2"/>
    <mergeCell ref="L2:M2"/>
    <mergeCell ref="N2:P2"/>
    <mergeCell ref="B90:C95"/>
    <mergeCell ref="D90:E92"/>
    <mergeCell ref="D93:E95"/>
    <mergeCell ref="D5:D12"/>
    <mergeCell ref="E5:E12"/>
    <mergeCell ref="E13:E17"/>
  </mergeCells>
  <phoneticPr fontId="1"/>
  <dataValidations count="2">
    <dataValidation type="list" allowBlank="1" showInputMessage="1" showErrorMessage="1" sqref="P5:P11 P35:P38 P13:P16 P73:P77 P41 P27:P33">
      <formula1>"5,4,3,2,1,0"</formula1>
    </dataValidation>
    <dataValidation type="list" allowBlank="1" showInputMessage="1" showErrorMessage="1" sqref="O5:O8 O13 O41 O35:O37 O73:O74 O27:O32">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6"/>
  <sheetViews>
    <sheetView zoomScaleNormal="100" zoomScaleSheetLayoutView="100" workbookViewId="0">
      <pane ySplit="4" topLeftCell="A90" activePane="bottomLeft" state="frozen"/>
      <selection pane="bottomLeft" activeCell="H20" sqref="H20"/>
    </sheetView>
  </sheetViews>
  <sheetFormatPr defaultRowHeight="13.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 style="22"/>
  </cols>
  <sheetData>
    <row r="1" spans="2:20" ht="14.25" thickBot="1"/>
    <row r="2" spans="2:20" ht="21.75" customHeight="1" thickBot="1">
      <c r="B2" s="550" t="s">
        <v>302</v>
      </c>
      <c r="C2" s="550"/>
      <c r="D2" s="550"/>
      <c r="G2" s="551" t="s">
        <v>303</v>
      </c>
      <c r="H2" s="552"/>
      <c r="I2" s="552" t="str">
        <f>IF('1年生'!I2:K2=0,"",'1年生'!I2:K2)</f>
        <v/>
      </c>
      <c r="J2" s="552"/>
      <c r="K2" s="599"/>
      <c r="L2" s="555" t="s">
        <v>304</v>
      </c>
      <c r="M2" s="552"/>
      <c r="N2" s="552" t="str">
        <f>IF('1年生'!N2:P2=0,"",'1年生'!N2:P2)</f>
        <v/>
      </c>
      <c r="O2" s="552"/>
      <c r="P2" s="599"/>
      <c r="Q2" s="531" t="s">
        <v>305</v>
      </c>
      <c r="R2" s="531"/>
      <c r="S2" s="531"/>
      <c r="T2" s="531"/>
    </row>
    <row r="3" spans="2:20" ht="14.25" thickBot="1">
      <c r="Q3" s="532"/>
      <c r="R3" s="532"/>
      <c r="S3" s="532"/>
      <c r="T3" s="532"/>
    </row>
    <row r="4" spans="2:20" ht="75" customHeight="1" thickBot="1">
      <c r="B4" s="533" t="str">
        <f>IF(教務委員編集用!B8=0,"",教務委員編集用!B8)</f>
        <v>大項目</v>
      </c>
      <c r="C4" s="534"/>
      <c r="D4" s="534" t="str">
        <f>IF(教務委員編集用!D8=0,"",教務委員編集用!D8)</f>
        <v>細項目</v>
      </c>
      <c r="E4" s="534"/>
      <c r="F4" s="330" t="str">
        <f>IF(教務委員編集用!F8=0,"",教務委員編集用!F8)</f>
        <v>授業科目名</v>
      </c>
      <c r="G4" s="330" t="str">
        <f>IF(教務委員編集用!G8=0,"",教務委員編集用!G8)</f>
        <v>単位数</v>
      </c>
      <c r="H4" s="330" t="str">
        <f>IF(教務委員編集用!H8=0,"",教務委員編集用!H8)</f>
        <v>必修・選択</v>
      </c>
      <c r="I4" s="330" t="str">
        <f>IF(教務委員編集用!I8=0,"",教務委員編集用!I8)</f>
        <v>履修・学修単位</v>
      </c>
      <c r="J4" s="330" t="str">
        <f>IF(教務委員編集用!J8=0,"",教務委員編集用!J8)</f>
        <v>年次</v>
      </c>
      <c r="K4" s="330" t="str">
        <f>IF(教務委員編集用!K8=0,"",教務委員編集用!K8)</f>
        <v>学期</v>
      </c>
      <c r="L4" s="330" t="str">
        <f>IF(教務委員編集用!L8=0,"",教務委員編集用!L8)</f>
        <v>合計時間数</v>
      </c>
      <c r="M4" s="330" t="str">
        <f>IF(教務委員編集用!M8=0,"",教務委員編集用!M8)</f>
        <v>学習・教育目標の割合</v>
      </c>
      <c r="N4" s="330" t="str">
        <f>IF(教務委員編集用!N8=0,"",教務委員編集用!N8)</f>
        <v>履修授業時間</v>
      </c>
      <c r="O4" s="35" t="str">
        <f>教務委員編集用!S8</f>
        <v>1週間当たりの家庭学習平均時間</v>
      </c>
      <c r="P4" s="123" t="str">
        <f>IF(教務委員編集用!T8=0,"",教務委員編集用!T8)</f>
        <v>自己評価
達成度を5段階で評価</v>
      </c>
      <c r="Q4" s="350" t="s">
        <v>236</v>
      </c>
      <c r="R4" s="35" t="s">
        <v>237</v>
      </c>
      <c r="S4" s="35" t="s">
        <v>238</v>
      </c>
      <c r="T4" s="340" t="str">
        <f>教務委員編集用!R8</f>
        <v>学年末
成績</v>
      </c>
    </row>
    <row r="5" spans="2:20">
      <c r="B5" s="577" t="str">
        <f>教務委員編集用!B9</f>
        <v>A</v>
      </c>
      <c r="C5" s="572" t="str">
        <f>教務委員編集用!C9</f>
        <v>世界の政治,経済,産業や文化を理解し,その中で自分自身か社会に貢献できる役割が何かを討論し,多面的に物事を考え,行動できる素養を持つ。</v>
      </c>
      <c r="D5" s="565">
        <f>教務委員編集用!D9</f>
        <v>1</v>
      </c>
      <c r="E5" s="600"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124"/>
      <c r="P5" s="129"/>
      <c r="Q5" s="388"/>
      <c r="R5" s="374"/>
      <c r="S5" s="374"/>
      <c r="T5" s="375"/>
    </row>
    <row r="6" spans="2:20">
      <c r="B6" s="578"/>
      <c r="C6" s="579"/>
      <c r="D6" s="566"/>
      <c r="E6" s="571"/>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126"/>
      <c r="P6" s="130"/>
      <c r="Q6" s="357"/>
      <c r="R6" s="339"/>
      <c r="S6" s="339"/>
      <c r="T6" s="338"/>
    </row>
    <row r="7" spans="2:20">
      <c r="B7" s="578"/>
      <c r="C7" s="579"/>
      <c r="D7" s="566"/>
      <c r="E7" s="571"/>
      <c r="F7" s="8"/>
      <c r="G7" s="8"/>
      <c r="H7" s="8"/>
      <c r="I7" s="8"/>
      <c r="J7" s="8"/>
      <c r="K7" s="8"/>
      <c r="L7" s="8"/>
      <c r="M7" s="8"/>
      <c r="N7" s="8"/>
      <c r="O7" s="8"/>
      <c r="P7" s="65"/>
      <c r="Q7" s="353"/>
      <c r="R7" s="8"/>
      <c r="S7" s="8"/>
      <c r="T7" s="36"/>
    </row>
    <row r="8" spans="2:20">
      <c r="B8" s="578"/>
      <c r="C8" s="579"/>
      <c r="D8" s="566"/>
      <c r="E8" s="571"/>
      <c r="F8" s="8"/>
      <c r="G8" s="8"/>
      <c r="H8" s="8"/>
      <c r="I8" s="8"/>
      <c r="J8" s="8"/>
      <c r="K8" s="8"/>
      <c r="L8" s="8"/>
      <c r="M8" s="8"/>
      <c r="N8" s="8"/>
      <c r="O8" s="8"/>
      <c r="P8" s="65"/>
      <c r="Q8" s="353"/>
      <c r="R8" s="8"/>
      <c r="S8" s="8"/>
      <c r="T8" s="36"/>
    </row>
    <row r="9" spans="2:20">
      <c r="B9" s="578"/>
      <c r="C9" s="579"/>
      <c r="D9" s="566"/>
      <c r="E9" s="571"/>
      <c r="F9" s="8"/>
      <c r="G9" s="8"/>
      <c r="H9" s="8"/>
      <c r="I9" s="8"/>
      <c r="J9" s="8"/>
      <c r="K9" s="8"/>
      <c r="L9" s="8"/>
      <c r="M9" s="8"/>
      <c r="N9" s="8"/>
      <c r="O9" s="8"/>
      <c r="P9" s="65"/>
      <c r="Q9" s="353"/>
      <c r="R9" s="8"/>
      <c r="S9" s="8"/>
      <c r="T9" s="36"/>
    </row>
    <row r="10" spans="2:20">
      <c r="B10" s="578"/>
      <c r="C10" s="579"/>
      <c r="D10" s="566"/>
      <c r="E10" s="571"/>
      <c r="F10" s="8"/>
      <c r="G10" s="8"/>
      <c r="H10" s="8"/>
      <c r="I10" s="8"/>
      <c r="J10" s="8"/>
      <c r="K10" s="8"/>
      <c r="L10" s="8"/>
      <c r="M10" s="8"/>
      <c r="N10" s="8"/>
      <c r="O10" s="8"/>
      <c r="P10" s="65"/>
      <c r="Q10" s="353"/>
      <c r="R10" s="8"/>
      <c r="S10" s="8"/>
      <c r="T10" s="36"/>
    </row>
    <row r="11" spans="2:20" ht="14.25" thickBot="1">
      <c r="B11" s="578"/>
      <c r="C11" s="579"/>
      <c r="D11" s="566"/>
      <c r="E11" s="571"/>
      <c r="F11" s="9"/>
      <c r="G11" s="9"/>
      <c r="H11" s="9"/>
      <c r="I11" s="9"/>
      <c r="J11" s="9"/>
      <c r="K11" s="9"/>
      <c r="L11" s="9"/>
      <c r="M11" s="9"/>
      <c r="N11" s="9"/>
      <c r="O11" s="9"/>
      <c r="P11" s="66"/>
      <c r="Q11" s="354"/>
      <c r="R11" s="9"/>
      <c r="S11" s="9"/>
      <c r="T11" s="38"/>
    </row>
    <row r="12" spans="2:20" ht="15" thickTop="1" thickBot="1">
      <c r="B12" s="578"/>
      <c r="C12" s="579"/>
      <c r="D12" s="567"/>
      <c r="E12" s="601"/>
      <c r="F12" s="85" t="str">
        <f>IF(教務委員編集用!F32=0,"",教務委員編集用!F32)</f>
        <v>A-1 2年小計</v>
      </c>
      <c r="G12" s="85" t="str">
        <f>IF(教務委員編集用!G32=0,"",教務委員編集用!G32)</f>
        <v/>
      </c>
      <c r="H12" s="85" t="str">
        <f>IF(教務委員編集用!H32=0,"",教務委員編集用!H32)</f>
        <v/>
      </c>
      <c r="I12" s="85" t="str">
        <f>IF(教務委員編集用!I32=0,"",教務委員編集用!I32)</f>
        <v/>
      </c>
      <c r="J12" s="85">
        <f>IF(教務委員編集用!J32=0,"",教務委員編集用!J32)</f>
        <v>2</v>
      </c>
      <c r="K12" s="85" t="str">
        <f>IF(教務委員編集用!K32=0,"",教務委員編集用!K32)</f>
        <v/>
      </c>
      <c r="L12" s="85" t="str">
        <f>IF(教務委員編集用!L32=0,"",教務委員編集用!L32)</f>
        <v/>
      </c>
      <c r="M12" s="85" t="str">
        <f>IF(教務委員編集用!M32=0,"",教務委員編集用!M32)</f>
        <v/>
      </c>
      <c r="N12" s="85"/>
      <c r="O12" s="85"/>
      <c r="P12" s="88">
        <f>教務委員編集用!T32</f>
        <v>0</v>
      </c>
      <c r="Q12" s="419"/>
      <c r="R12" s="85"/>
      <c r="S12" s="85"/>
      <c r="T12" s="87"/>
    </row>
    <row r="13" spans="2:20" ht="14.25" thickTop="1">
      <c r="B13" s="578"/>
      <c r="C13" s="579"/>
      <c r="D13" s="575">
        <f>教務委員編集用!D37</f>
        <v>2</v>
      </c>
      <c r="E13" s="591"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132"/>
      <c r="P13" s="133"/>
      <c r="Q13" s="439"/>
      <c r="R13" s="434"/>
      <c r="S13" s="434"/>
      <c r="T13" s="435"/>
    </row>
    <row r="14" spans="2:20">
      <c r="B14" s="578"/>
      <c r="C14" s="579"/>
      <c r="D14" s="566"/>
      <c r="E14" s="591"/>
      <c r="F14" s="8"/>
      <c r="G14" s="8"/>
      <c r="H14" s="8"/>
      <c r="I14" s="8"/>
      <c r="J14" s="8"/>
      <c r="K14" s="8"/>
      <c r="L14" s="8"/>
      <c r="M14" s="8"/>
      <c r="N14" s="8"/>
      <c r="O14" s="8"/>
      <c r="P14" s="65"/>
      <c r="Q14" s="353"/>
      <c r="R14" s="8"/>
      <c r="S14" s="8"/>
      <c r="T14" s="36"/>
    </row>
    <row r="15" spans="2:20">
      <c r="B15" s="578"/>
      <c r="C15" s="579"/>
      <c r="D15" s="566"/>
      <c r="E15" s="591"/>
      <c r="F15" s="8"/>
      <c r="G15" s="8"/>
      <c r="H15" s="8"/>
      <c r="I15" s="8"/>
      <c r="J15" s="8"/>
      <c r="K15" s="8"/>
      <c r="L15" s="8"/>
      <c r="M15" s="8"/>
      <c r="N15" s="8"/>
      <c r="O15" s="8"/>
      <c r="P15" s="65"/>
      <c r="Q15" s="353"/>
      <c r="R15" s="8"/>
      <c r="S15" s="8"/>
      <c r="T15" s="36"/>
    </row>
    <row r="16" spans="2:20" ht="14.25" thickBot="1">
      <c r="B16" s="578"/>
      <c r="C16" s="579"/>
      <c r="D16" s="566"/>
      <c r="E16" s="591"/>
      <c r="F16" s="9"/>
      <c r="G16" s="9"/>
      <c r="H16" s="9"/>
      <c r="I16" s="9"/>
      <c r="J16" s="9"/>
      <c r="K16" s="9"/>
      <c r="L16" s="9"/>
      <c r="M16" s="9"/>
      <c r="N16" s="9"/>
      <c r="O16" s="9"/>
      <c r="P16" s="66"/>
      <c r="Q16" s="354"/>
      <c r="R16" s="9"/>
      <c r="S16" s="9"/>
      <c r="T16" s="38"/>
    </row>
    <row r="17" spans="2:20" ht="15" thickTop="1" thickBot="1">
      <c r="B17" s="578"/>
      <c r="C17" s="579"/>
      <c r="D17" s="576"/>
      <c r="E17" s="591"/>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67">
        <f>教務委員編集用!T43</f>
        <v>0</v>
      </c>
      <c r="Q17" s="420"/>
      <c r="R17" s="10"/>
      <c r="S17" s="10"/>
      <c r="T17" s="37"/>
    </row>
    <row r="18" spans="2:20">
      <c r="B18" s="580" t="str">
        <f>教務委員編集用!B49</f>
        <v>B</v>
      </c>
      <c r="C18" s="582" t="str">
        <f>教務委員編集用!C49</f>
        <v>自然環境や社会の問題に関心を持ち,技術者としての役割と責任について考えを述べる素養を持つ。(技術者倫理)</v>
      </c>
      <c r="D18" s="565">
        <f>教務委員編集用!D49</f>
        <v>1</v>
      </c>
      <c r="E18" s="584" t="str">
        <f>教務委員編集用!E49</f>
        <v>自然や社会の問題に関心を持ち,技術が果たしてきた役割を理解し論述できる.</v>
      </c>
      <c r="F18" s="7"/>
      <c r="G18" s="7"/>
      <c r="H18" s="7"/>
      <c r="I18" s="7"/>
      <c r="J18" s="7"/>
      <c r="K18" s="7"/>
      <c r="L18" s="7"/>
      <c r="M18" s="7"/>
      <c r="N18" s="7"/>
      <c r="O18" s="7"/>
      <c r="P18" s="71"/>
      <c r="Q18" s="421"/>
      <c r="R18" s="7"/>
      <c r="S18" s="7"/>
      <c r="T18" s="40"/>
    </row>
    <row r="19" spans="2:20">
      <c r="B19" s="581"/>
      <c r="C19" s="583"/>
      <c r="D19" s="566"/>
      <c r="E19" s="579"/>
      <c r="F19" s="8"/>
      <c r="G19" s="8"/>
      <c r="H19" s="8"/>
      <c r="I19" s="8"/>
      <c r="J19" s="8"/>
      <c r="K19" s="8"/>
      <c r="L19" s="8"/>
      <c r="M19" s="8"/>
      <c r="N19" s="8"/>
      <c r="O19" s="8"/>
      <c r="P19" s="69"/>
      <c r="Q19" s="353"/>
      <c r="R19" s="8"/>
      <c r="S19" s="8"/>
      <c r="T19" s="36"/>
    </row>
    <row r="20" spans="2:20" ht="14.25" thickBot="1">
      <c r="B20" s="581"/>
      <c r="C20" s="583"/>
      <c r="D20" s="566"/>
      <c r="E20" s="579"/>
      <c r="F20" s="9"/>
      <c r="G20" s="9"/>
      <c r="H20" s="9"/>
      <c r="I20" s="9"/>
      <c r="J20" s="9"/>
      <c r="K20" s="9"/>
      <c r="L20" s="9"/>
      <c r="M20" s="9"/>
      <c r="N20" s="9"/>
      <c r="O20" s="9"/>
      <c r="P20" s="68"/>
      <c r="Q20" s="354"/>
      <c r="R20" s="9"/>
      <c r="S20" s="9"/>
      <c r="T20" s="38"/>
    </row>
    <row r="21" spans="2:20" ht="15" thickTop="1" thickBot="1">
      <c r="B21" s="581"/>
      <c r="C21" s="583"/>
      <c r="D21" s="567"/>
      <c r="E21" s="585"/>
      <c r="F21" s="85" t="str">
        <f>IF(教務委員編集用!F51=0,"",教務委員編集用!F51)</f>
        <v>B-1 2年小計</v>
      </c>
      <c r="G21" s="85" t="str">
        <f>IF(教務委員編集用!G51=0,"",教務委員編集用!G51)</f>
        <v/>
      </c>
      <c r="H21" s="85" t="str">
        <f>IF(教務委員編集用!H51=0,"",教務委員編集用!H51)</f>
        <v/>
      </c>
      <c r="I21" s="85" t="str">
        <f>IF(教務委員編集用!I51=0,"",教務委員編集用!I51)</f>
        <v/>
      </c>
      <c r="J21" s="85">
        <f>IF(教務委員編集用!J51=0,"",教務委員編集用!J51)</f>
        <v>2</v>
      </c>
      <c r="K21" s="85" t="str">
        <f>IF(教務委員編集用!K51=0,"",教務委員編集用!K51)</f>
        <v/>
      </c>
      <c r="L21" s="85" t="str">
        <f>IF(教務委員編集用!L51=0,"",教務委員編集用!L51)</f>
        <v/>
      </c>
      <c r="M21" s="85" t="str">
        <f>IF(教務委員編集用!M51=0,"",教務委員編集用!M51)</f>
        <v/>
      </c>
      <c r="N21" s="85"/>
      <c r="O21" s="85"/>
      <c r="P21" s="89">
        <f>教務委員編集用!T51</f>
        <v>0</v>
      </c>
      <c r="Q21" s="419"/>
      <c r="R21" s="85"/>
      <c r="S21" s="85"/>
      <c r="T21" s="87"/>
    </row>
    <row r="22" spans="2:20" ht="14.25" thickTop="1">
      <c r="B22" s="581"/>
      <c r="C22" s="583"/>
      <c r="D22" s="586">
        <f>教務委員編集用!D56</f>
        <v>2</v>
      </c>
      <c r="E22" s="572" t="str">
        <f>教務委員編集用!E56</f>
        <v>環境や社会における課題を理解し論述できる.</v>
      </c>
      <c r="F22" s="10"/>
      <c r="G22" s="10"/>
      <c r="H22" s="10"/>
      <c r="I22" s="10"/>
      <c r="J22" s="10"/>
      <c r="K22" s="10"/>
      <c r="L22" s="10"/>
      <c r="M22" s="10"/>
      <c r="N22" s="10"/>
      <c r="O22" s="10"/>
      <c r="P22" s="72"/>
      <c r="Q22" s="420"/>
      <c r="R22" s="10"/>
      <c r="S22" s="10"/>
      <c r="T22" s="37"/>
    </row>
    <row r="23" spans="2:20">
      <c r="B23" s="581"/>
      <c r="C23" s="583"/>
      <c r="D23" s="587"/>
      <c r="E23" s="579"/>
      <c r="F23" s="8"/>
      <c r="G23" s="8"/>
      <c r="H23" s="8"/>
      <c r="I23" s="8"/>
      <c r="J23" s="8"/>
      <c r="K23" s="8"/>
      <c r="L23" s="8"/>
      <c r="M23" s="8"/>
      <c r="N23" s="8"/>
      <c r="O23" s="8"/>
      <c r="P23" s="69"/>
      <c r="Q23" s="353"/>
      <c r="R23" s="8"/>
      <c r="S23" s="8"/>
      <c r="T23" s="36"/>
    </row>
    <row r="24" spans="2:20" ht="14.25" thickBot="1">
      <c r="B24" s="581"/>
      <c r="C24" s="583"/>
      <c r="D24" s="587"/>
      <c r="E24" s="579"/>
      <c r="F24" s="9"/>
      <c r="G24" s="9"/>
      <c r="H24" s="9"/>
      <c r="I24" s="9"/>
      <c r="J24" s="9"/>
      <c r="K24" s="9"/>
      <c r="L24" s="9"/>
      <c r="M24" s="9"/>
      <c r="N24" s="9"/>
      <c r="O24" s="9"/>
      <c r="P24" s="68"/>
      <c r="Q24" s="354"/>
      <c r="R24" s="9"/>
      <c r="S24" s="9"/>
      <c r="T24" s="38"/>
    </row>
    <row r="25" spans="2:20" ht="15" thickTop="1" thickBot="1">
      <c r="B25" s="581"/>
      <c r="C25" s="583"/>
      <c r="D25" s="587"/>
      <c r="E25" s="579"/>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81"/>
      <c r="P25" s="67">
        <f>教務委員編集用!T58</f>
        <v>0</v>
      </c>
      <c r="Q25" s="420"/>
      <c r="R25" s="10"/>
      <c r="S25" s="10"/>
      <c r="T25" s="37"/>
    </row>
    <row r="26" spans="2:20">
      <c r="B26" s="588" t="str">
        <f>教務委員編集用!B64</f>
        <v>C</v>
      </c>
      <c r="C26" s="590" t="str">
        <f>教務委員編集用!C64</f>
        <v>機械,電気電子,情報または土木の工学分野(以下「基盤となる工学分野」という。)に必要な数学,自然科学の知識を有し,情報技術に関する基礎知識を習得して活用できる。</v>
      </c>
      <c r="D26" s="565">
        <f>教務委員編集用!D64</f>
        <v>1</v>
      </c>
      <c r="E26" s="584"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124"/>
      <c r="P26" s="129"/>
      <c r="Q26" s="388"/>
      <c r="R26" s="374"/>
      <c r="S26" s="374"/>
      <c r="T26" s="375"/>
    </row>
    <row r="27" spans="2:20">
      <c r="B27" s="589"/>
      <c r="C27" s="591"/>
      <c r="D27" s="566"/>
      <c r="E27" s="579"/>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126"/>
      <c r="P27" s="130"/>
      <c r="Q27" s="357"/>
      <c r="R27" s="339"/>
      <c r="S27" s="339"/>
      <c r="T27" s="338"/>
    </row>
    <row r="28" spans="2:20">
      <c r="B28" s="589"/>
      <c r="C28" s="591"/>
      <c r="D28" s="566"/>
      <c r="E28" s="579"/>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126"/>
      <c r="P28" s="130"/>
      <c r="Q28" s="357"/>
      <c r="R28" s="339"/>
      <c r="S28" s="339"/>
      <c r="T28" s="338"/>
    </row>
    <row r="29" spans="2:20">
      <c r="B29" s="589"/>
      <c r="C29" s="591"/>
      <c r="D29" s="566"/>
      <c r="E29" s="579"/>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126"/>
      <c r="P29" s="130"/>
      <c r="Q29" s="357"/>
      <c r="R29" s="339"/>
      <c r="S29" s="339"/>
      <c r="T29" s="338"/>
    </row>
    <row r="30" spans="2:20">
      <c r="B30" s="589"/>
      <c r="C30" s="591"/>
      <c r="D30" s="566"/>
      <c r="E30" s="579"/>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126"/>
      <c r="P30" s="130"/>
      <c r="Q30" s="357"/>
      <c r="R30" s="339"/>
      <c r="S30" s="339"/>
      <c r="T30" s="338"/>
    </row>
    <row r="31" spans="2:20">
      <c r="B31" s="589"/>
      <c r="C31" s="591"/>
      <c r="D31" s="566"/>
      <c r="E31" s="579"/>
      <c r="F31" s="11" t="str">
        <f>教務委員編集用!F87</f>
        <v>電子情報工学基礎演習B</v>
      </c>
      <c r="G31" s="11">
        <f>教務委員編集用!G87</f>
        <v>1</v>
      </c>
      <c r="H31" s="11" t="str">
        <f>教務委員編集用!H87</f>
        <v>必修</v>
      </c>
      <c r="I31" s="11" t="str">
        <f>教務委員編集用!I87</f>
        <v>履修</v>
      </c>
      <c r="J31" s="11">
        <f>教務委員編集用!J87</f>
        <v>2</v>
      </c>
      <c r="K31" s="11" t="str">
        <f>教務委員編集用!K87</f>
        <v>半期</v>
      </c>
      <c r="L31" s="11">
        <f>教務委員編集用!L87</f>
        <v>22.5</v>
      </c>
      <c r="M31" s="11">
        <f>教務委員編集用!M87</f>
        <v>100</v>
      </c>
      <c r="N31" s="11">
        <f>教務委員編集用!N87</f>
        <v>22.5</v>
      </c>
      <c r="O31" s="496"/>
      <c r="P31" s="497"/>
      <c r="Q31" s="498"/>
      <c r="R31" s="499"/>
      <c r="S31" s="499"/>
      <c r="T31" s="500"/>
    </row>
    <row r="32" spans="2:20" ht="14.25" thickBot="1">
      <c r="B32" s="589"/>
      <c r="C32" s="591"/>
      <c r="D32" s="566"/>
      <c r="E32" s="579"/>
      <c r="F32" s="9"/>
      <c r="G32" s="9"/>
      <c r="H32" s="9"/>
      <c r="I32" s="9"/>
      <c r="J32" s="9"/>
      <c r="K32" s="9"/>
      <c r="L32" s="9"/>
      <c r="M32" s="9"/>
      <c r="N32" s="9"/>
      <c r="O32" s="9"/>
      <c r="P32" s="66"/>
      <c r="Q32" s="354"/>
      <c r="R32" s="9"/>
      <c r="S32" s="9"/>
      <c r="T32" s="38"/>
    </row>
    <row r="33" spans="2:20" ht="15" thickTop="1" thickBot="1">
      <c r="B33" s="589"/>
      <c r="C33" s="591"/>
      <c r="D33" s="567"/>
      <c r="E33" s="585"/>
      <c r="F33" s="85" t="str">
        <f>IF(教務委員編集用!F93=0,"",教務委員編集用!F93)</f>
        <v>C-1 2年小計</v>
      </c>
      <c r="G33" s="85" t="str">
        <f>IF(教務委員編集用!G93=0,"",教務委員編集用!G93)</f>
        <v/>
      </c>
      <c r="H33" s="85" t="str">
        <f>IF(教務委員編集用!H93=0,"",教務委員編集用!H93)</f>
        <v/>
      </c>
      <c r="I33" s="85" t="str">
        <f>IF(教務委員編集用!I93=0,"",教務委員編集用!I93)</f>
        <v/>
      </c>
      <c r="J33" s="85">
        <f>IF(教務委員編集用!J93=0,"",教務委員編集用!J93)</f>
        <v>2</v>
      </c>
      <c r="K33" s="85" t="str">
        <f>IF(教務委員編集用!K93=0,"",教務委員編集用!K93)</f>
        <v/>
      </c>
      <c r="L33" s="85" t="str">
        <f>IF(教務委員編集用!L93=0,"",教務委員編集用!L93)</f>
        <v/>
      </c>
      <c r="M33" s="85" t="str">
        <f>IF(教務委員編集用!M93=0,"",教務委員編集用!M93)</f>
        <v/>
      </c>
      <c r="N33" s="85"/>
      <c r="O33" s="85"/>
      <c r="P33" s="88">
        <f>教務委員編集用!T93</f>
        <v>0</v>
      </c>
      <c r="Q33" s="419"/>
      <c r="R33" s="85"/>
      <c r="S33" s="85"/>
      <c r="T33" s="87"/>
    </row>
    <row r="34" spans="2:20" ht="14.25" thickTop="1">
      <c r="B34" s="589"/>
      <c r="C34" s="591"/>
      <c r="D34" s="575">
        <f>教務委員編集用!D98</f>
        <v>2</v>
      </c>
      <c r="E34" s="572" t="str">
        <f>教務委員編集用!E98</f>
        <v>工学に必要な情報技術に関するリテラシーを身につけ,使用できる.</v>
      </c>
      <c r="F34" s="10" t="str">
        <f>教務委員編集用!F101</f>
        <v>情報処理</v>
      </c>
      <c r="G34" s="10">
        <f>教務委員編集用!G101</f>
        <v>2</v>
      </c>
      <c r="H34" s="10" t="str">
        <f>教務委員編集用!H101</f>
        <v>必修</v>
      </c>
      <c r="I34" s="10" t="str">
        <f>教務委員編集用!I101</f>
        <v>履修</v>
      </c>
      <c r="J34" s="10">
        <f>教務委員編集用!J101</f>
        <v>2</v>
      </c>
      <c r="K34" s="10" t="str">
        <f>教務委員編集用!K101</f>
        <v>通年</v>
      </c>
      <c r="L34" s="10">
        <f>教務委員編集用!L101</f>
        <v>45</v>
      </c>
      <c r="M34" s="10">
        <f>教務委員編集用!M101</f>
        <v>70</v>
      </c>
      <c r="N34" s="10">
        <f>教務委員編集用!N101</f>
        <v>31.5</v>
      </c>
      <c r="O34" s="126"/>
      <c r="P34" s="130"/>
      <c r="Q34" s="440"/>
      <c r="R34" s="436"/>
      <c r="S34" s="436"/>
      <c r="T34" s="344"/>
    </row>
    <row r="35" spans="2:20">
      <c r="B35" s="589"/>
      <c r="C35" s="591"/>
      <c r="D35" s="566"/>
      <c r="E35" s="579"/>
      <c r="F35" s="8"/>
      <c r="G35" s="8"/>
      <c r="H35" s="8"/>
      <c r="I35" s="8"/>
      <c r="J35" s="8"/>
      <c r="K35" s="8"/>
      <c r="L35" s="8"/>
      <c r="M35" s="8"/>
      <c r="N35" s="8"/>
      <c r="O35" s="8"/>
      <c r="P35" s="65"/>
      <c r="Q35" s="353"/>
      <c r="R35" s="8"/>
      <c r="S35" s="8"/>
      <c r="T35" s="36"/>
    </row>
    <row r="36" spans="2:20">
      <c r="B36" s="589"/>
      <c r="C36" s="591"/>
      <c r="D36" s="566"/>
      <c r="E36" s="579"/>
      <c r="F36" s="8"/>
      <c r="G36" s="8"/>
      <c r="H36" s="8"/>
      <c r="I36" s="8"/>
      <c r="J36" s="8"/>
      <c r="K36" s="8"/>
      <c r="L36" s="8"/>
      <c r="M36" s="8"/>
      <c r="N36" s="8"/>
      <c r="O36" s="8"/>
      <c r="P36" s="65"/>
      <c r="Q36" s="353"/>
      <c r="R36" s="8"/>
      <c r="S36" s="8"/>
      <c r="T36" s="36"/>
    </row>
    <row r="37" spans="2:20" ht="14.25" thickBot="1">
      <c r="B37" s="589"/>
      <c r="C37" s="591"/>
      <c r="D37" s="566"/>
      <c r="E37" s="579"/>
      <c r="F37" s="9"/>
      <c r="G37" s="9"/>
      <c r="H37" s="9"/>
      <c r="I37" s="9"/>
      <c r="J37" s="9"/>
      <c r="K37" s="9"/>
      <c r="L37" s="9"/>
      <c r="M37" s="9"/>
      <c r="N37" s="9"/>
      <c r="O37" s="9"/>
      <c r="P37" s="66"/>
      <c r="Q37" s="354"/>
      <c r="R37" s="9"/>
      <c r="S37" s="9"/>
      <c r="T37" s="38"/>
    </row>
    <row r="38" spans="2:20" ht="15" thickTop="1" thickBot="1">
      <c r="B38" s="589"/>
      <c r="C38" s="591"/>
      <c r="D38" s="566"/>
      <c r="E38" s="579"/>
      <c r="F38" s="10" t="str">
        <f>IF(教務委員編集用!F105=0,"",教務委員編集用!F105)</f>
        <v>C-2 2年小計</v>
      </c>
      <c r="G38" s="10" t="str">
        <f>IF(教務委員編集用!G105=0,"",教務委員編集用!G105)</f>
        <v/>
      </c>
      <c r="H38" s="10" t="str">
        <f>IF(教務委員編集用!H105=0,"",教務委員編集用!H105)</f>
        <v/>
      </c>
      <c r="I38" s="10" t="str">
        <f>IF(教務委員編集用!I105=0,"",教務委員編集用!I105)</f>
        <v/>
      </c>
      <c r="J38" s="10">
        <f>IF(教務委員編集用!J105=0,"",教務委員編集用!J105)</f>
        <v>2</v>
      </c>
      <c r="K38" s="10" t="str">
        <f>IF(教務委員編集用!K105=0,"",教務委員編集用!K105)</f>
        <v/>
      </c>
      <c r="L38" s="10" t="str">
        <f>IF(教務委員編集用!L105=0,"",教務委員編集用!L105)</f>
        <v/>
      </c>
      <c r="M38" s="10" t="str">
        <f>IF(教務委員編集用!M105=0,"",教務委員編集用!M105)</f>
        <v/>
      </c>
      <c r="N38" s="10"/>
      <c r="O38" s="81"/>
      <c r="P38" s="73">
        <f>教務委員編集用!T105</f>
        <v>0</v>
      </c>
      <c r="Q38" s="420"/>
      <c r="R38" s="10"/>
      <c r="S38" s="10"/>
      <c r="T38" s="37"/>
    </row>
    <row r="39" spans="2:20">
      <c r="B39" s="580" t="str">
        <f>教務委員編集用!B111</f>
        <v>D</v>
      </c>
      <c r="C39" s="584" t="str">
        <f>教務委員編集用!C111</f>
        <v>基盤となる工学分野およびその基礎となる科学,技術の知識と技能を習得して必要とされる技術上の問題に活用できる。</v>
      </c>
      <c r="D39" s="565">
        <f>教務委員編集用!D111</f>
        <v>1</v>
      </c>
      <c r="E39" s="584" t="str">
        <f>教務委員編集用!E111</f>
        <v>基盤となる工学分野において,事象を理解し,技術士第一次試験相当の学力を身につける.</v>
      </c>
      <c r="F39" s="319"/>
      <c r="G39" s="319"/>
      <c r="H39" s="319"/>
      <c r="I39" s="319"/>
      <c r="J39" s="319"/>
      <c r="K39" s="319"/>
      <c r="L39" s="319"/>
      <c r="M39" s="319"/>
      <c r="N39" s="319"/>
      <c r="O39" s="287"/>
      <c r="P39" s="508"/>
      <c r="Q39" s="509"/>
      <c r="R39" s="510"/>
      <c r="S39" s="510"/>
      <c r="T39" s="511"/>
    </row>
    <row r="40" spans="2:20">
      <c r="B40" s="581"/>
      <c r="C40" s="579"/>
      <c r="D40" s="566"/>
      <c r="E40" s="579"/>
      <c r="F40" s="8"/>
      <c r="G40" s="8"/>
      <c r="H40" s="8"/>
      <c r="I40" s="8"/>
      <c r="J40" s="8"/>
      <c r="K40" s="8"/>
      <c r="L40" s="8"/>
      <c r="M40" s="8"/>
      <c r="N40" s="8"/>
      <c r="O40" s="287"/>
      <c r="P40" s="288"/>
      <c r="Q40" s="422"/>
      <c r="R40" s="311"/>
      <c r="S40" s="311"/>
      <c r="T40" s="286"/>
    </row>
    <row r="41" spans="2:20">
      <c r="B41" s="581"/>
      <c r="C41" s="579"/>
      <c r="D41" s="566"/>
      <c r="E41" s="579"/>
      <c r="F41" s="8"/>
      <c r="G41" s="8"/>
      <c r="H41" s="8"/>
      <c r="I41" s="8"/>
      <c r="J41" s="8"/>
      <c r="K41" s="8"/>
      <c r="L41" s="8"/>
      <c r="M41" s="8"/>
      <c r="N41" s="8"/>
      <c r="O41" s="287"/>
      <c r="P41" s="288"/>
      <c r="Q41" s="422"/>
      <c r="R41" s="311"/>
      <c r="S41" s="311"/>
      <c r="T41" s="286"/>
    </row>
    <row r="42" spans="2:20">
      <c r="B42" s="581"/>
      <c r="C42" s="579"/>
      <c r="D42" s="566"/>
      <c r="E42" s="579"/>
      <c r="F42" s="8"/>
      <c r="G42" s="8"/>
      <c r="H42" s="8"/>
      <c r="I42" s="8"/>
      <c r="J42" s="8"/>
      <c r="K42" s="8"/>
      <c r="L42" s="8"/>
      <c r="M42" s="8"/>
      <c r="N42" s="8"/>
      <c r="O42" s="287"/>
      <c r="P42" s="288"/>
      <c r="Q42" s="422"/>
      <c r="R42" s="311"/>
      <c r="S42" s="311"/>
      <c r="T42" s="286"/>
    </row>
    <row r="43" spans="2:20">
      <c r="B43" s="581"/>
      <c r="C43" s="579"/>
      <c r="D43" s="566"/>
      <c r="E43" s="579"/>
      <c r="F43" s="8"/>
      <c r="G43" s="8"/>
      <c r="H43" s="8"/>
      <c r="I43" s="8"/>
      <c r="J43" s="8"/>
      <c r="K43" s="8"/>
      <c r="L43" s="8"/>
      <c r="M43" s="8"/>
      <c r="N43" s="8"/>
      <c r="O43" s="8"/>
      <c r="P43" s="69"/>
      <c r="Q43" s="353"/>
      <c r="R43" s="8"/>
      <c r="S43" s="8"/>
      <c r="T43" s="36"/>
    </row>
    <row r="44" spans="2:20" ht="14.25" thickBot="1">
      <c r="B44" s="581"/>
      <c r="C44" s="579"/>
      <c r="D44" s="566"/>
      <c r="E44" s="579"/>
      <c r="F44" s="9"/>
      <c r="G44" s="9"/>
      <c r="H44" s="9"/>
      <c r="I44" s="9"/>
      <c r="J44" s="9"/>
      <c r="K44" s="9"/>
      <c r="L44" s="9"/>
      <c r="M44" s="9"/>
      <c r="N44" s="9"/>
      <c r="O44" s="9"/>
      <c r="P44" s="68"/>
      <c r="Q44" s="354"/>
      <c r="R44" s="9"/>
      <c r="S44" s="9"/>
      <c r="T44" s="38"/>
    </row>
    <row r="45" spans="2:20" ht="15" thickTop="1" thickBot="1">
      <c r="B45" s="581"/>
      <c r="C45" s="579"/>
      <c r="D45" s="566"/>
      <c r="E45" s="579"/>
      <c r="F45" s="10" t="str">
        <f>IF(教務委員編集用!F119=0,"",教務委員編集用!F119)</f>
        <v>D-1 2年小計</v>
      </c>
      <c r="G45" s="10" t="str">
        <f>IF(教務委員編集用!G119=0,"",教務委員編集用!G119)</f>
        <v/>
      </c>
      <c r="H45" s="10" t="str">
        <f>IF(教務委員編集用!H119=0,"",教務委員編集用!H119)</f>
        <v/>
      </c>
      <c r="I45" s="10" t="str">
        <f>IF(教務委員編集用!I119=0,"",教務委員編集用!I119)</f>
        <v/>
      </c>
      <c r="J45" s="10">
        <f>IF(教務委員編集用!J119=0,"",教務委員編集用!J119)</f>
        <v>2</v>
      </c>
      <c r="K45" s="10" t="str">
        <f>IF(教務委員編集用!K119=0,"",教務委員編集用!K119)</f>
        <v/>
      </c>
      <c r="L45" s="10" t="str">
        <f>IF(教務委員編集用!L119=0,"",教務委員編集用!L119)</f>
        <v/>
      </c>
      <c r="M45" s="10" t="str">
        <f>IF(教務委員編集用!M119=0,"",教務委員編集用!M119)</f>
        <v/>
      </c>
      <c r="N45" s="10"/>
      <c r="O45" s="10"/>
      <c r="P45" s="73">
        <f>教務委員編集用!T119</f>
        <v>0</v>
      </c>
      <c r="Q45" s="420"/>
      <c r="R45" s="10"/>
      <c r="S45" s="10"/>
      <c r="T45" s="37"/>
    </row>
    <row r="46" spans="2:20" ht="14.25" thickTop="1">
      <c r="B46" s="581"/>
      <c r="C46" s="579"/>
      <c r="D46" s="595">
        <f>教務委員編集用!D124</f>
        <v>2</v>
      </c>
      <c r="E46" s="594" t="str">
        <f>教務委員編集用!E124</f>
        <v>基盤となる工学分野において,論理展開に必要な基礎問題を解くことができる.</v>
      </c>
      <c r="F46" s="14" t="str">
        <f>教務委員編集用!F125</f>
        <v>情報処理</v>
      </c>
      <c r="G46" s="14">
        <f>教務委員編集用!G125</f>
        <v>2</v>
      </c>
      <c r="H46" s="14" t="str">
        <f>教務委員編集用!H125</f>
        <v>必修</v>
      </c>
      <c r="I46" s="14" t="str">
        <f>教務委員編集用!I125</f>
        <v>履修</v>
      </c>
      <c r="J46" s="14">
        <f>教務委員編集用!J125</f>
        <v>2</v>
      </c>
      <c r="K46" s="14" t="str">
        <f>教務委員編集用!K125</f>
        <v>通年</v>
      </c>
      <c r="L46" s="14">
        <f>教務委員編集用!L125</f>
        <v>45</v>
      </c>
      <c r="M46" s="14">
        <f>教務委員編集用!M125</f>
        <v>30</v>
      </c>
      <c r="N46" s="14">
        <f>教務委員編集用!N125</f>
        <v>13.5</v>
      </c>
      <c r="O46" s="317" t="str">
        <f>IF(O34=0,"",O34)</f>
        <v/>
      </c>
      <c r="P46" s="445" t="str">
        <f>IF(P34=0,"",P34)</f>
        <v/>
      </c>
      <c r="Q46" s="441" t="str">
        <f>IF(Q34=0,"",Q34)</f>
        <v/>
      </c>
      <c r="R46" s="317" t="str">
        <f t="shared" ref="R46:T46" si="0">IF(R34=0,"",R34)</f>
        <v/>
      </c>
      <c r="S46" s="317" t="str">
        <f t="shared" si="0"/>
        <v/>
      </c>
      <c r="T46" s="317" t="str">
        <f t="shared" si="0"/>
        <v/>
      </c>
    </row>
    <row r="47" spans="2:20">
      <c r="B47" s="581"/>
      <c r="C47" s="579"/>
      <c r="D47" s="566"/>
      <c r="E47" s="579"/>
      <c r="F47" s="8"/>
      <c r="G47" s="8"/>
      <c r="H47" s="8"/>
      <c r="I47" s="8"/>
      <c r="J47" s="8"/>
      <c r="K47" s="8"/>
      <c r="L47" s="8"/>
      <c r="M47" s="8"/>
      <c r="N47" s="8"/>
      <c r="O47" s="8"/>
      <c r="P47" s="69"/>
      <c r="Q47" s="353"/>
      <c r="R47" s="8"/>
      <c r="S47" s="8"/>
      <c r="T47" s="36"/>
    </row>
    <row r="48" spans="2:20" ht="14.25" thickBot="1">
      <c r="B48" s="581"/>
      <c r="C48" s="579"/>
      <c r="D48" s="566"/>
      <c r="E48" s="579"/>
      <c r="F48" s="9"/>
      <c r="G48" s="9"/>
      <c r="H48" s="9"/>
      <c r="I48" s="9"/>
      <c r="J48" s="9"/>
      <c r="K48" s="9"/>
      <c r="L48" s="9"/>
      <c r="M48" s="9"/>
      <c r="N48" s="9"/>
      <c r="O48" s="9"/>
      <c r="P48" s="68"/>
      <c r="Q48" s="354"/>
      <c r="R48" s="9"/>
      <c r="S48" s="9"/>
      <c r="T48" s="38"/>
    </row>
    <row r="49" spans="2:20" ht="15" thickTop="1" thickBot="1">
      <c r="B49" s="581"/>
      <c r="C49" s="579"/>
      <c r="D49" s="567"/>
      <c r="E49" s="585"/>
      <c r="F49" s="85" t="str">
        <f>IF(教務委員編集用!F132=0,"",教務委員編集用!F132)</f>
        <v>D-2 2年小計</v>
      </c>
      <c r="G49" s="85" t="str">
        <f>IF(教務委員編集用!G132=0,"",教務委員編集用!G132)</f>
        <v/>
      </c>
      <c r="H49" s="85" t="str">
        <f>IF(教務委員編集用!H132=0,"",教務委員編集用!H132)</f>
        <v/>
      </c>
      <c r="I49" s="85" t="str">
        <f>IF(教務委員編集用!I132=0,"",教務委員編集用!I132)</f>
        <v/>
      </c>
      <c r="J49" s="85">
        <f>IF(教務委員編集用!J132=0,"",教務委員編集用!J132)</f>
        <v>2</v>
      </c>
      <c r="K49" s="85" t="str">
        <f>IF(教務委員編集用!K132=0,"",教務委員編集用!K132)</f>
        <v/>
      </c>
      <c r="L49" s="85" t="str">
        <f>IF(教務委員編集用!L132=0,"",教務委員編集用!L132)</f>
        <v/>
      </c>
      <c r="M49" s="85" t="str">
        <f>IF(教務委員編集用!M132=0,"",教務委員編集用!M132)</f>
        <v/>
      </c>
      <c r="N49" s="85"/>
      <c r="O49" s="85"/>
      <c r="P49" s="88">
        <f>教務委員編集用!T132</f>
        <v>0</v>
      </c>
      <c r="Q49" s="419"/>
      <c r="R49" s="85"/>
      <c r="S49" s="85"/>
      <c r="T49" s="87"/>
    </row>
    <row r="50" spans="2:20" ht="14.25" thickTop="1">
      <c r="B50" s="581"/>
      <c r="C50" s="579"/>
      <c r="D50" s="595">
        <f>教務委員編集用!D137</f>
        <v>12</v>
      </c>
      <c r="E50" s="594" t="str">
        <f>教務委員編集用!E137</f>
        <v>基盤となる工学分野において,事象を理解し,技術士第一次試験相当の学力を身につける.
基盤となる工学分野において,論理展開に必要な基礎問題を解くことができる.</v>
      </c>
      <c r="F50" s="14" t="str">
        <f>教務委員編集用!F137</f>
        <v>論理回路</v>
      </c>
      <c r="G50" s="14">
        <f>教務委員編集用!G137</f>
        <v>1</v>
      </c>
      <c r="H50" s="14" t="str">
        <f>教務委員編集用!H137</f>
        <v>必修</v>
      </c>
      <c r="I50" s="14" t="str">
        <f>教務委員編集用!I137</f>
        <v>履修</v>
      </c>
      <c r="J50" s="14">
        <f>教務委員編集用!J137</f>
        <v>2</v>
      </c>
      <c r="K50" s="14" t="str">
        <f>教務委員編集用!K137</f>
        <v>半期</v>
      </c>
      <c r="L50" s="14">
        <f>教務委員編集用!L137</f>
        <v>22.5</v>
      </c>
      <c r="M50" s="14">
        <f>教務委員編集用!M137</f>
        <v>100</v>
      </c>
      <c r="N50" s="14">
        <f>教務委員編集用!N137</f>
        <v>22.5</v>
      </c>
      <c r="O50" s="126"/>
      <c r="P50" s="130"/>
      <c r="Q50" s="424"/>
      <c r="R50" s="417"/>
      <c r="S50" s="417"/>
      <c r="T50" s="380"/>
    </row>
    <row r="51" spans="2:20">
      <c r="B51" s="581"/>
      <c r="C51" s="579"/>
      <c r="D51" s="566"/>
      <c r="E51" s="579"/>
      <c r="F51" s="8" t="str">
        <f>教務委員編集用!F138</f>
        <v>工学実験実習Ⅱ</v>
      </c>
      <c r="G51" s="8">
        <f>教務委員編集用!G138</f>
        <v>4</v>
      </c>
      <c r="H51" s="8" t="str">
        <f>教務委員編集用!H138</f>
        <v>必修</v>
      </c>
      <c r="I51" s="8" t="str">
        <f>教務委員編集用!I138</f>
        <v>履修</v>
      </c>
      <c r="J51" s="8">
        <f>教務委員編集用!J138</f>
        <v>2</v>
      </c>
      <c r="K51" s="8" t="str">
        <f>教務委員編集用!K138</f>
        <v>通年</v>
      </c>
      <c r="L51" s="8">
        <f>教務委員編集用!L138</f>
        <v>90</v>
      </c>
      <c r="M51" s="8">
        <f>教務委員編集用!M138</f>
        <v>100</v>
      </c>
      <c r="N51" s="8">
        <f>教務委員編集用!N138</f>
        <v>90</v>
      </c>
      <c r="O51" s="126"/>
      <c r="P51" s="130"/>
      <c r="Q51" s="442"/>
      <c r="R51" s="437"/>
      <c r="S51" s="437"/>
      <c r="T51" s="341"/>
    </row>
    <row r="52" spans="2:20" ht="14.25" thickBot="1">
      <c r="B52" s="581"/>
      <c r="C52" s="579"/>
      <c r="D52" s="566"/>
      <c r="E52" s="579"/>
      <c r="F52" s="9"/>
      <c r="G52" s="9"/>
      <c r="H52" s="9"/>
      <c r="I52" s="9"/>
      <c r="J52" s="9"/>
      <c r="K52" s="9"/>
      <c r="L52" s="9"/>
      <c r="M52" s="9"/>
      <c r="N52" s="9"/>
      <c r="O52" s="9"/>
      <c r="P52" s="68"/>
      <c r="Q52" s="354"/>
      <c r="R52" s="9"/>
      <c r="S52" s="9"/>
      <c r="T52" s="38"/>
    </row>
    <row r="53" spans="2:20" ht="15" thickTop="1" thickBot="1">
      <c r="B53" s="581"/>
      <c r="C53" s="579"/>
      <c r="D53" s="567"/>
      <c r="E53" s="585"/>
      <c r="F53" s="85" t="str">
        <f>IF(教務委員編集用!F165=0,"",教務委員編集用!F165)</f>
        <v>D-12 2年小計</v>
      </c>
      <c r="G53" s="85" t="str">
        <f>IF(教務委員編集用!G165=0,"",教務委員編集用!G165)</f>
        <v/>
      </c>
      <c r="H53" s="85" t="str">
        <f>IF(教務委員編集用!H165=0,"",教務委員編集用!H165)</f>
        <v/>
      </c>
      <c r="I53" s="85" t="str">
        <f>IF(教務委員編集用!I165=0,"",教務委員編集用!I165)</f>
        <v/>
      </c>
      <c r="J53" s="85">
        <f>IF(教務委員編集用!J165=0,"",教務委員編集用!J165)</f>
        <v>2</v>
      </c>
      <c r="K53" s="85" t="str">
        <f>IF(教務委員編集用!K165=0,"",教務委員編集用!K165)</f>
        <v/>
      </c>
      <c r="L53" s="85" t="str">
        <f>IF(教務委員編集用!L165=0,"",教務委員編集用!L165)</f>
        <v/>
      </c>
      <c r="M53" s="85" t="str">
        <f>IF(教務委員編集用!M165=0,"",教務委員編集用!M165)</f>
        <v/>
      </c>
      <c r="N53" s="85"/>
      <c r="O53" s="85"/>
      <c r="P53" s="88">
        <f>教務委員編集用!T165</f>
        <v>0</v>
      </c>
      <c r="Q53" s="419"/>
      <c r="R53" s="85"/>
      <c r="S53" s="85"/>
      <c r="T53" s="87"/>
    </row>
    <row r="54" spans="2:20" ht="14.25" thickTop="1">
      <c r="B54" s="581"/>
      <c r="C54" s="579"/>
      <c r="D54" s="575">
        <f>教務委員編集用!D170</f>
        <v>3</v>
      </c>
      <c r="E54" s="572" t="str">
        <f>教務委員編集用!E170</f>
        <v>基盤となる工学分野以外の工学分野の基礎的な知識を身につける.</v>
      </c>
      <c r="F54" s="10"/>
      <c r="G54" s="10"/>
      <c r="H54" s="10"/>
      <c r="I54" s="10"/>
      <c r="J54" s="10"/>
      <c r="K54" s="10"/>
      <c r="L54" s="10"/>
      <c r="M54" s="10"/>
      <c r="N54" s="10"/>
      <c r="O54" s="10"/>
      <c r="P54" s="72"/>
      <c r="Q54" s="420"/>
      <c r="R54" s="10"/>
      <c r="S54" s="10"/>
      <c r="T54" s="37"/>
    </row>
    <row r="55" spans="2:20">
      <c r="B55" s="581"/>
      <c r="C55" s="579"/>
      <c r="D55" s="566"/>
      <c r="E55" s="579"/>
      <c r="F55" s="8"/>
      <c r="G55" s="8"/>
      <c r="H55" s="8"/>
      <c r="I55" s="8"/>
      <c r="J55" s="8"/>
      <c r="K55" s="8"/>
      <c r="L55" s="8"/>
      <c r="M55" s="8"/>
      <c r="N55" s="8"/>
      <c r="O55" s="8"/>
      <c r="P55" s="69"/>
      <c r="Q55" s="353"/>
      <c r="R55" s="8"/>
      <c r="S55" s="8"/>
      <c r="T55" s="36"/>
    </row>
    <row r="56" spans="2:20" ht="14.25" thickBot="1">
      <c r="B56" s="581"/>
      <c r="C56" s="579"/>
      <c r="D56" s="566"/>
      <c r="E56" s="579"/>
      <c r="F56" s="9"/>
      <c r="G56" s="9"/>
      <c r="H56" s="9"/>
      <c r="I56" s="9"/>
      <c r="J56" s="9"/>
      <c r="K56" s="9"/>
      <c r="L56" s="9"/>
      <c r="M56" s="9"/>
      <c r="N56" s="9"/>
      <c r="O56" s="9"/>
      <c r="P56" s="68"/>
      <c r="Q56" s="354"/>
      <c r="R56" s="9"/>
      <c r="S56" s="9"/>
      <c r="T56" s="38"/>
    </row>
    <row r="57" spans="2:20" ht="15" thickTop="1" thickBot="1">
      <c r="B57" s="581"/>
      <c r="C57" s="579"/>
      <c r="D57" s="566"/>
      <c r="E57" s="579"/>
      <c r="F57" s="10" t="str">
        <f>IF(教務委員編集用!F172=0,"",教務委員編集用!F172)</f>
        <v>D-3 2年小計</v>
      </c>
      <c r="G57" s="10" t="str">
        <f>IF(教務委員編集用!G172=0,"",教務委員編集用!G172)</f>
        <v/>
      </c>
      <c r="H57" s="10" t="str">
        <f>IF(教務委員編集用!H172=0,"",教務委員編集用!H172)</f>
        <v/>
      </c>
      <c r="I57" s="10" t="str">
        <f>IF(教務委員編集用!I172=0,"",教務委員編集用!I172)</f>
        <v/>
      </c>
      <c r="J57" s="10">
        <f>IF(教務委員編集用!J172=0,"",教務委員編集用!J172)</f>
        <v>2</v>
      </c>
      <c r="K57" s="10" t="str">
        <f>IF(教務委員編集用!K172=0,"",教務委員編集用!K172)</f>
        <v/>
      </c>
      <c r="L57" s="10" t="str">
        <f>IF(教務委員編集用!L172=0,"",教務委員編集用!L172)</f>
        <v/>
      </c>
      <c r="M57" s="10" t="str">
        <f>IF(教務委員編集用!M172=0,"",教務委員編集用!M172)</f>
        <v/>
      </c>
      <c r="N57" s="10"/>
      <c r="O57" s="10"/>
      <c r="P57" s="73">
        <f>教務委員編集用!T172</f>
        <v>0</v>
      </c>
      <c r="Q57" s="420"/>
      <c r="R57" s="10"/>
      <c r="S57" s="10"/>
      <c r="T57" s="37"/>
    </row>
    <row r="58" spans="2:20">
      <c r="B58" s="580" t="str">
        <f>教務委員編集用!B178</f>
        <v>E</v>
      </c>
      <c r="C58" s="584" t="str">
        <f>教務委員編集用!C178</f>
        <v>科学,技術および情報の知識,基盤となる工学分野で習得した知識,さらに技術者としての実践的な知識や技能を活用して,自ら問題を発見し解決する能力を養う。</v>
      </c>
      <c r="D58" s="565">
        <f>教務委員編集用!D178</f>
        <v>1</v>
      </c>
      <c r="E58" s="582" t="str">
        <f>教務委員編集用!E178</f>
        <v>科学,技術,工学に関する情報を収集し,その適否を判断してまとめることができる.</v>
      </c>
      <c r="F58" s="7"/>
      <c r="G58" s="324"/>
      <c r="H58" s="324"/>
      <c r="I58" s="324"/>
      <c r="J58" s="324"/>
      <c r="K58" s="324"/>
      <c r="L58" s="324"/>
      <c r="M58" s="324"/>
      <c r="N58" s="324"/>
      <c r="O58" s="176"/>
      <c r="P58" s="433"/>
      <c r="Q58" s="427"/>
      <c r="R58" s="176"/>
      <c r="S58" s="176"/>
      <c r="T58" s="176"/>
    </row>
    <row r="59" spans="2:20">
      <c r="B59" s="596"/>
      <c r="C59" s="572"/>
      <c r="D59" s="575"/>
      <c r="E59" s="592"/>
      <c r="F59" s="10"/>
      <c r="G59" s="321"/>
      <c r="H59" s="321"/>
      <c r="I59" s="321"/>
      <c r="J59" s="321"/>
      <c r="K59" s="321"/>
      <c r="L59" s="321"/>
      <c r="M59" s="321"/>
      <c r="N59" s="321"/>
      <c r="O59" s="321"/>
      <c r="P59" s="72"/>
      <c r="Q59" s="326"/>
      <c r="R59" s="56"/>
      <c r="S59" s="56"/>
      <c r="T59" s="34"/>
    </row>
    <row r="60" spans="2:20">
      <c r="B60" s="596"/>
      <c r="C60" s="572"/>
      <c r="D60" s="575"/>
      <c r="E60" s="592"/>
      <c r="F60" s="10"/>
      <c r="G60" s="321"/>
      <c r="H60" s="321"/>
      <c r="I60" s="321"/>
      <c r="J60" s="321"/>
      <c r="K60" s="321"/>
      <c r="L60" s="321"/>
      <c r="M60" s="321"/>
      <c r="N60" s="321"/>
      <c r="O60" s="321"/>
      <c r="P60" s="72"/>
      <c r="Q60" s="326"/>
      <c r="R60" s="56"/>
      <c r="S60" s="56"/>
      <c r="T60" s="34"/>
    </row>
    <row r="61" spans="2:20">
      <c r="B61" s="581"/>
      <c r="C61" s="579"/>
      <c r="D61" s="566"/>
      <c r="E61" s="583"/>
      <c r="F61" s="8"/>
      <c r="G61" s="322"/>
      <c r="H61" s="322"/>
      <c r="I61" s="322"/>
      <c r="J61" s="322"/>
      <c r="K61" s="322"/>
      <c r="L61" s="322"/>
      <c r="M61" s="322"/>
      <c r="N61" s="322"/>
      <c r="O61" s="322"/>
      <c r="P61" s="69"/>
      <c r="Q61" s="327"/>
      <c r="R61" s="57"/>
      <c r="S61" s="57"/>
      <c r="T61" s="43"/>
    </row>
    <row r="62" spans="2:20" ht="14.25" thickBot="1">
      <c r="B62" s="581"/>
      <c r="C62" s="579"/>
      <c r="D62" s="566"/>
      <c r="E62" s="583"/>
      <c r="F62" s="9"/>
      <c r="G62" s="325"/>
      <c r="H62" s="325"/>
      <c r="I62" s="325"/>
      <c r="J62" s="325"/>
      <c r="K62" s="325"/>
      <c r="L62" s="325"/>
      <c r="M62" s="325"/>
      <c r="N62" s="325"/>
      <c r="O62" s="325"/>
      <c r="P62" s="68"/>
      <c r="Q62" s="364"/>
      <c r="R62" s="60"/>
      <c r="S62" s="60"/>
      <c r="T62" s="44"/>
    </row>
    <row r="63" spans="2:20" ht="15" thickTop="1" thickBot="1">
      <c r="B63" s="581"/>
      <c r="C63" s="579"/>
      <c r="D63" s="567"/>
      <c r="E63" s="593"/>
      <c r="F63" s="85" t="str">
        <f>IF(教務委員編集用!F182=0,"",教務委員編集用!F182)</f>
        <v>E-1 2年小計</v>
      </c>
      <c r="G63" s="85" t="str">
        <f>IF(教務委員編集用!G182=0,"",教務委員編集用!G182)</f>
        <v/>
      </c>
      <c r="H63" s="85" t="str">
        <f>IF(教務委員編集用!H182=0,"",教務委員編集用!H182)</f>
        <v/>
      </c>
      <c r="I63" s="85" t="str">
        <f>IF(教務委員編集用!I182=0,"",教務委員編集用!I182)</f>
        <v/>
      </c>
      <c r="J63" s="85">
        <f>IF(教務委員編集用!J182=0,"",教務委員編集用!J182)</f>
        <v>2</v>
      </c>
      <c r="K63" s="85" t="str">
        <f>IF(教務委員編集用!K182=0,"",教務委員編集用!K182)</f>
        <v/>
      </c>
      <c r="L63" s="85" t="str">
        <f>IF(教務委員編集用!L182=0,"",教務委員編集用!L182)</f>
        <v/>
      </c>
      <c r="M63" s="85" t="str">
        <f>IF(教務委員編集用!M182=0,"",教務委員編集用!M182)</f>
        <v/>
      </c>
      <c r="N63" s="85"/>
      <c r="O63" s="85"/>
      <c r="P63" s="88">
        <f>教務委員編集用!T182</f>
        <v>0</v>
      </c>
      <c r="Q63" s="419"/>
      <c r="R63" s="85"/>
      <c r="S63" s="85"/>
      <c r="T63" s="87"/>
    </row>
    <row r="64" spans="2:20" ht="14.25" thickTop="1">
      <c r="B64" s="581"/>
      <c r="C64" s="579"/>
      <c r="D64" s="575">
        <f>教務委員編集用!D187</f>
        <v>2</v>
      </c>
      <c r="E64" s="572" t="str">
        <f>教務委員編集用!E187</f>
        <v>習得した知識や技能を課題に対して利用できる.</v>
      </c>
      <c r="F64" s="10"/>
      <c r="G64" s="321"/>
      <c r="H64" s="321"/>
      <c r="I64" s="321"/>
      <c r="J64" s="321"/>
      <c r="K64" s="321"/>
      <c r="L64" s="321"/>
      <c r="M64" s="321"/>
      <c r="N64" s="321"/>
      <c r="O64" s="168"/>
      <c r="P64" s="432"/>
      <c r="Q64" s="426"/>
      <c r="R64" s="168"/>
      <c r="S64" s="168"/>
      <c r="T64" s="168"/>
    </row>
    <row r="65" spans="2:20">
      <c r="B65" s="581"/>
      <c r="C65" s="579"/>
      <c r="D65" s="575"/>
      <c r="E65" s="572"/>
      <c r="F65" s="10"/>
      <c r="G65" s="321"/>
      <c r="H65" s="321"/>
      <c r="I65" s="321"/>
      <c r="J65" s="321"/>
      <c r="K65" s="321"/>
      <c r="L65" s="321"/>
      <c r="M65" s="321"/>
      <c r="N65" s="321"/>
      <c r="O65" s="321"/>
      <c r="P65" s="72"/>
      <c r="Q65" s="326"/>
      <c r="R65" s="56"/>
      <c r="S65" s="56"/>
      <c r="T65" s="34"/>
    </row>
    <row r="66" spans="2:20">
      <c r="B66" s="581"/>
      <c r="C66" s="579"/>
      <c r="D66" s="566"/>
      <c r="E66" s="579"/>
      <c r="F66" s="8"/>
      <c r="G66" s="322"/>
      <c r="H66" s="322"/>
      <c r="I66" s="322"/>
      <c r="J66" s="322"/>
      <c r="K66" s="322"/>
      <c r="L66" s="322"/>
      <c r="M66" s="322"/>
      <c r="N66" s="322"/>
      <c r="O66" s="322"/>
      <c r="P66" s="69"/>
      <c r="Q66" s="327"/>
      <c r="R66" s="57"/>
      <c r="S66" s="57"/>
      <c r="T66" s="43"/>
    </row>
    <row r="67" spans="2:20" ht="14.25" thickBot="1">
      <c r="B67" s="581"/>
      <c r="C67" s="579"/>
      <c r="D67" s="566"/>
      <c r="E67" s="579"/>
      <c r="F67" s="9"/>
      <c r="G67" s="325"/>
      <c r="H67" s="325"/>
      <c r="I67" s="325"/>
      <c r="J67" s="325"/>
      <c r="K67" s="325"/>
      <c r="L67" s="325"/>
      <c r="M67" s="325"/>
      <c r="N67" s="325"/>
      <c r="O67" s="325"/>
      <c r="P67" s="68"/>
      <c r="Q67" s="364"/>
      <c r="R67" s="60"/>
      <c r="S67" s="60"/>
      <c r="T67" s="44"/>
    </row>
    <row r="68" spans="2:20" ht="15" thickTop="1" thickBot="1">
      <c r="B68" s="581"/>
      <c r="C68" s="579"/>
      <c r="D68" s="566"/>
      <c r="E68" s="579"/>
      <c r="F68" s="10" t="str">
        <f>IF(教務委員編集用!F190=0,"",教務委員編集用!F190)</f>
        <v>E-2 2年小計</v>
      </c>
      <c r="G68" s="10" t="str">
        <f>IF(教務委員編集用!G190=0,"",教務委員編集用!G190)</f>
        <v/>
      </c>
      <c r="H68" s="10" t="str">
        <f>IF(教務委員編集用!H190=0,"",教務委員編集用!H190)</f>
        <v/>
      </c>
      <c r="I68" s="10" t="str">
        <f>IF(教務委員編集用!I190=0,"",教務委員編集用!I190)</f>
        <v/>
      </c>
      <c r="J68" s="10">
        <f>IF(教務委員編集用!J190=0,"",教務委員編集用!J190)</f>
        <v>2</v>
      </c>
      <c r="K68" s="10" t="str">
        <f>IF(教務委員編集用!K190=0,"",教務委員編集用!K190)</f>
        <v/>
      </c>
      <c r="L68" s="10" t="str">
        <f>IF(教務委員編集用!L190=0,"",教務委員編集用!L190)</f>
        <v/>
      </c>
      <c r="M68" s="10" t="str">
        <f>IF(教務委員編集用!M190=0,"",教務委員編集用!M190)</f>
        <v/>
      </c>
      <c r="N68" s="10"/>
      <c r="O68" s="81"/>
      <c r="P68" s="296">
        <f>教務委員編集用!T190</f>
        <v>0</v>
      </c>
      <c r="Q68" s="443"/>
      <c r="R68" s="81"/>
      <c r="S68" s="81"/>
      <c r="T68" s="295"/>
    </row>
    <row r="69" spans="2:20">
      <c r="B69" s="580" t="str">
        <f>教務委員編集用!B196</f>
        <v>F</v>
      </c>
      <c r="C69" s="582" t="str">
        <f>教務委員編集用!C196</f>
        <v>具体的なテーマについて論理的な記述と説明および討論できる能力を身につける。</v>
      </c>
      <c r="D69" s="565">
        <f>教務委員編集用!D196</f>
        <v>1</v>
      </c>
      <c r="E69" s="582" t="str">
        <f>教務委員編集用!E196</f>
        <v>学習成果を適切な文章,図等により表現できる.</v>
      </c>
      <c r="F69" s="7"/>
      <c r="G69" s="324"/>
      <c r="H69" s="324"/>
      <c r="I69" s="324"/>
      <c r="J69" s="324"/>
      <c r="K69" s="324"/>
      <c r="L69" s="324"/>
      <c r="M69" s="324"/>
      <c r="N69" s="324"/>
      <c r="O69" s="168"/>
      <c r="P69" s="432"/>
      <c r="Q69" s="426"/>
      <c r="R69" s="168"/>
      <c r="S69" s="168"/>
      <c r="T69" s="168"/>
    </row>
    <row r="70" spans="2:20">
      <c r="B70" s="581"/>
      <c r="C70" s="583"/>
      <c r="D70" s="566"/>
      <c r="E70" s="583"/>
      <c r="F70" s="8"/>
      <c r="G70" s="322"/>
      <c r="H70" s="322"/>
      <c r="I70" s="322"/>
      <c r="J70" s="322"/>
      <c r="K70" s="322"/>
      <c r="L70" s="322"/>
      <c r="M70" s="322"/>
      <c r="N70" s="322"/>
      <c r="O70" s="322"/>
      <c r="P70" s="69"/>
      <c r="Q70" s="327"/>
      <c r="R70" s="57"/>
      <c r="S70" s="57"/>
      <c r="T70" s="43"/>
    </row>
    <row r="71" spans="2:20" ht="14.25" thickBot="1">
      <c r="B71" s="581"/>
      <c r="C71" s="583"/>
      <c r="D71" s="566"/>
      <c r="E71" s="583"/>
      <c r="F71" s="9"/>
      <c r="G71" s="325"/>
      <c r="H71" s="325"/>
      <c r="I71" s="325"/>
      <c r="J71" s="325"/>
      <c r="K71" s="325"/>
      <c r="L71" s="325"/>
      <c r="M71" s="325"/>
      <c r="N71" s="325"/>
      <c r="O71" s="325"/>
      <c r="P71" s="68"/>
      <c r="Q71" s="364"/>
      <c r="R71" s="60"/>
      <c r="S71" s="60"/>
      <c r="T71" s="44"/>
    </row>
    <row r="72" spans="2:20" ht="15" thickTop="1" thickBot="1">
      <c r="B72" s="581"/>
      <c r="C72" s="583"/>
      <c r="D72" s="567"/>
      <c r="E72" s="593"/>
      <c r="F72" s="85" t="str">
        <f>IF(教務委員編集用!F200=0,"",教務委員編集用!F200)</f>
        <v>F-1 2年小計</v>
      </c>
      <c r="G72" s="85" t="str">
        <f>IF(教務委員編集用!G200=0,"",教務委員編集用!G200)</f>
        <v/>
      </c>
      <c r="H72" s="85" t="str">
        <f>IF(教務委員編集用!H200=0,"",教務委員編集用!H200)</f>
        <v/>
      </c>
      <c r="I72" s="85" t="str">
        <f>IF(教務委員編集用!I200=0,"",教務委員編集用!I200)</f>
        <v/>
      </c>
      <c r="J72" s="85">
        <f>IF(教務委員編集用!J200=0,"",教務委員編集用!J200)</f>
        <v>2</v>
      </c>
      <c r="K72" s="85" t="str">
        <f>IF(教務委員編集用!K200=0,"",教務委員編集用!K200)</f>
        <v/>
      </c>
      <c r="L72" s="85" t="str">
        <f>IF(教務委員編集用!L200=0,"",教務委員編集用!L200)</f>
        <v/>
      </c>
      <c r="M72" s="85" t="str">
        <f>IF(教務委員編集用!M200=0,"",教務委員編集用!M200)</f>
        <v/>
      </c>
      <c r="N72" s="85"/>
      <c r="O72" s="85"/>
      <c r="P72" s="88">
        <f>教務委員編集用!T200</f>
        <v>0</v>
      </c>
      <c r="Q72" s="419"/>
      <c r="R72" s="85"/>
      <c r="S72" s="85"/>
      <c r="T72" s="87"/>
    </row>
    <row r="73" spans="2:20" ht="14.25" thickTop="1">
      <c r="B73" s="581"/>
      <c r="C73" s="583"/>
      <c r="D73" s="575">
        <f>教務委員編集用!D205</f>
        <v>2</v>
      </c>
      <c r="E73" s="592" t="str">
        <f>教務委員編集用!E205</f>
        <v>基盤となる工学分野において,必要な英語の基礎力を身につける.</v>
      </c>
      <c r="F73" s="10" t="str">
        <f>教務委員編集用!F207</f>
        <v>英語IIA</v>
      </c>
      <c r="G73" s="321">
        <f>教務委員編集用!G207</f>
        <v>2</v>
      </c>
      <c r="H73" s="321" t="str">
        <f>教務委員編集用!H207</f>
        <v>必修</v>
      </c>
      <c r="I73" s="321" t="str">
        <f>教務委員編集用!I207</f>
        <v>履修</v>
      </c>
      <c r="J73" s="321">
        <f>教務委員編集用!J207</f>
        <v>2</v>
      </c>
      <c r="K73" s="321" t="str">
        <f>教務委員編集用!K207</f>
        <v>通年</v>
      </c>
      <c r="L73" s="321">
        <f>教務委員編集用!L207</f>
        <v>45</v>
      </c>
      <c r="M73" s="321">
        <f>教務委員編集用!M207</f>
        <v>100</v>
      </c>
      <c r="N73" s="321">
        <f>教務委員編集用!N207</f>
        <v>45</v>
      </c>
      <c r="O73" s="126"/>
      <c r="P73" s="131"/>
      <c r="Q73" s="368"/>
      <c r="R73" s="345"/>
      <c r="S73" s="345"/>
      <c r="T73" s="346"/>
    </row>
    <row r="74" spans="2:20">
      <c r="B74" s="581"/>
      <c r="C74" s="583"/>
      <c r="D74" s="566"/>
      <c r="E74" s="583"/>
      <c r="F74" s="8" t="str">
        <f>教務委員編集用!F208</f>
        <v>英語IIB</v>
      </c>
      <c r="G74" s="322">
        <f>教務委員編集用!G208</f>
        <v>4</v>
      </c>
      <c r="H74" s="322" t="str">
        <f>教務委員編集用!H208</f>
        <v>必修</v>
      </c>
      <c r="I74" s="322" t="str">
        <f>教務委員編集用!I208</f>
        <v>履修</v>
      </c>
      <c r="J74" s="322">
        <f>教務委員編集用!J208</f>
        <v>2</v>
      </c>
      <c r="K74" s="322" t="str">
        <f>教務委員編集用!K208</f>
        <v>通年</v>
      </c>
      <c r="L74" s="322">
        <f>教務委員編集用!L208</f>
        <v>90</v>
      </c>
      <c r="M74" s="322">
        <f>教務委員編集用!M208</f>
        <v>100</v>
      </c>
      <c r="N74" s="322">
        <f>教務委員編集用!N208</f>
        <v>90</v>
      </c>
      <c r="O74" s="126"/>
      <c r="P74" s="130"/>
      <c r="Q74" s="444"/>
      <c r="R74" s="438"/>
      <c r="S74" s="438"/>
      <c r="T74" s="386"/>
    </row>
    <row r="75" spans="2:20">
      <c r="B75" s="581"/>
      <c r="C75" s="583"/>
      <c r="D75" s="566"/>
      <c r="E75" s="583"/>
      <c r="F75" s="8"/>
      <c r="G75" s="322"/>
      <c r="H75" s="322"/>
      <c r="I75" s="322"/>
      <c r="J75" s="322"/>
      <c r="K75" s="322"/>
      <c r="L75" s="322"/>
      <c r="M75" s="322"/>
      <c r="N75" s="322"/>
      <c r="O75" s="322"/>
      <c r="P75" s="65"/>
      <c r="Q75" s="327"/>
      <c r="R75" s="57"/>
      <c r="S75" s="57"/>
      <c r="T75" s="43"/>
    </row>
    <row r="76" spans="2:20">
      <c r="B76" s="581"/>
      <c r="C76" s="583"/>
      <c r="D76" s="566"/>
      <c r="E76" s="583"/>
      <c r="F76" s="8"/>
      <c r="G76" s="322"/>
      <c r="H76" s="322"/>
      <c r="I76" s="322"/>
      <c r="J76" s="322"/>
      <c r="K76" s="322"/>
      <c r="L76" s="322"/>
      <c r="M76" s="322"/>
      <c r="N76" s="322"/>
      <c r="O76" s="322"/>
      <c r="P76" s="65"/>
      <c r="Q76" s="327"/>
      <c r="R76" s="57"/>
      <c r="S76" s="57"/>
      <c r="T76" s="43"/>
    </row>
    <row r="77" spans="2:20" ht="14.25" thickBot="1">
      <c r="B77" s="581"/>
      <c r="C77" s="583"/>
      <c r="D77" s="566"/>
      <c r="E77" s="583"/>
      <c r="F77" s="9"/>
      <c r="G77" s="325"/>
      <c r="H77" s="325"/>
      <c r="I77" s="325"/>
      <c r="J77" s="325"/>
      <c r="K77" s="325"/>
      <c r="L77" s="325"/>
      <c r="M77" s="325"/>
      <c r="N77" s="325"/>
      <c r="O77" s="325"/>
      <c r="P77" s="66"/>
      <c r="Q77" s="364"/>
      <c r="R77" s="60"/>
      <c r="S77" s="60"/>
      <c r="T77" s="44"/>
    </row>
    <row r="78" spans="2:20" ht="15" thickTop="1" thickBot="1">
      <c r="B78" s="581"/>
      <c r="C78" s="583"/>
      <c r="D78" s="566"/>
      <c r="E78" s="583"/>
      <c r="F78" s="10" t="str">
        <f>IF(教務委員編集用!F214=0,"",教務委員編集用!F214)</f>
        <v>F-2 2年小計</v>
      </c>
      <c r="G78" s="10" t="str">
        <f>IF(教務委員編集用!G214=0,"",教務委員編集用!G214)</f>
        <v/>
      </c>
      <c r="H78" s="10" t="str">
        <f>IF(教務委員編集用!H214=0,"",教務委員編集用!H214)</f>
        <v/>
      </c>
      <c r="I78" s="10" t="str">
        <f>IF(教務委員編集用!I214=0,"",教務委員編集用!I214)</f>
        <v/>
      </c>
      <c r="J78" s="10">
        <f>IF(教務委員編集用!J214=0,"",教務委員編集用!J214)</f>
        <v>2</v>
      </c>
      <c r="K78" s="10" t="str">
        <f>IF(教務委員編集用!K214=0,"",教務委員編集用!K214)</f>
        <v/>
      </c>
      <c r="L78" s="10" t="str">
        <f>IF(教務委員編集用!L214=0,"",教務委員編集用!L214)</f>
        <v/>
      </c>
      <c r="M78" s="10" t="str">
        <f>IF(教務委員編集用!M214=0,"",教務委員編集用!M214)</f>
        <v/>
      </c>
      <c r="N78" s="10"/>
      <c r="O78" s="10"/>
      <c r="P78" s="73">
        <f>教務委員編集用!T214</f>
        <v>0</v>
      </c>
      <c r="Q78" s="420"/>
      <c r="R78" s="10"/>
      <c r="S78" s="10"/>
      <c r="T78" s="37"/>
    </row>
    <row r="79" spans="2:20">
      <c r="B79" s="580" t="str">
        <f>教務委員編集用!B220</f>
        <v>G</v>
      </c>
      <c r="C79" s="584" t="str">
        <f>教務委員編集用!C220</f>
        <v>習得した工学分野の知識を基に,課題の達成に向けて自ら問題を発見し,それに対処するための業務を自主的・継続的かつ組織的に遂行する能力を身につける。</v>
      </c>
      <c r="D79" s="565">
        <f>教務委員編集用!D220</f>
        <v>1</v>
      </c>
      <c r="E79" s="584" t="str">
        <f>教務委員編集用!E220</f>
        <v>自己の能力を把握し,その向上のために自主的に学習を遂行てきる.</v>
      </c>
      <c r="F79" s="7"/>
      <c r="G79" s="324"/>
      <c r="H79" s="324"/>
      <c r="I79" s="324"/>
      <c r="J79" s="324"/>
      <c r="K79" s="324"/>
      <c r="L79" s="324"/>
      <c r="M79" s="324"/>
      <c r="N79" s="324"/>
      <c r="O79" s="324"/>
      <c r="P79" s="71"/>
      <c r="Q79" s="428"/>
      <c r="R79" s="59"/>
      <c r="S79" s="59"/>
      <c r="T79" s="42"/>
    </row>
    <row r="80" spans="2:20">
      <c r="B80" s="596"/>
      <c r="C80" s="572"/>
      <c r="D80" s="575"/>
      <c r="E80" s="572"/>
      <c r="F80" s="10"/>
      <c r="G80" s="321"/>
      <c r="H80" s="321"/>
      <c r="I80" s="321"/>
      <c r="J80" s="321"/>
      <c r="K80" s="321"/>
      <c r="L80" s="321"/>
      <c r="M80" s="321"/>
      <c r="N80" s="321"/>
      <c r="O80" s="321"/>
      <c r="P80" s="72"/>
      <c r="Q80" s="326"/>
      <c r="R80" s="56"/>
      <c r="S80" s="56"/>
      <c r="T80" s="34"/>
    </row>
    <row r="81" spans="2:20">
      <c r="B81" s="581"/>
      <c r="C81" s="579"/>
      <c r="D81" s="566"/>
      <c r="E81" s="579"/>
      <c r="F81" s="8"/>
      <c r="G81" s="322"/>
      <c r="H81" s="322"/>
      <c r="I81" s="322"/>
      <c r="J81" s="322"/>
      <c r="K81" s="322"/>
      <c r="L81" s="322"/>
      <c r="M81" s="322"/>
      <c r="N81" s="322"/>
      <c r="O81" s="322"/>
      <c r="P81" s="69"/>
      <c r="Q81" s="327"/>
      <c r="R81" s="57"/>
      <c r="S81" s="57"/>
      <c r="T81" s="43"/>
    </row>
    <row r="82" spans="2:20" ht="14.25" thickBot="1">
      <c r="B82" s="581"/>
      <c r="C82" s="579"/>
      <c r="D82" s="566"/>
      <c r="E82" s="579"/>
      <c r="F82" s="9"/>
      <c r="G82" s="325"/>
      <c r="H82" s="325"/>
      <c r="I82" s="325"/>
      <c r="J82" s="325"/>
      <c r="K82" s="325"/>
      <c r="L82" s="325"/>
      <c r="M82" s="325"/>
      <c r="N82" s="325"/>
      <c r="O82" s="325"/>
      <c r="P82" s="68"/>
      <c r="Q82" s="364"/>
      <c r="R82" s="60"/>
      <c r="S82" s="60"/>
      <c r="T82" s="44"/>
    </row>
    <row r="83" spans="2:20" ht="15" thickTop="1" thickBot="1">
      <c r="B83" s="581"/>
      <c r="C83" s="579"/>
      <c r="D83" s="567"/>
      <c r="E83" s="585"/>
      <c r="F83" s="85" t="str">
        <f>IF(教務委員編集用!F223=0,"",教務委員編集用!F223)</f>
        <v>G-1 2年小計</v>
      </c>
      <c r="G83" s="85" t="str">
        <f>IF(教務委員編集用!G223=0,"",教務委員編集用!G223)</f>
        <v/>
      </c>
      <c r="H83" s="85" t="str">
        <f>IF(教務委員編集用!H223=0,"",教務委員編集用!H223)</f>
        <v/>
      </c>
      <c r="I83" s="85" t="str">
        <f>IF(教務委員編集用!I223=0,"",教務委員編集用!I223)</f>
        <v/>
      </c>
      <c r="J83" s="85">
        <f>IF(教務委員編集用!J223=0,"",教務委員編集用!J223)</f>
        <v>2</v>
      </c>
      <c r="K83" s="85" t="str">
        <f>IF(教務委員編集用!K223=0,"",教務委員編集用!K223)</f>
        <v/>
      </c>
      <c r="L83" s="85" t="str">
        <f>IF(教務委員編集用!L223=0,"",教務委員編集用!L223)</f>
        <v/>
      </c>
      <c r="M83" s="85" t="str">
        <f>IF(教務委員編集用!M223=0,"",教務委員編集用!M223)</f>
        <v/>
      </c>
      <c r="N83" s="85"/>
      <c r="O83" s="85"/>
      <c r="P83" s="88">
        <f>教務委員編集用!T223</f>
        <v>0</v>
      </c>
      <c r="Q83" s="419"/>
      <c r="R83" s="85"/>
      <c r="S83" s="85"/>
      <c r="T83" s="87"/>
    </row>
    <row r="84" spans="2:20" ht="14.25" thickTop="1">
      <c r="B84" s="581"/>
      <c r="C84" s="579"/>
      <c r="D84" s="575">
        <f>教務委員編集用!D228</f>
        <v>2</v>
      </c>
      <c r="E84" s="572" t="str">
        <f>教務委員編集用!E228</f>
        <v>実務訓練等を通じて基盤となる工学分野に関連した業務の概要を理解できる.</v>
      </c>
      <c r="F84" s="10"/>
      <c r="G84" s="321"/>
      <c r="H84" s="321"/>
      <c r="I84" s="321"/>
      <c r="J84" s="321"/>
      <c r="K84" s="321"/>
      <c r="L84" s="321"/>
      <c r="M84" s="321"/>
      <c r="N84" s="321"/>
      <c r="O84" s="321"/>
      <c r="P84" s="72"/>
      <c r="Q84" s="326"/>
      <c r="R84" s="56"/>
      <c r="S84" s="56"/>
      <c r="T84" s="34"/>
    </row>
    <row r="85" spans="2:20">
      <c r="B85" s="581"/>
      <c r="C85" s="579"/>
      <c r="D85" s="575"/>
      <c r="E85" s="572"/>
      <c r="F85" s="10"/>
      <c r="G85" s="321"/>
      <c r="H85" s="321"/>
      <c r="I85" s="321"/>
      <c r="J85" s="321"/>
      <c r="K85" s="321"/>
      <c r="L85" s="321"/>
      <c r="M85" s="321"/>
      <c r="N85" s="321"/>
      <c r="O85" s="321"/>
      <c r="P85" s="72"/>
      <c r="Q85" s="326"/>
      <c r="R85" s="56"/>
      <c r="S85" s="56"/>
      <c r="T85" s="34"/>
    </row>
    <row r="86" spans="2:20">
      <c r="B86" s="581"/>
      <c r="C86" s="579"/>
      <c r="D86" s="566"/>
      <c r="E86" s="579"/>
      <c r="F86" s="8"/>
      <c r="G86" s="322"/>
      <c r="H86" s="322"/>
      <c r="I86" s="322"/>
      <c r="J86" s="322"/>
      <c r="K86" s="322"/>
      <c r="L86" s="322"/>
      <c r="M86" s="322"/>
      <c r="N86" s="322"/>
      <c r="O86" s="322"/>
      <c r="P86" s="69"/>
      <c r="Q86" s="327"/>
      <c r="R86" s="57"/>
      <c r="S86" s="57"/>
      <c r="T86" s="43"/>
    </row>
    <row r="87" spans="2:20" ht="14.25" thickBot="1">
      <c r="B87" s="581"/>
      <c r="C87" s="579"/>
      <c r="D87" s="566"/>
      <c r="E87" s="579"/>
      <c r="F87" s="9"/>
      <c r="G87" s="325"/>
      <c r="H87" s="325"/>
      <c r="I87" s="325"/>
      <c r="J87" s="325"/>
      <c r="K87" s="325"/>
      <c r="L87" s="325"/>
      <c r="M87" s="325"/>
      <c r="N87" s="325"/>
      <c r="O87" s="325"/>
      <c r="P87" s="68"/>
      <c r="Q87" s="364"/>
      <c r="R87" s="60"/>
      <c r="S87" s="60"/>
      <c r="T87" s="44"/>
    </row>
    <row r="88" spans="2:20" ht="15" thickTop="1" thickBot="1">
      <c r="B88" s="597"/>
      <c r="C88" s="598"/>
      <c r="D88" s="576"/>
      <c r="E88" s="598"/>
      <c r="F88" s="78" t="str">
        <f>IF(教務委員編集用!F230=0,"",教務委員編集用!F230)</f>
        <v>G-2 2年小計</v>
      </c>
      <c r="G88" s="78" t="str">
        <f>IF(教務委員編集用!G230=0,"",教務委員編集用!G230)</f>
        <v/>
      </c>
      <c r="H88" s="78" t="str">
        <f>IF(教務委員編集用!H230=0,"",教務委員編集用!H230)</f>
        <v/>
      </c>
      <c r="I88" s="78" t="str">
        <f>IF(教務委員編集用!I230=0,"",教務委員編集用!I230)</f>
        <v/>
      </c>
      <c r="J88" s="78">
        <f>IF(教務委員編集用!J230=0,"",教務委員編集用!J230)</f>
        <v>2</v>
      </c>
      <c r="K88" s="78" t="str">
        <f>IF(教務委員編集用!K230=0,"",教務委員編集用!K230)</f>
        <v/>
      </c>
      <c r="L88" s="78" t="str">
        <f>IF(教務委員編集用!L230=0,"",教務委員編集用!L230)</f>
        <v/>
      </c>
      <c r="M88" s="78" t="str">
        <f>IF(教務委員編集用!M230=0,"",教務委員編集用!M230)</f>
        <v/>
      </c>
      <c r="N88" s="78"/>
      <c r="O88" s="78"/>
      <c r="P88" s="83">
        <f>教務委員編集用!T230</f>
        <v>0</v>
      </c>
      <c r="Q88" s="430"/>
      <c r="R88" s="78"/>
      <c r="S88" s="78"/>
      <c r="T88" s="82"/>
    </row>
    <row r="89" spans="2:20" ht="14.25" thickBot="1">
      <c r="F89" s="3" t="str">
        <f>IF(教務委員編集用!F256=0,"",教務委員編集用!F256)</f>
        <v/>
      </c>
      <c r="G89" s="3" t="str">
        <f>IF(教務委員編集用!G256=0,"",教務委員編集用!G256)</f>
        <v/>
      </c>
      <c r="H89" s="3" t="str">
        <f>IF(教務委員編集用!H256=0,"",教務委員編集用!H256)</f>
        <v/>
      </c>
      <c r="I89" s="3" t="str">
        <f>IF(教務委員編集用!I256=0,"",教務委員編集用!I256)</f>
        <v/>
      </c>
      <c r="J89" s="3" t="str">
        <f>IF(教務委員編集用!J256=0,"",教務委員編集用!J256)</f>
        <v/>
      </c>
      <c r="K89" s="3" t="str">
        <f>IF(教務委員編集用!K256=0,"",教務委員編集用!K256)</f>
        <v/>
      </c>
      <c r="L89" s="3" t="str">
        <f>IF(教務委員編集用!L256=0,"",教務委員編集用!L256)</f>
        <v/>
      </c>
      <c r="M89" s="3" t="str">
        <f>IF(教務委員編集用!M256=0,"",教務委員編集用!M256)</f>
        <v/>
      </c>
      <c r="N89" s="3" t="str">
        <f>IF(教務委員編集用!V256=0,"",教務委員編集用!V256)</f>
        <v/>
      </c>
      <c r="R89" s="3" t="str">
        <f>IF(教務委員編集用!W256=0,"",教務委員編集用!W256)</f>
        <v/>
      </c>
      <c r="S89" s="3" t="str">
        <f>IF(教務委員編集用!X256=0,"",教務委員編集用!X256)</f>
        <v/>
      </c>
    </row>
    <row r="90" spans="2:20">
      <c r="B90" s="556" t="s">
        <v>132</v>
      </c>
      <c r="C90" s="557"/>
      <c r="D90" s="562" t="s">
        <v>133</v>
      </c>
      <c r="E90" s="562"/>
      <c r="F90" s="535"/>
      <c r="G90" s="536"/>
      <c r="H90" s="536"/>
      <c r="I90" s="536"/>
      <c r="J90" s="536"/>
      <c r="K90" s="536"/>
      <c r="L90" s="536"/>
      <c r="M90" s="536"/>
      <c r="N90" s="536"/>
      <c r="O90" s="536"/>
      <c r="P90" s="537"/>
      <c r="Q90" s="349"/>
      <c r="R90" s="349"/>
      <c r="S90" s="349"/>
      <c r="T90" s="349"/>
    </row>
    <row r="91" spans="2:20">
      <c r="B91" s="558"/>
      <c r="C91" s="559"/>
      <c r="D91" s="563"/>
      <c r="E91" s="563"/>
      <c r="F91" s="538"/>
      <c r="G91" s="539"/>
      <c r="H91" s="539"/>
      <c r="I91" s="539"/>
      <c r="J91" s="539"/>
      <c r="K91" s="539"/>
      <c r="L91" s="539"/>
      <c r="M91" s="539"/>
      <c r="N91" s="539"/>
      <c r="O91" s="539"/>
      <c r="P91" s="540"/>
      <c r="Q91" s="349"/>
      <c r="R91" s="349"/>
      <c r="S91" s="349"/>
      <c r="T91" s="349"/>
    </row>
    <row r="92" spans="2:20">
      <c r="B92" s="558"/>
      <c r="C92" s="559"/>
      <c r="D92" s="563"/>
      <c r="E92" s="563"/>
      <c r="F92" s="541"/>
      <c r="G92" s="542"/>
      <c r="H92" s="542"/>
      <c r="I92" s="542"/>
      <c r="J92" s="542"/>
      <c r="K92" s="542"/>
      <c r="L92" s="542"/>
      <c r="M92" s="542"/>
      <c r="N92" s="542"/>
      <c r="O92" s="542"/>
      <c r="P92" s="543"/>
      <c r="Q92" s="349"/>
      <c r="R92" s="349"/>
      <c r="S92" s="349"/>
      <c r="T92" s="349"/>
    </row>
    <row r="93" spans="2:20">
      <c r="B93" s="558"/>
      <c r="C93" s="559"/>
      <c r="D93" s="563" t="s">
        <v>134</v>
      </c>
      <c r="E93" s="563"/>
      <c r="F93" s="544"/>
      <c r="G93" s="545"/>
      <c r="H93" s="545"/>
      <c r="I93" s="545"/>
      <c r="J93" s="545"/>
      <c r="K93" s="545"/>
      <c r="L93" s="545"/>
      <c r="M93" s="545"/>
      <c r="N93" s="545"/>
      <c r="O93" s="545"/>
      <c r="P93" s="546"/>
      <c r="Q93" s="349"/>
      <c r="R93" s="349"/>
      <c r="S93" s="349"/>
      <c r="T93" s="349"/>
    </row>
    <row r="94" spans="2:20">
      <c r="B94" s="558"/>
      <c r="C94" s="559"/>
      <c r="D94" s="563"/>
      <c r="E94" s="563"/>
      <c r="F94" s="538"/>
      <c r="G94" s="539"/>
      <c r="H94" s="539"/>
      <c r="I94" s="539"/>
      <c r="J94" s="539"/>
      <c r="K94" s="539"/>
      <c r="L94" s="539"/>
      <c r="M94" s="539"/>
      <c r="N94" s="539"/>
      <c r="O94" s="539"/>
      <c r="P94" s="540"/>
      <c r="Q94" s="349"/>
      <c r="R94" s="349"/>
      <c r="S94" s="349"/>
      <c r="T94" s="349"/>
    </row>
    <row r="95" spans="2:20" ht="14.25" thickBot="1">
      <c r="B95" s="560"/>
      <c r="C95" s="561"/>
      <c r="D95" s="564"/>
      <c r="E95" s="564"/>
      <c r="F95" s="547"/>
      <c r="G95" s="548"/>
      <c r="H95" s="548"/>
      <c r="I95" s="548"/>
      <c r="J95" s="548"/>
      <c r="K95" s="548"/>
      <c r="L95" s="548"/>
      <c r="M95" s="548"/>
      <c r="N95" s="548"/>
      <c r="O95" s="548"/>
      <c r="P95" s="549"/>
      <c r="Q95" s="349"/>
      <c r="R95" s="349"/>
      <c r="S95" s="349"/>
      <c r="T95" s="349"/>
    </row>
    <row r="96" spans="2:20">
      <c r="B96" s="573" t="s">
        <v>135</v>
      </c>
      <c r="C96" s="574"/>
      <c r="D96" s="575" t="s">
        <v>136</v>
      </c>
      <c r="E96" s="575"/>
      <c r="F96" s="535"/>
      <c r="G96" s="536"/>
      <c r="H96" s="536"/>
      <c r="I96" s="536"/>
      <c r="J96" s="536"/>
      <c r="K96" s="536"/>
      <c r="L96" s="536"/>
      <c r="M96" s="536"/>
      <c r="N96" s="536"/>
      <c r="O96" s="536"/>
      <c r="P96" s="537"/>
      <c r="Q96" s="349"/>
      <c r="R96" s="349"/>
      <c r="S96" s="349"/>
      <c r="T96" s="349"/>
    </row>
    <row r="97" spans="2:20">
      <c r="B97" s="558"/>
      <c r="C97" s="559"/>
      <c r="D97" s="566"/>
      <c r="E97" s="566"/>
      <c r="F97" s="538"/>
      <c r="G97" s="539"/>
      <c r="H97" s="539"/>
      <c r="I97" s="539"/>
      <c r="J97" s="539"/>
      <c r="K97" s="539"/>
      <c r="L97" s="539"/>
      <c r="M97" s="539"/>
      <c r="N97" s="539"/>
      <c r="O97" s="539"/>
      <c r="P97" s="540"/>
      <c r="Q97" s="349"/>
      <c r="R97" s="349"/>
      <c r="S97" s="349"/>
      <c r="T97" s="349"/>
    </row>
    <row r="98" spans="2:20">
      <c r="B98" s="558"/>
      <c r="C98" s="559"/>
      <c r="D98" s="566"/>
      <c r="E98" s="566"/>
      <c r="F98" s="541"/>
      <c r="G98" s="542"/>
      <c r="H98" s="542"/>
      <c r="I98" s="542"/>
      <c r="J98" s="542"/>
      <c r="K98" s="542"/>
      <c r="L98" s="542"/>
      <c r="M98" s="542"/>
      <c r="N98" s="542"/>
      <c r="O98" s="542"/>
      <c r="P98" s="543"/>
      <c r="Q98" s="349"/>
      <c r="R98" s="349"/>
      <c r="S98" s="349"/>
      <c r="T98" s="349"/>
    </row>
    <row r="99" spans="2:20">
      <c r="B99" s="558"/>
      <c r="C99" s="559"/>
      <c r="D99" s="566" t="s">
        <v>137</v>
      </c>
      <c r="E99" s="566"/>
      <c r="F99" s="544"/>
      <c r="G99" s="545"/>
      <c r="H99" s="545"/>
      <c r="I99" s="545"/>
      <c r="J99" s="545"/>
      <c r="K99" s="545"/>
      <c r="L99" s="545"/>
      <c r="M99" s="545"/>
      <c r="N99" s="545"/>
      <c r="O99" s="545"/>
      <c r="P99" s="546"/>
      <c r="Q99" s="349"/>
      <c r="R99" s="349"/>
      <c r="S99" s="349"/>
      <c r="T99" s="349"/>
    </row>
    <row r="100" spans="2:20">
      <c r="B100" s="558"/>
      <c r="C100" s="559"/>
      <c r="D100" s="566"/>
      <c r="E100" s="566"/>
      <c r="F100" s="538"/>
      <c r="G100" s="539"/>
      <c r="H100" s="539"/>
      <c r="I100" s="539"/>
      <c r="J100" s="539"/>
      <c r="K100" s="539"/>
      <c r="L100" s="539"/>
      <c r="M100" s="539"/>
      <c r="N100" s="539"/>
      <c r="O100" s="539"/>
      <c r="P100" s="540"/>
      <c r="Q100" s="349"/>
      <c r="R100" s="349"/>
      <c r="S100" s="349"/>
      <c r="T100" s="349"/>
    </row>
    <row r="101" spans="2:20" ht="14.25" thickBot="1">
      <c r="B101" s="560"/>
      <c r="C101" s="561"/>
      <c r="D101" s="576"/>
      <c r="E101" s="576"/>
      <c r="F101" s="547"/>
      <c r="G101" s="548"/>
      <c r="H101" s="548"/>
      <c r="I101" s="548"/>
      <c r="J101" s="548"/>
      <c r="K101" s="548"/>
      <c r="L101" s="548"/>
      <c r="M101" s="548"/>
      <c r="N101" s="548"/>
      <c r="O101" s="548"/>
      <c r="P101" s="549"/>
      <c r="Q101" s="349"/>
      <c r="R101" s="349"/>
      <c r="S101" s="349"/>
      <c r="T101" s="349"/>
    </row>
    <row r="102" spans="2:20">
      <c r="F102" s="3" t="str">
        <f>IF(教務委員編集用!F269=0,"",教務委員編集用!F269)</f>
        <v/>
      </c>
      <c r="G102" s="3" t="str">
        <f>IF(教務委員編集用!G269=0,"",教務委員編集用!G269)</f>
        <v/>
      </c>
      <c r="H102" s="3" t="str">
        <f>IF(教務委員編集用!H269=0,"",教務委員編集用!H269)</f>
        <v/>
      </c>
      <c r="I102" s="3" t="str">
        <f>IF(教務委員編集用!I269=0,"",教務委員編集用!I269)</f>
        <v/>
      </c>
      <c r="J102" s="3" t="str">
        <f>IF(教務委員編集用!J269=0,"",教務委員編集用!J269)</f>
        <v/>
      </c>
      <c r="K102" s="3" t="str">
        <f>IF(教務委員編集用!K269=0,"",教務委員編集用!K269)</f>
        <v/>
      </c>
      <c r="L102" s="3" t="str">
        <f>IF(教務委員編集用!L269=0,"",教務委員編集用!L269)</f>
        <v/>
      </c>
      <c r="M102" s="3" t="str">
        <f>IF(教務委員編集用!M269=0,"",教務委員編集用!M269)</f>
        <v/>
      </c>
      <c r="N102" s="3" t="str">
        <f>IF(教務委員編集用!V269=0,"",教務委員編集用!V269)</f>
        <v/>
      </c>
      <c r="R102" s="3" t="str">
        <f>IF(教務委員編集用!W269=0,"",教務委員編集用!W269)</f>
        <v/>
      </c>
      <c r="S102" s="3" t="str">
        <f>IF(教務委員編集用!X269=0,"",教務委員編集用!X269)</f>
        <v/>
      </c>
    </row>
    <row r="103" spans="2:20">
      <c r="F103" s="3" t="str">
        <f>IF(教務委員編集用!F270=0,"",教務委員編集用!F270)</f>
        <v/>
      </c>
      <c r="G103" s="3" t="str">
        <f>IF(教務委員編集用!G270=0,"",教務委員編集用!G270)</f>
        <v/>
      </c>
      <c r="H103" s="3" t="str">
        <f>IF(教務委員編集用!H270=0,"",教務委員編集用!H270)</f>
        <v/>
      </c>
      <c r="I103" s="3" t="str">
        <f>IF(教務委員編集用!I270=0,"",教務委員編集用!I270)</f>
        <v/>
      </c>
      <c r="J103" s="3" t="str">
        <f>IF(教務委員編集用!J270=0,"",教務委員編集用!J270)</f>
        <v/>
      </c>
      <c r="K103" s="3" t="str">
        <f>IF(教務委員編集用!K270=0,"",教務委員編集用!K270)</f>
        <v/>
      </c>
      <c r="L103" s="3" t="str">
        <f>IF(教務委員編集用!L270=0,"",教務委員編集用!L270)</f>
        <v/>
      </c>
      <c r="M103" s="3" t="str">
        <f>IF(教務委員編集用!M270=0,"",教務委員編集用!M270)</f>
        <v/>
      </c>
      <c r="N103" s="3" t="str">
        <f>IF(教務委員編集用!V270=0,"",教務委員編集用!V270)</f>
        <v/>
      </c>
      <c r="R103" s="3" t="str">
        <f>IF(教務委員編集用!W270=0,"",教務委員編集用!W270)</f>
        <v/>
      </c>
      <c r="S103" s="3" t="str">
        <f>IF(教務委員編集用!X270=0,"",教務委員編集用!X270)</f>
        <v/>
      </c>
    </row>
    <row r="104" spans="2:20">
      <c r="F104" s="3" t="str">
        <f>IF(教務委員編集用!F271=0,"",教務委員編集用!F271)</f>
        <v/>
      </c>
      <c r="G104" s="3" t="str">
        <f>IF(教務委員編集用!G271=0,"",教務委員編集用!G271)</f>
        <v/>
      </c>
      <c r="H104" s="3" t="str">
        <f>IF(教務委員編集用!H271=0,"",教務委員編集用!H271)</f>
        <v/>
      </c>
      <c r="I104" s="3" t="str">
        <f>IF(教務委員編集用!I271=0,"",教務委員編集用!I271)</f>
        <v/>
      </c>
      <c r="J104" s="3" t="str">
        <f>IF(教務委員編集用!J271=0,"",教務委員編集用!J271)</f>
        <v/>
      </c>
      <c r="K104" s="3" t="str">
        <f>IF(教務委員編集用!K271=0,"",教務委員編集用!K271)</f>
        <v/>
      </c>
      <c r="L104" s="3" t="str">
        <f>IF(教務委員編集用!L271=0,"",教務委員編集用!L271)</f>
        <v/>
      </c>
      <c r="M104" s="3" t="str">
        <f>IF(教務委員編集用!M271=0,"",教務委員編集用!M271)</f>
        <v/>
      </c>
      <c r="N104" s="3" t="str">
        <f>IF(教務委員編集用!V271=0,"",教務委員編集用!V271)</f>
        <v/>
      </c>
      <c r="R104" s="3" t="str">
        <f>IF(教務委員編集用!W271=0,"",教務委員編集用!W271)</f>
        <v/>
      </c>
      <c r="S104" s="3" t="str">
        <f>IF(教務委員編集用!X271=0,"",教務委員編集用!X271)</f>
        <v/>
      </c>
    </row>
    <row r="105" spans="2:20">
      <c r="F105" s="3" t="str">
        <f>IF(教務委員編集用!F272=0,"",教務委員編集用!F272)</f>
        <v/>
      </c>
      <c r="G105" s="3" t="str">
        <f>IF(教務委員編集用!G272=0,"",教務委員編集用!G272)</f>
        <v/>
      </c>
      <c r="H105" s="3" t="str">
        <f>IF(教務委員編集用!H272=0,"",教務委員編集用!H272)</f>
        <v/>
      </c>
      <c r="I105" s="3" t="str">
        <f>IF(教務委員編集用!I272=0,"",教務委員編集用!I272)</f>
        <v/>
      </c>
      <c r="J105" s="3" t="str">
        <f>IF(教務委員編集用!J272=0,"",教務委員編集用!J272)</f>
        <v/>
      </c>
      <c r="K105" s="3" t="str">
        <f>IF(教務委員編集用!K272=0,"",教務委員編集用!K272)</f>
        <v/>
      </c>
      <c r="L105" s="3" t="str">
        <f>IF(教務委員編集用!L272=0,"",教務委員編集用!L272)</f>
        <v/>
      </c>
      <c r="M105" s="3" t="str">
        <f>IF(教務委員編集用!M272=0,"",教務委員編集用!M272)</f>
        <v/>
      </c>
      <c r="N105" s="3" t="str">
        <f>IF(教務委員編集用!V272=0,"",教務委員編集用!V272)</f>
        <v/>
      </c>
      <c r="R105" s="3" t="str">
        <f>IF(教務委員編集用!W272=0,"",教務委員編集用!W272)</f>
        <v/>
      </c>
      <c r="S105" s="3" t="str">
        <f>IF(教務委員編集用!X272=0,"",教務委員編集用!X272)</f>
        <v/>
      </c>
    </row>
    <row r="106" spans="2:20">
      <c r="F106" s="3" t="str">
        <f>IF(教務委員編集用!F273=0,"",教務委員編集用!F273)</f>
        <v/>
      </c>
      <c r="G106" s="3" t="str">
        <f>IF(教務委員編集用!G273=0,"",教務委員編集用!G273)</f>
        <v/>
      </c>
      <c r="H106" s="3" t="str">
        <f>IF(教務委員編集用!H273=0,"",教務委員編集用!H273)</f>
        <v/>
      </c>
      <c r="I106" s="3" t="str">
        <f>IF(教務委員編集用!I273=0,"",教務委員編集用!I273)</f>
        <v/>
      </c>
      <c r="J106" s="3" t="str">
        <f>IF(教務委員編集用!J273=0,"",教務委員編集用!J273)</f>
        <v/>
      </c>
      <c r="K106" s="3" t="str">
        <f>IF(教務委員編集用!K273=0,"",教務委員編集用!K273)</f>
        <v/>
      </c>
      <c r="L106" s="3" t="str">
        <f>IF(教務委員編集用!L273=0,"",教務委員編集用!L273)</f>
        <v/>
      </c>
      <c r="M106" s="3" t="str">
        <f>IF(教務委員編集用!M273=0,"",教務委員編集用!M273)</f>
        <v/>
      </c>
      <c r="N106" s="3" t="str">
        <f>IF(教務委員編集用!V273=0,"",教務委員編集用!V273)</f>
        <v/>
      </c>
      <c r="R106" s="3" t="str">
        <f>IF(教務委員編集用!W273=0,"",教務委員編集用!W273)</f>
        <v/>
      </c>
      <c r="S106" s="3" t="str">
        <f>IF(教務委員編集用!X273=0,"",教務委員編集用!X273)</f>
        <v/>
      </c>
    </row>
    <row r="107" spans="2:20">
      <c r="F107" s="3" t="str">
        <f>IF(教務委員編集用!F274=0,"",教務委員編集用!F274)</f>
        <v/>
      </c>
      <c r="G107" s="3" t="str">
        <f>IF(教務委員編集用!G274=0,"",教務委員編集用!G274)</f>
        <v/>
      </c>
      <c r="H107" s="3" t="str">
        <f>IF(教務委員編集用!H274=0,"",教務委員編集用!H274)</f>
        <v/>
      </c>
      <c r="I107" s="3" t="str">
        <f>IF(教務委員編集用!I274=0,"",教務委員編集用!I274)</f>
        <v/>
      </c>
      <c r="J107" s="3" t="str">
        <f>IF(教務委員編集用!J274=0,"",教務委員編集用!J274)</f>
        <v/>
      </c>
      <c r="K107" s="3" t="str">
        <f>IF(教務委員編集用!K274=0,"",教務委員編集用!K274)</f>
        <v/>
      </c>
      <c r="L107" s="3" t="str">
        <f>IF(教務委員編集用!L274=0,"",教務委員編集用!L274)</f>
        <v/>
      </c>
      <c r="M107" s="3" t="str">
        <f>IF(教務委員編集用!M274=0,"",教務委員編集用!M274)</f>
        <v/>
      </c>
      <c r="N107" s="3" t="str">
        <f>IF(教務委員編集用!V274=0,"",教務委員編集用!V274)</f>
        <v/>
      </c>
      <c r="R107" s="3" t="str">
        <f>IF(教務委員編集用!W274=0,"",教務委員編集用!W274)</f>
        <v/>
      </c>
      <c r="S107" s="3" t="str">
        <f>IF(教務委員編集用!X274=0,"",教務委員編集用!X274)</f>
        <v/>
      </c>
    </row>
    <row r="108" spans="2:20">
      <c r="F108" s="3" t="str">
        <f>IF(教務委員編集用!F275=0,"",教務委員編集用!F275)</f>
        <v/>
      </c>
      <c r="G108" s="3" t="str">
        <f>IF(教務委員編集用!G275=0,"",教務委員編集用!G275)</f>
        <v/>
      </c>
      <c r="H108" s="3" t="str">
        <f>IF(教務委員編集用!H275=0,"",教務委員編集用!H275)</f>
        <v/>
      </c>
      <c r="I108" s="3" t="str">
        <f>IF(教務委員編集用!I275=0,"",教務委員編集用!I275)</f>
        <v/>
      </c>
      <c r="J108" s="3" t="str">
        <f>IF(教務委員編集用!J275=0,"",教務委員編集用!J275)</f>
        <v/>
      </c>
      <c r="K108" s="3" t="str">
        <f>IF(教務委員編集用!K275=0,"",教務委員編集用!K275)</f>
        <v/>
      </c>
      <c r="L108" s="3" t="str">
        <f>IF(教務委員編集用!L275=0,"",教務委員編集用!L275)</f>
        <v/>
      </c>
      <c r="M108" s="3" t="str">
        <f>IF(教務委員編集用!M275=0,"",教務委員編集用!M275)</f>
        <v/>
      </c>
      <c r="N108" s="3" t="str">
        <f>IF(教務委員編集用!V275=0,"",教務委員編集用!V275)</f>
        <v/>
      </c>
      <c r="R108" s="3" t="str">
        <f>IF(教務委員編集用!W275=0,"",教務委員編集用!W275)</f>
        <v/>
      </c>
      <c r="S108" s="3" t="str">
        <f>IF(教務委員編集用!X275=0,"",教務委員編集用!X275)</f>
        <v/>
      </c>
    </row>
    <row r="109" spans="2:20">
      <c r="F109" s="3" t="str">
        <f>IF(教務委員編集用!F276=0,"",教務委員編集用!F276)</f>
        <v/>
      </c>
      <c r="G109" s="3" t="str">
        <f>IF(教務委員編集用!G276=0,"",教務委員編集用!G276)</f>
        <v/>
      </c>
      <c r="H109" s="3" t="str">
        <f>IF(教務委員編集用!H276=0,"",教務委員編集用!H276)</f>
        <v/>
      </c>
      <c r="I109" s="3" t="str">
        <f>IF(教務委員編集用!I276=0,"",教務委員編集用!I276)</f>
        <v/>
      </c>
      <c r="J109" s="3" t="str">
        <f>IF(教務委員編集用!J276=0,"",教務委員編集用!J276)</f>
        <v/>
      </c>
      <c r="K109" s="3" t="str">
        <f>IF(教務委員編集用!K276=0,"",教務委員編集用!K276)</f>
        <v/>
      </c>
      <c r="L109" s="3" t="str">
        <f>IF(教務委員編集用!L276=0,"",教務委員編集用!L276)</f>
        <v/>
      </c>
      <c r="M109" s="3" t="str">
        <f>IF(教務委員編集用!M276=0,"",教務委員編集用!M276)</f>
        <v/>
      </c>
      <c r="N109" s="3" t="str">
        <f>IF(教務委員編集用!V276=0,"",教務委員編集用!V276)</f>
        <v/>
      </c>
      <c r="R109" s="3" t="str">
        <f>IF(教務委員編集用!W276=0,"",教務委員編集用!W276)</f>
        <v/>
      </c>
      <c r="S109" s="3" t="str">
        <f>IF(教務委員編集用!X276=0,"",教務委員編集用!X276)</f>
        <v/>
      </c>
    </row>
    <row r="110" spans="2:20">
      <c r="F110" s="3" t="str">
        <f>IF(教務委員編集用!F277=0,"",教務委員編集用!F277)</f>
        <v/>
      </c>
      <c r="G110" s="3" t="str">
        <f>IF(教務委員編集用!G277=0,"",教務委員編集用!G277)</f>
        <v/>
      </c>
      <c r="H110" s="3" t="str">
        <f>IF(教務委員編集用!H277=0,"",教務委員編集用!H277)</f>
        <v/>
      </c>
      <c r="I110" s="3" t="str">
        <f>IF(教務委員編集用!I277=0,"",教務委員編集用!I277)</f>
        <v/>
      </c>
      <c r="J110" s="3" t="str">
        <f>IF(教務委員編集用!J277=0,"",教務委員編集用!J277)</f>
        <v/>
      </c>
      <c r="K110" s="3" t="str">
        <f>IF(教務委員編集用!K277=0,"",教務委員編集用!K277)</f>
        <v/>
      </c>
      <c r="L110" s="3" t="str">
        <f>IF(教務委員編集用!L277=0,"",教務委員編集用!L277)</f>
        <v/>
      </c>
      <c r="M110" s="3" t="str">
        <f>IF(教務委員編集用!M277=0,"",教務委員編集用!M277)</f>
        <v/>
      </c>
      <c r="N110" s="3" t="str">
        <f>IF(教務委員編集用!V277=0,"",教務委員編集用!V277)</f>
        <v/>
      </c>
      <c r="R110" s="3" t="str">
        <f>IF(教務委員編集用!W277=0,"",教務委員編集用!W277)</f>
        <v/>
      </c>
      <c r="S110" s="3" t="str">
        <f>IF(教務委員編集用!X277=0,"",教務委員編集用!X277)</f>
        <v/>
      </c>
    </row>
    <row r="111" spans="2:20">
      <c r="F111" s="3" t="str">
        <f>IF(教務委員編集用!F278=0,"",教務委員編集用!F278)</f>
        <v/>
      </c>
      <c r="G111" s="3" t="str">
        <f>IF(教務委員編集用!G278=0,"",教務委員編集用!G278)</f>
        <v/>
      </c>
      <c r="H111" s="3" t="str">
        <f>IF(教務委員編集用!H278=0,"",教務委員編集用!H278)</f>
        <v/>
      </c>
      <c r="I111" s="3" t="str">
        <f>IF(教務委員編集用!I278=0,"",教務委員編集用!I278)</f>
        <v/>
      </c>
      <c r="J111" s="3" t="str">
        <f>IF(教務委員編集用!J278=0,"",教務委員編集用!J278)</f>
        <v/>
      </c>
      <c r="K111" s="3" t="str">
        <f>IF(教務委員編集用!K278=0,"",教務委員編集用!K278)</f>
        <v/>
      </c>
      <c r="L111" s="3" t="str">
        <f>IF(教務委員編集用!L278=0,"",教務委員編集用!L278)</f>
        <v/>
      </c>
      <c r="M111" s="3" t="str">
        <f>IF(教務委員編集用!M278=0,"",教務委員編集用!M278)</f>
        <v/>
      </c>
      <c r="N111" s="3" t="str">
        <f>IF(教務委員編集用!V278=0,"",教務委員編集用!V278)</f>
        <v/>
      </c>
      <c r="R111" s="3" t="str">
        <f>IF(教務委員編集用!W278=0,"",教務委員編集用!W278)</f>
        <v/>
      </c>
      <c r="S111" s="3" t="str">
        <f>IF(教務委員編集用!X278=0,"",教務委員編集用!X278)</f>
        <v/>
      </c>
    </row>
    <row r="112" spans="2:20">
      <c r="F112" s="3" t="str">
        <f>IF(教務委員編集用!F279=0,"",教務委員編集用!F279)</f>
        <v/>
      </c>
      <c r="G112" s="3" t="str">
        <f>IF(教務委員編集用!G279=0,"",教務委員編集用!G279)</f>
        <v/>
      </c>
      <c r="H112" s="3" t="str">
        <f>IF(教務委員編集用!H279=0,"",教務委員編集用!H279)</f>
        <v/>
      </c>
      <c r="I112" s="3" t="str">
        <f>IF(教務委員編集用!I279=0,"",教務委員編集用!I279)</f>
        <v/>
      </c>
      <c r="J112" s="3" t="str">
        <f>IF(教務委員編集用!J279=0,"",教務委員編集用!J279)</f>
        <v/>
      </c>
      <c r="K112" s="3" t="str">
        <f>IF(教務委員編集用!K279=0,"",教務委員編集用!K279)</f>
        <v/>
      </c>
      <c r="L112" s="3" t="str">
        <f>IF(教務委員編集用!L279=0,"",教務委員編集用!L279)</f>
        <v/>
      </c>
      <c r="M112" s="3" t="str">
        <f>IF(教務委員編集用!M279=0,"",教務委員編集用!M279)</f>
        <v/>
      </c>
      <c r="N112" s="3" t="str">
        <f>IF(教務委員編集用!V279=0,"",教務委員編集用!V279)</f>
        <v/>
      </c>
      <c r="R112" s="3" t="str">
        <f>IF(教務委員編集用!W279=0,"",教務委員編集用!W279)</f>
        <v/>
      </c>
      <c r="S112" s="3" t="str">
        <f>IF(教務委員編集用!X279=0,"",教務委員編集用!X279)</f>
        <v/>
      </c>
    </row>
    <row r="113" spans="6:19">
      <c r="F113" s="3" t="str">
        <f>IF(教務委員編集用!F280=0,"",教務委員編集用!F280)</f>
        <v/>
      </c>
      <c r="G113" s="3" t="str">
        <f>IF(教務委員編集用!G280=0,"",教務委員編集用!G280)</f>
        <v/>
      </c>
      <c r="H113" s="3" t="str">
        <f>IF(教務委員編集用!H280=0,"",教務委員編集用!H280)</f>
        <v/>
      </c>
      <c r="I113" s="3" t="str">
        <f>IF(教務委員編集用!I280=0,"",教務委員編集用!I280)</f>
        <v/>
      </c>
      <c r="J113" s="3" t="str">
        <f>IF(教務委員編集用!J280=0,"",教務委員編集用!J280)</f>
        <v/>
      </c>
      <c r="K113" s="3" t="str">
        <f>IF(教務委員編集用!K280=0,"",教務委員編集用!K280)</f>
        <v/>
      </c>
      <c r="L113" s="3" t="str">
        <f>IF(教務委員編集用!L280=0,"",教務委員編集用!L280)</f>
        <v/>
      </c>
      <c r="M113" s="3" t="str">
        <f>IF(教務委員編集用!M280=0,"",教務委員編集用!M280)</f>
        <v/>
      </c>
      <c r="N113" s="3" t="str">
        <f>IF(教務委員編集用!V280=0,"",教務委員編集用!V280)</f>
        <v/>
      </c>
      <c r="R113" s="3" t="str">
        <f>IF(教務委員編集用!W280=0,"",教務委員編集用!W280)</f>
        <v/>
      </c>
      <c r="S113" s="3" t="str">
        <f>IF(教務委員編集用!X280=0,"",教務委員編集用!X280)</f>
        <v/>
      </c>
    </row>
    <row r="114" spans="6:19">
      <c r="F114" s="3" t="str">
        <f>IF(教務委員編集用!F281=0,"",教務委員編集用!F281)</f>
        <v/>
      </c>
      <c r="G114" s="3" t="str">
        <f>IF(教務委員編集用!G281=0,"",教務委員編集用!G281)</f>
        <v/>
      </c>
      <c r="H114" s="3" t="str">
        <f>IF(教務委員編集用!H281=0,"",教務委員編集用!H281)</f>
        <v/>
      </c>
      <c r="I114" s="3" t="str">
        <f>IF(教務委員編集用!I281=0,"",教務委員編集用!I281)</f>
        <v/>
      </c>
      <c r="J114" s="3" t="str">
        <f>IF(教務委員編集用!J281=0,"",教務委員編集用!J281)</f>
        <v/>
      </c>
      <c r="K114" s="3" t="str">
        <f>IF(教務委員編集用!K281=0,"",教務委員編集用!K281)</f>
        <v/>
      </c>
      <c r="L114" s="3" t="str">
        <f>IF(教務委員編集用!L281=0,"",教務委員編集用!L281)</f>
        <v/>
      </c>
      <c r="M114" s="3" t="str">
        <f>IF(教務委員編集用!M281=0,"",教務委員編集用!M281)</f>
        <v/>
      </c>
      <c r="N114" s="3" t="str">
        <f>IF(教務委員編集用!V281=0,"",教務委員編集用!V281)</f>
        <v/>
      </c>
      <c r="R114" s="3" t="str">
        <f>IF(教務委員編集用!W281=0,"",教務委員編集用!W281)</f>
        <v/>
      </c>
      <c r="S114" s="3" t="str">
        <f>IF(教務委員編集用!X281=0,"",教務委員編集用!X281)</f>
        <v/>
      </c>
    </row>
    <row r="115" spans="6:19">
      <c r="F115" s="3" t="str">
        <f>IF(教務委員編集用!F282=0,"",教務委員編集用!F282)</f>
        <v/>
      </c>
      <c r="G115" s="3" t="str">
        <f>IF(教務委員編集用!G282=0,"",教務委員編集用!G282)</f>
        <v/>
      </c>
      <c r="H115" s="3" t="str">
        <f>IF(教務委員編集用!H282=0,"",教務委員編集用!H282)</f>
        <v/>
      </c>
      <c r="I115" s="3" t="str">
        <f>IF(教務委員編集用!I282=0,"",教務委員編集用!I282)</f>
        <v/>
      </c>
      <c r="J115" s="3" t="str">
        <f>IF(教務委員編集用!J282=0,"",教務委員編集用!J282)</f>
        <v/>
      </c>
      <c r="K115" s="3" t="str">
        <f>IF(教務委員編集用!K282=0,"",教務委員編集用!K282)</f>
        <v/>
      </c>
      <c r="L115" s="3" t="str">
        <f>IF(教務委員編集用!L282=0,"",教務委員編集用!L282)</f>
        <v/>
      </c>
      <c r="M115" s="3" t="str">
        <f>IF(教務委員編集用!M282=0,"",教務委員編集用!M282)</f>
        <v/>
      </c>
      <c r="N115" s="3" t="str">
        <f>IF(教務委員編集用!V282=0,"",教務委員編集用!V282)</f>
        <v/>
      </c>
      <c r="R115" s="3" t="str">
        <f>IF(教務委員編集用!W282=0,"",教務委員編集用!W282)</f>
        <v/>
      </c>
      <c r="S115" s="3" t="str">
        <f>IF(教務委員編集用!X282=0,"",教務委員編集用!X282)</f>
        <v/>
      </c>
    </row>
    <row r="116" spans="6:19">
      <c r="F116" s="3" t="str">
        <f>IF(教務委員編集用!F283=0,"",教務委員編集用!F283)</f>
        <v/>
      </c>
      <c r="G116" s="3" t="str">
        <f>IF(教務委員編集用!G283=0,"",教務委員編集用!G283)</f>
        <v/>
      </c>
      <c r="H116" s="3" t="str">
        <f>IF(教務委員編集用!H283=0,"",教務委員編集用!H283)</f>
        <v/>
      </c>
      <c r="I116" s="3" t="str">
        <f>IF(教務委員編集用!I283=0,"",教務委員編集用!I283)</f>
        <v/>
      </c>
      <c r="J116" s="3" t="str">
        <f>IF(教務委員編集用!J283=0,"",教務委員編集用!J283)</f>
        <v/>
      </c>
      <c r="K116" s="3" t="str">
        <f>IF(教務委員編集用!K283=0,"",教務委員編集用!K283)</f>
        <v/>
      </c>
      <c r="L116" s="3" t="str">
        <f>IF(教務委員編集用!L283=0,"",教務委員編集用!L283)</f>
        <v/>
      </c>
      <c r="M116" s="3" t="str">
        <f>IF(教務委員編集用!M283=0,"",教務委員編集用!M283)</f>
        <v/>
      </c>
      <c r="N116" s="3" t="str">
        <f>IF(教務委員編集用!V283=0,"",教務委員編集用!V283)</f>
        <v/>
      </c>
      <c r="R116" s="3" t="str">
        <f>IF(教務委員編集用!W283=0,"",教務委員編集用!W283)</f>
        <v/>
      </c>
      <c r="S116" s="3" t="str">
        <f>IF(教務委員編集用!X283=0,"",教務委員編集用!X283)</f>
        <v/>
      </c>
    </row>
  </sheetData>
  <mergeCells count="64">
    <mergeCell ref="B79:B88"/>
    <mergeCell ref="C79:C88"/>
    <mergeCell ref="D79:D83"/>
    <mergeCell ref="E79:E83"/>
    <mergeCell ref="D84:D88"/>
    <mergeCell ref="E84:E88"/>
    <mergeCell ref="B69:B78"/>
    <mergeCell ref="C69:C78"/>
    <mergeCell ref="D69:D72"/>
    <mergeCell ref="E69:E72"/>
    <mergeCell ref="D73:D78"/>
    <mergeCell ref="E73:E78"/>
    <mergeCell ref="D54:D57"/>
    <mergeCell ref="E54:E57"/>
    <mergeCell ref="B58:B68"/>
    <mergeCell ref="C58:C68"/>
    <mergeCell ref="D58:D63"/>
    <mergeCell ref="E58:E63"/>
    <mergeCell ref="D64:D68"/>
    <mergeCell ref="E64:E68"/>
    <mergeCell ref="D39:D45"/>
    <mergeCell ref="E39:E45"/>
    <mergeCell ref="D46:D49"/>
    <mergeCell ref="E46:E49"/>
    <mergeCell ref="D50:D53"/>
    <mergeCell ref="E50:E53"/>
    <mergeCell ref="F96:P98"/>
    <mergeCell ref="F99:P101"/>
    <mergeCell ref="B5:B17"/>
    <mergeCell ref="C5:C17"/>
    <mergeCell ref="D5:D12"/>
    <mergeCell ref="E5:E12"/>
    <mergeCell ref="D13:D17"/>
    <mergeCell ref="E13:E17"/>
    <mergeCell ref="B18:B25"/>
    <mergeCell ref="C18:C25"/>
    <mergeCell ref="D18:D21"/>
    <mergeCell ref="E18:E21"/>
    <mergeCell ref="D22:D25"/>
    <mergeCell ref="E22:E25"/>
    <mergeCell ref="B26:B38"/>
    <mergeCell ref="C26:C38"/>
    <mergeCell ref="B96:C101"/>
    <mergeCell ref="D96:E98"/>
    <mergeCell ref="D99:E101"/>
    <mergeCell ref="B90:C95"/>
    <mergeCell ref="D90:E92"/>
    <mergeCell ref="D93:E95"/>
    <mergeCell ref="Q2:T3"/>
    <mergeCell ref="B4:C4"/>
    <mergeCell ref="D4:E4"/>
    <mergeCell ref="F90:P92"/>
    <mergeCell ref="F93:P95"/>
    <mergeCell ref="B2:D2"/>
    <mergeCell ref="G2:H2"/>
    <mergeCell ref="I2:K2"/>
    <mergeCell ref="L2:M2"/>
    <mergeCell ref="N2:P2"/>
    <mergeCell ref="D26:D33"/>
    <mergeCell ref="E26:E33"/>
    <mergeCell ref="D34:D38"/>
    <mergeCell ref="E34:E38"/>
    <mergeCell ref="B39:B57"/>
    <mergeCell ref="C39:C57"/>
  </mergeCells>
  <phoneticPr fontId="1"/>
  <dataValidations count="2">
    <dataValidation type="list" allowBlank="1" showInputMessage="1" showErrorMessage="1" sqref="P5:P11 P26:P32 P39:P42 P73:P77 P13:P16 P34:P37 P50:P51">
      <formula1>"5,4,3,2,1,0"</formula1>
    </dataValidation>
    <dataValidation type="list" allowBlank="1" showInputMessage="1" showErrorMessage="1" sqref="O5:O6 O13 O26:O31 O39:O42 O73:O74 O34 O50:O51">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22"/>
  <sheetViews>
    <sheetView zoomScaleNormal="100" zoomScaleSheetLayoutView="100" workbookViewId="0">
      <pane ySplit="4" topLeftCell="A91" activePane="bottomLeft" state="frozen"/>
      <selection pane="bottomLeft" activeCell="O66" sqref="O66"/>
    </sheetView>
  </sheetViews>
  <sheetFormatPr defaultRowHeight="13.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 style="22"/>
  </cols>
  <sheetData>
    <row r="1" spans="2:20" ht="14.25" thickBot="1"/>
    <row r="2" spans="2:20" ht="21.75" customHeight="1" thickBot="1">
      <c r="B2" s="550" t="s">
        <v>302</v>
      </c>
      <c r="C2" s="550"/>
      <c r="D2" s="550"/>
      <c r="G2" s="551" t="s">
        <v>303</v>
      </c>
      <c r="H2" s="552"/>
      <c r="I2" s="552" t="str">
        <f>IF('1年生'!I2:K2=0,"",'1年生'!I2:K2)</f>
        <v/>
      </c>
      <c r="J2" s="552"/>
      <c r="K2" s="599"/>
      <c r="L2" s="555" t="s">
        <v>304</v>
      </c>
      <c r="M2" s="552"/>
      <c r="N2" s="552" t="str">
        <f>IF('1年生'!N2:P2=0,"",'1年生'!N2:P2)</f>
        <v/>
      </c>
      <c r="O2" s="552"/>
      <c r="P2" s="599"/>
      <c r="Q2" s="531" t="s">
        <v>305</v>
      </c>
      <c r="R2" s="531"/>
      <c r="S2" s="531"/>
      <c r="T2" s="531"/>
    </row>
    <row r="3" spans="2:20" ht="14.25" thickBot="1">
      <c r="Q3" s="532"/>
      <c r="R3" s="532"/>
      <c r="S3" s="532"/>
      <c r="T3" s="532"/>
    </row>
    <row r="4" spans="2:20" ht="75" customHeight="1" thickBot="1">
      <c r="B4" s="533" t="str">
        <f>IF(教務委員編集用!B8=0,"",教務委員編集用!B8)</f>
        <v>大項目</v>
      </c>
      <c r="C4" s="534"/>
      <c r="D4" s="534" t="str">
        <f>IF(教務委員編集用!D8=0,"",教務委員編集用!D8)</f>
        <v>細項目</v>
      </c>
      <c r="E4" s="534"/>
      <c r="F4" s="330" t="str">
        <f>IF(教務委員編集用!F8=0,"",教務委員編集用!F8)</f>
        <v>授業科目名</v>
      </c>
      <c r="G4" s="330" t="str">
        <f>IF(教務委員編集用!G8=0,"",教務委員編集用!G8)</f>
        <v>単位数</v>
      </c>
      <c r="H4" s="330" t="str">
        <f>IF(教務委員編集用!H8=0,"",教務委員編集用!H8)</f>
        <v>必修・選択</v>
      </c>
      <c r="I4" s="330" t="str">
        <f>IF(教務委員編集用!I8=0,"",教務委員編集用!I8)</f>
        <v>履修・学修単位</v>
      </c>
      <c r="J4" s="330" t="str">
        <f>IF(教務委員編集用!J8=0,"",教務委員編集用!J8)</f>
        <v>年次</v>
      </c>
      <c r="K4" s="330" t="str">
        <f>IF(教務委員編集用!K8=0,"",教務委員編集用!K8)</f>
        <v>学期</v>
      </c>
      <c r="L4" s="330" t="str">
        <f>IF(教務委員編集用!L8=0,"",教務委員編集用!L8)</f>
        <v>合計時間数</v>
      </c>
      <c r="M4" s="330" t="str">
        <f>IF(教務委員編集用!M8=0,"",教務委員編集用!M8)</f>
        <v>学習・教育目標の割合</v>
      </c>
      <c r="N4" s="330" t="str">
        <f>IF(教務委員編集用!N8=0,"",教務委員編集用!N8)</f>
        <v>履修授業時間</v>
      </c>
      <c r="O4" s="35" t="str">
        <f>教務委員編集用!S8</f>
        <v>1週間当たりの家庭学習平均時間</v>
      </c>
      <c r="P4" s="123" t="str">
        <f>IF(教務委員編集用!T8=0,"",教務委員編集用!T8)</f>
        <v>自己評価
達成度を5段階で評価</v>
      </c>
      <c r="Q4" s="350" t="s">
        <v>236</v>
      </c>
      <c r="R4" s="35" t="s">
        <v>237</v>
      </c>
      <c r="S4" s="35" t="s">
        <v>238</v>
      </c>
      <c r="T4" s="340" t="str">
        <f>教務委員編集用!R8</f>
        <v>学年末
成績</v>
      </c>
    </row>
    <row r="5" spans="2:20">
      <c r="B5" s="577" t="str">
        <f>教務委員編集用!B9</f>
        <v>A</v>
      </c>
      <c r="C5" s="572" t="str">
        <f>教務委員編集用!C9</f>
        <v>世界の政治,経済,産業や文化を理解し,その中で自分自身か社会に貢献できる役割が何かを討論し,多面的に物事を考え,行動できる素養を持つ。</v>
      </c>
      <c r="D5" s="565">
        <f>教務委員編集用!D9</f>
        <v>1</v>
      </c>
      <c r="E5" s="600"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2</v>
      </c>
      <c r="H5" s="7" t="str">
        <f>教務委員編集用!H12</f>
        <v>必修</v>
      </c>
      <c r="I5" s="7" t="str">
        <f>教務委員編集用!I12</f>
        <v>履修</v>
      </c>
      <c r="J5" s="7">
        <f>教務委員編集用!J12</f>
        <v>3</v>
      </c>
      <c r="K5" s="7" t="str">
        <f>教務委員編集用!K12</f>
        <v>通年</v>
      </c>
      <c r="L5" s="7">
        <f>教務委員編集用!L12</f>
        <v>45</v>
      </c>
      <c r="M5" s="7">
        <f>教務委員編集用!M12</f>
        <v>100</v>
      </c>
      <c r="N5" s="7">
        <f>教務委員編集用!$N$12</f>
        <v>45</v>
      </c>
      <c r="O5" s="124"/>
      <c r="P5" s="129"/>
      <c r="Q5" s="388"/>
      <c r="R5" s="374"/>
      <c r="S5" s="374"/>
      <c r="T5" s="375"/>
    </row>
    <row r="6" spans="2:20">
      <c r="B6" s="578"/>
      <c r="C6" s="579"/>
      <c r="D6" s="566"/>
      <c r="E6" s="571"/>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126"/>
      <c r="P6" s="130"/>
      <c r="Q6" s="357"/>
      <c r="R6" s="339"/>
      <c r="S6" s="339"/>
      <c r="T6" s="338"/>
    </row>
    <row r="7" spans="2:20">
      <c r="B7" s="578"/>
      <c r="C7" s="579"/>
      <c r="D7" s="566"/>
      <c r="E7" s="571"/>
      <c r="F7" s="8"/>
      <c r="G7" s="8"/>
      <c r="H7" s="8"/>
      <c r="I7" s="8"/>
      <c r="J7" s="8"/>
      <c r="K7" s="8"/>
      <c r="L7" s="8"/>
      <c r="M7" s="8"/>
      <c r="N7" s="8"/>
      <c r="O7" s="8"/>
      <c r="P7" s="65"/>
      <c r="Q7" s="353"/>
      <c r="R7" s="8"/>
      <c r="S7" s="8"/>
      <c r="T7" s="36"/>
    </row>
    <row r="8" spans="2:20">
      <c r="B8" s="578"/>
      <c r="C8" s="579"/>
      <c r="D8" s="566"/>
      <c r="E8" s="571"/>
      <c r="F8" s="8"/>
      <c r="G8" s="8"/>
      <c r="H8" s="8"/>
      <c r="I8" s="8"/>
      <c r="J8" s="8"/>
      <c r="K8" s="8"/>
      <c r="L8" s="8"/>
      <c r="M8" s="8"/>
      <c r="N8" s="8"/>
      <c r="O8" s="8"/>
      <c r="P8" s="65"/>
      <c r="Q8" s="353"/>
      <c r="R8" s="8"/>
      <c r="S8" s="8"/>
      <c r="T8" s="36"/>
    </row>
    <row r="9" spans="2:20">
      <c r="B9" s="578"/>
      <c r="C9" s="579"/>
      <c r="D9" s="566"/>
      <c r="E9" s="571"/>
      <c r="F9" s="8"/>
      <c r="G9" s="8"/>
      <c r="H9" s="8"/>
      <c r="I9" s="8"/>
      <c r="J9" s="8"/>
      <c r="K9" s="8"/>
      <c r="L9" s="8"/>
      <c r="M9" s="8"/>
      <c r="N9" s="8"/>
      <c r="O9" s="8"/>
      <c r="P9" s="65"/>
      <c r="Q9" s="353"/>
      <c r="R9" s="8"/>
      <c r="S9" s="8"/>
      <c r="T9" s="36"/>
    </row>
    <row r="10" spans="2:20">
      <c r="B10" s="578"/>
      <c r="C10" s="579"/>
      <c r="D10" s="566"/>
      <c r="E10" s="571"/>
      <c r="F10" s="8"/>
      <c r="G10" s="8"/>
      <c r="H10" s="8"/>
      <c r="I10" s="8"/>
      <c r="J10" s="8"/>
      <c r="K10" s="8"/>
      <c r="L10" s="8"/>
      <c r="M10" s="8"/>
      <c r="N10" s="8"/>
      <c r="O10" s="8"/>
      <c r="P10" s="65"/>
      <c r="Q10" s="353"/>
      <c r="R10" s="8"/>
      <c r="S10" s="8"/>
      <c r="T10" s="36"/>
    </row>
    <row r="11" spans="2:20" ht="14.25" thickBot="1">
      <c r="B11" s="578"/>
      <c r="C11" s="579"/>
      <c r="D11" s="566"/>
      <c r="E11" s="571"/>
      <c r="F11" s="9"/>
      <c r="G11" s="9"/>
      <c r="H11" s="9"/>
      <c r="I11" s="9"/>
      <c r="J11" s="9"/>
      <c r="K11" s="9"/>
      <c r="L11" s="9"/>
      <c r="M11" s="9"/>
      <c r="N11" s="9"/>
      <c r="O11" s="9"/>
      <c r="P11" s="66"/>
      <c r="Q11" s="354"/>
      <c r="R11" s="9"/>
      <c r="S11" s="9"/>
      <c r="T11" s="38"/>
    </row>
    <row r="12" spans="2:20" ht="15" thickTop="1" thickBot="1">
      <c r="B12" s="578"/>
      <c r="C12" s="579"/>
      <c r="D12" s="567"/>
      <c r="E12" s="601"/>
      <c r="F12" s="85" t="str">
        <f>IF(教務委員編集用!F33=0,"",教務委員編集用!F33)</f>
        <v>A-1 3年小計</v>
      </c>
      <c r="G12" s="85" t="str">
        <f>IF(教務委員編集用!G33=0,"",教務委員編集用!G33)</f>
        <v/>
      </c>
      <c r="H12" s="85" t="str">
        <f>IF(教務委員編集用!H33=0,"",教務委員編集用!H33)</f>
        <v/>
      </c>
      <c r="I12" s="85" t="str">
        <f>IF(教務委員編集用!I33=0,"",教務委員編集用!I33)</f>
        <v/>
      </c>
      <c r="J12" s="85">
        <f>IF(教務委員編集用!J33=0,"",教務委員編集用!J33)</f>
        <v>3</v>
      </c>
      <c r="K12" s="85" t="str">
        <f>IF(教務委員編集用!K33=0,"",教務委員編集用!K33)</f>
        <v/>
      </c>
      <c r="L12" s="85" t="str">
        <f>IF(教務委員編集用!L33=0,"",教務委員編集用!L33)</f>
        <v/>
      </c>
      <c r="M12" s="85" t="str">
        <f>IF(教務委員編集用!M33=0,"",教務委員編集用!M33)</f>
        <v/>
      </c>
      <c r="N12" s="85"/>
      <c r="O12" s="85"/>
      <c r="P12" s="88">
        <f>教務委員編集用!T33</f>
        <v>0</v>
      </c>
      <c r="Q12" s="419"/>
      <c r="R12" s="85"/>
      <c r="S12" s="85"/>
      <c r="T12" s="87"/>
    </row>
    <row r="13" spans="2:20" ht="14.25" thickTop="1">
      <c r="B13" s="578"/>
      <c r="C13" s="579"/>
      <c r="D13" s="575">
        <f>教務委員編集用!D37</f>
        <v>2</v>
      </c>
      <c r="E13" s="591"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126"/>
      <c r="P13" s="131"/>
      <c r="Q13" s="360"/>
      <c r="R13" s="342"/>
      <c r="S13" s="342"/>
      <c r="T13" s="343"/>
    </row>
    <row r="14" spans="2:20">
      <c r="B14" s="578"/>
      <c r="C14" s="579"/>
      <c r="D14" s="566"/>
      <c r="E14" s="591"/>
      <c r="F14" s="8"/>
      <c r="G14" s="8"/>
      <c r="H14" s="8"/>
      <c r="I14" s="8"/>
      <c r="J14" s="8"/>
      <c r="K14" s="8"/>
      <c r="L14" s="8"/>
      <c r="M14" s="8"/>
      <c r="N14" s="8"/>
      <c r="O14" s="8"/>
      <c r="P14" s="65"/>
      <c r="Q14" s="353"/>
      <c r="R14" s="8"/>
      <c r="S14" s="8"/>
      <c r="T14" s="36"/>
    </row>
    <row r="15" spans="2:20">
      <c r="B15" s="578"/>
      <c r="C15" s="579"/>
      <c r="D15" s="566"/>
      <c r="E15" s="591"/>
      <c r="F15" s="8"/>
      <c r="G15" s="8"/>
      <c r="H15" s="8"/>
      <c r="I15" s="8"/>
      <c r="J15" s="8"/>
      <c r="K15" s="8"/>
      <c r="L15" s="8"/>
      <c r="M15" s="8"/>
      <c r="N15" s="8"/>
      <c r="O15" s="8"/>
      <c r="P15" s="65"/>
      <c r="Q15" s="353"/>
      <c r="R15" s="8"/>
      <c r="S15" s="8"/>
      <c r="T15" s="36"/>
    </row>
    <row r="16" spans="2:20" ht="14.25" thickBot="1">
      <c r="B16" s="578"/>
      <c r="C16" s="579"/>
      <c r="D16" s="566"/>
      <c r="E16" s="591"/>
      <c r="F16" s="9"/>
      <c r="G16" s="9"/>
      <c r="H16" s="9"/>
      <c r="I16" s="9"/>
      <c r="J16" s="9"/>
      <c r="K16" s="9"/>
      <c r="L16" s="9"/>
      <c r="M16" s="9"/>
      <c r="N16" s="9"/>
      <c r="O16" s="9"/>
      <c r="P16" s="66"/>
      <c r="Q16" s="354"/>
      <c r="R16" s="9"/>
      <c r="S16" s="9"/>
      <c r="T16" s="38"/>
    </row>
    <row r="17" spans="2:20" ht="15" thickTop="1" thickBot="1">
      <c r="B17" s="578"/>
      <c r="C17" s="579"/>
      <c r="D17" s="576"/>
      <c r="E17" s="591"/>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67">
        <f>教務委員編集用!T44</f>
        <v>0</v>
      </c>
      <c r="Q17" s="420"/>
      <c r="R17" s="10"/>
      <c r="S17" s="10"/>
      <c r="T17" s="37"/>
    </row>
    <row r="18" spans="2:20">
      <c r="B18" s="580" t="str">
        <f>教務委員編集用!B49</f>
        <v>B</v>
      </c>
      <c r="C18" s="582" t="str">
        <f>教務委員編集用!C49</f>
        <v>自然環境や社会の問題に関心を持ち,技術者としての役割と責任について考えを述べる素養を持つ。(技術者倫理)</v>
      </c>
      <c r="D18" s="565">
        <f>教務委員編集用!D49</f>
        <v>1</v>
      </c>
      <c r="E18" s="584" t="str">
        <f>教務委員編集用!E49</f>
        <v>自然や社会の問題に関心を持ち,技術が果たしてきた役割を理解し論述できる.</v>
      </c>
      <c r="F18" s="7"/>
      <c r="G18" s="7"/>
      <c r="H18" s="7"/>
      <c r="I18" s="7"/>
      <c r="J18" s="7"/>
      <c r="K18" s="7"/>
      <c r="L18" s="7"/>
      <c r="M18" s="7"/>
      <c r="N18" s="7"/>
      <c r="O18" s="7"/>
      <c r="P18" s="71"/>
      <c r="Q18" s="421"/>
      <c r="R18" s="7"/>
      <c r="S18" s="7"/>
      <c r="T18" s="40"/>
    </row>
    <row r="19" spans="2:20">
      <c r="B19" s="581"/>
      <c r="C19" s="583"/>
      <c r="D19" s="566"/>
      <c r="E19" s="579"/>
      <c r="F19" s="8"/>
      <c r="G19" s="8"/>
      <c r="H19" s="8"/>
      <c r="I19" s="8"/>
      <c r="J19" s="8"/>
      <c r="K19" s="8"/>
      <c r="L19" s="8"/>
      <c r="M19" s="8"/>
      <c r="N19" s="8"/>
      <c r="O19" s="8"/>
      <c r="P19" s="69"/>
      <c r="Q19" s="353"/>
      <c r="R19" s="8"/>
      <c r="S19" s="8"/>
      <c r="T19" s="36"/>
    </row>
    <row r="20" spans="2:20" ht="14.25" thickBot="1">
      <c r="B20" s="581"/>
      <c r="C20" s="583"/>
      <c r="D20" s="566"/>
      <c r="E20" s="579"/>
      <c r="F20" s="9"/>
      <c r="G20" s="9"/>
      <c r="H20" s="9"/>
      <c r="I20" s="9"/>
      <c r="J20" s="9"/>
      <c r="K20" s="9"/>
      <c r="L20" s="9"/>
      <c r="M20" s="9"/>
      <c r="N20" s="9"/>
      <c r="O20" s="9"/>
      <c r="P20" s="68"/>
      <c r="Q20" s="354"/>
      <c r="R20" s="9"/>
      <c r="S20" s="9"/>
      <c r="T20" s="38"/>
    </row>
    <row r="21" spans="2:20" ht="15" thickTop="1" thickBot="1">
      <c r="B21" s="581"/>
      <c r="C21" s="583"/>
      <c r="D21" s="567"/>
      <c r="E21" s="585"/>
      <c r="F21" s="85" t="str">
        <f>IF(教務委員編集用!F52=0,"",教務委員編集用!F52)</f>
        <v>B-1 3年小計</v>
      </c>
      <c r="G21" s="85" t="str">
        <f>IF(教務委員編集用!G52=0,"",教務委員編集用!G52)</f>
        <v/>
      </c>
      <c r="H21" s="85" t="str">
        <f>IF(教務委員編集用!H52=0,"",教務委員編集用!H52)</f>
        <v/>
      </c>
      <c r="I21" s="85" t="str">
        <f>IF(教務委員編集用!I52=0,"",教務委員編集用!I52)</f>
        <v/>
      </c>
      <c r="J21" s="85">
        <f>IF(教務委員編集用!J52=0,"",教務委員編集用!J52)</f>
        <v>3</v>
      </c>
      <c r="K21" s="85" t="str">
        <f>IF(教務委員編集用!K52=0,"",教務委員編集用!K52)</f>
        <v/>
      </c>
      <c r="L21" s="85" t="str">
        <f>IF(教務委員編集用!L52=0,"",教務委員編集用!L52)</f>
        <v/>
      </c>
      <c r="M21" s="85" t="str">
        <f>IF(教務委員編集用!M52=0,"",教務委員編集用!M52)</f>
        <v/>
      </c>
      <c r="N21" s="85"/>
      <c r="O21" s="85"/>
      <c r="P21" s="89">
        <f>教務委員編集用!T52</f>
        <v>0</v>
      </c>
      <c r="Q21" s="419"/>
      <c r="R21" s="85"/>
      <c r="S21" s="85"/>
      <c r="T21" s="87"/>
    </row>
    <row r="22" spans="2:20" ht="14.25" thickTop="1">
      <c r="B22" s="581"/>
      <c r="C22" s="583"/>
      <c r="D22" s="586">
        <f>教務委員編集用!D56</f>
        <v>2</v>
      </c>
      <c r="E22" s="572" t="str">
        <f>教務委員編集用!E56</f>
        <v>環境や社会における課題を理解し論述できる.</v>
      </c>
      <c r="F22" s="10"/>
      <c r="G22" s="10"/>
      <c r="H22" s="10"/>
      <c r="I22" s="10"/>
      <c r="J22" s="10"/>
      <c r="K22" s="10"/>
      <c r="L22" s="10"/>
      <c r="M22" s="10"/>
      <c r="N22" s="10"/>
      <c r="O22" s="10"/>
      <c r="P22" s="72"/>
      <c r="Q22" s="420"/>
      <c r="R22" s="10"/>
      <c r="S22" s="10"/>
      <c r="T22" s="37"/>
    </row>
    <row r="23" spans="2:20">
      <c r="B23" s="581"/>
      <c r="C23" s="583"/>
      <c r="D23" s="587"/>
      <c r="E23" s="579"/>
      <c r="F23" s="8"/>
      <c r="G23" s="8"/>
      <c r="H23" s="8"/>
      <c r="I23" s="8"/>
      <c r="J23" s="8"/>
      <c r="K23" s="8"/>
      <c r="L23" s="8"/>
      <c r="M23" s="8"/>
      <c r="N23" s="8"/>
      <c r="O23" s="8"/>
      <c r="P23" s="69"/>
      <c r="Q23" s="353"/>
      <c r="R23" s="8"/>
      <c r="S23" s="8"/>
      <c r="T23" s="36"/>
    </row>
    <row r="24" spans="2:20" ht="14.25" thickBot="1">
      <c r="B24" s="581"/>
      <c r="C24" s="583"/>
      <c r="D24" s="587"/>
      <c r="E24" s="579"/>
      <c r="F24" s="9"/>
      <c r="G24" s="9"/>
      <c r="H24" s="9"/>
      <c r="I24" s="9"/>
      <c r="J24" s="9"/>
      <c r="K24" s="9"/>
      <c r="L24" s="9"/>
      <c r="M24" s="9"/>
      <c r="N24" s="9"/>
      <c r="O24" s="9"/>
      <c r="P24" s="68"/>
      <c r="Q24" s="354"/>
      <c r="R24" s="9"/>
      <c r="S24" s="9"/>
      <c r="T24" s="38"/>
    </row>
    <row r="25" spans="2:20" ht="15" thickTop="1" thickBot="1">
      <c r="B25" s="581"/>
      <c r="C25" s="583"/>
      <c r="D25" s="587"/>
      <c r="E25" s="579"/>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81"/>
      <c r="P25" s="67">
        <f>教務委員編集用!T59</f>
        <v>0</v>
      </c>
      <c r="Q25" s="420"/>
      <c r="R25" s="10"/>
      <c r="S25" s="10"/>
      <c r="T25" s="37"/>
    </row>
    <row r="26" spans="2:20">
      <c r="B26" s="588" t="str">
        <f>教務委員編集用!B64</f>
        <v>C</v>
      </c>
      <c r="C26" s="590" t="str">
        <f>教務委員編集用!C64</f>
        <v>機械,電気電子,情報または土木の工学分野(以下「基盤となる工学分野」という。)に必要な数学,自然科学の知識を有し,情報技術に関する基礎知識を習得して活用できる。</v>
      </c>
      <c r="D26" s="565">
        <f>教務委員編集用!D64</f>
        <v>1</v>
      </c>
      <c r="E26" s="584"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124"/>
      <c r="P26" s="129"/>
      <c r="Q26" s="388"/>
      <c r="R26" s="374"/>
      <c r="S26" s="374"/>
      <c r="T26" s="375"/>
    </row>
    <row r="27" spans="2:20">
      <c r="B27" s="589"/>
      <c r="C27" s="591"/>
      <c r="D27" s="566"/>
      <c r="E27" s="579"/>
      <c r="F27" s="8" t="str">
        <f>教務委員編集用!F75</f>
        <v>微分積分ⅡＢ</v>
      </c>
      <c r="G27" s="8">
        <f>教務委員編集用!G75</f>
        <v>2</v>
      </c>
      <c r="H27" s="8" t="str">
        <f>教務委員編集用!H75</f>
        <v>必修</v>
      </c>
      <c r="I27" s="8" t="str">
        <f>教務委員編集用!I75</f>
        <v>履修</v>
      </c>
      <c r="J27" s="8">
        <f>教務委員編集用!J75</f>
        <v>3</v>
      </c>
      <c r="K27" s="8" t="str">
        <f>教務委員編集用!K75</f>
        <v>通年</v>
      </c>
      <c r="L27" s="8">
        <f>教務委員編集用!L75</f>
        <v>45</v>
      </c>
      <c r="M27" s="8">
        <f>教務委員編集用!M75</f>
        <v>100</v>
      </c>
      <c r="N27" s="8">
        <f>教務委員編集用!N75</f>
        <v>45</v>
      </c>
      <c r="O27" s="126"/>
      <c r="P27" s="130"/>
      <c r="Q27" s="357"/>
      <c r="R27" s="339"/>
      <c r="S27" s="339"/>
      <c r="T27" s="338"/>
    </row>
    <row r="28" spans="2:20">
      <c r="B28" s="589"/>
      <c r="C28" s="591"/>
      <c r="D28" s="566"/>
      <c r="E28" s="579"/>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126"/>
      <c r="P28" s="130"/>
      <c r="Q28" s="357"/>
      <c r="R28" s="339"/>
      <c r="S28" s="339"/>
      <c r="T28" s="338"/>
    </row>
    <row r="29" spans="2:20">
      <c r="B29" s="589"/>
      <c r="C29" s="591"/>
      <c r="D29" s="566"/>
      <c r="E29" s="579"/>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126"/>
      <c r="P29" s="130"/>
      <c r="Q29" s="357"/>
      <c r="R29" s="339"/>
      <c r="S29" s="339"/>
      <c r="T29" s="338"/>
    </row>
    <row r="30" spans="2:20">
      <c r="B30" s="589"/>
      <c r="C30" s="591"/>
      <c r="D30" s="566"/>
      <c r="E30" s="579"/>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126"/>
      <c r="P30" s="130"/>
      <c r="Q30" s="357"/>
      <c r="R30" s="339"/>
      <c r="S30" s="339"/>
      <c r="T30" s="338"/>
    </row>
    <row r="31" spans="2:20" ht="14.25" thickBot="1">
      <c r="B31" s="589"/>
      <c r="C31" s="591"/>
      <c r="D31" s="566"/>
      <c r="E31" s="579"/>
      <c r="F31" s="9"/>
      <c r="G31" s="9"/>
      <c r="H31" s="9"/>
      <c r="I31" s="9"/>
      <c r="J31" s="9"/>
      <c r="K31" s="9"/>
      <c r="L31" s="9"/>
      <c r="M31" s="9"/>
      <c r="N31" s="9"/>
      <c r="O31" s="9"/>
      <c r="P31" s="66"/>
      <c r="Q31" s="354"/>
      <c r="R31" s="9"/>
      <c r="S31" s="9"/>
      <c r="T31" s="38"/>
    </row>
    <row r="32" spans="2:20" ht="15" thickTop="1" thickBot="1">
      <c r="B32" s="589"/>
      <c r="C32" s="591"/>
      <c r="D32" s="567"/>
      <c r="E32" s="585"/>
      <c r="F32" s="85" t="str">
        <f>IF(教務委員編集用!F94=0,"",教務委員編集用!F94)</f>
        <v>C-1 3年小計</v>
      </c>
      <c r="G32" s="85" t="str">
        <f>IF(教務委員編集用!G94=0,"",教務委員編集用!G94)</f>
        <v/>
      </c>
      <c r="H32" s="85" t="str">
        <f>IF(教務委員編集用!H94=0,"",教務委員編集用!H94)</f>
        <v/>
      </c>
      <c r="I32" s="85" t="str">
        <f>IF(教務委員編集用!I94=0,"",教務委員編集用!I94)</f>
        <v/>
      </c>
      <c r="J32" s="85">
        <f>IF(教務委員編集用!J94=0,"",教務委員編集用!J94)</f>
        <v>3</v>
      </c>
      <c r="K32" s="85" t="str">
        <f>IF(教務委員編集用!K94=0,"",教務委員編集用!K94)</f>
        <v/>
      </c>
      <c r="L32" s="85" t="str">
        <f>IF(教務委員編集用!L94=0,"",教務委員編集用!L94)</f>
        <v/>
      </c>
      <c r="M32" s="85" t="str">
        <f>IF(教務委員編集用!M94=0,"",教務委員編集用!M94)</f>
        <v/>
      </c>
      <c r="N32" s="85"/>
      <c r="O32" s="85"/>
      <c r="P32" s="88">
        <f>教務委員編集用!T94</f>
        <v>0</v>
      </c>
      <c r="Q32" s="419"/>
      <c r="R32" s="85"/>
      <c r="S32" s="85"/>
      <c r="T32" s="87"/>
    </row>
    <row r="33" spans="2:20" ht="14.25" thickTop="1">
      <c r="B33" s="589"/>
      <c r="C33" s="591"/>
      <c r="D33" s="575">
        <f>教務委員編集用!D98</f>
        <v>2</v>
      </c>
      <c r="E33" s="572" t="str">
        <f>教務委員編集用!E98</f>
        <v>工学に必要な情報技術に関するリテラシーを身につけ,使用できる.</v>
      </c>
      <c r="F33" s="10" t="str">
        <f>教務委員編集用!F102</f>
        <v>オブジェクト指向</v>
      </c>
      <c r="G33" s="10">
        <f>教務委員編集用!G102</f>
        <v>1</v>
      </c>
      <c r="H33" s="10" t="str">
        <f>教務委員編集用!H102</f>
        <v>必修</v>
      </c>
      <c r="I33" s="10" t="str">
        <f>教務委員編集用!I102</f>
        <v>履修</v>
      </c>
      <c r="J33" s="10">
        <f>教務委員編集用!J102</f>
        <v>3</v>
      </c>
      <c r="K33" s="10" t="str">
        <f>教務委員編集用!K102</f>
        <v>半期</v>
      </c>
      <c r="L33" s="10">
        <f>教務委員編集用!L102</f>
        <v>22.5</v>
      </c>
      <c r="M33" s="10">
        <f>教務委員編集用!M102</f>
        <v>50</v>
      </c>
      <c r="N33" s="10">
        <f>教務委員編集用!N102</f>
        <v>11.25</v>
      </c>
      <c r="O33" s="126"/>
      <c r="P33" s="131"/>
      <c r="Q33" s="360"/>
      <c r="R33" s="342"/>
      <c r="S33" s="342"/>
      <c r="T33" s="343"/>
    </row>
    <row r="34" spans="2:20">
      <c r="B34" s="589"/>
      <c r="C34" s="591"/>
      <c r="D34" s="566"/>
      <c r="E34" s="579"/>
      <c r="F34" s="8"/>
      <c r="G34" s="8"/>
      <c r="H34" s="8"/>
      <c r="I34" s="8"/>
      <c r="J34" s="8"/>
      <c r="K34" s="8"/>
      <c r="L34" s="8"/>
      <c r="M34" s="8"/>
      <c r="N34" s="8"/>
      <c r="O34" s="8"/>
      <c r="P34" s="65"/>
      <c r="Q34" s="353"/>
      <c r="R34" s="8"/>
      <c r="S34" s="8"/>
      <c r="T34" s="36"/>
    </row>
    <row r="35" spans="2:20">
      <c r="B35" s="589"/>
      <c r="C35" s="591"/>
      <c r="D35" s="566"/>
      <c r="E35" s="579"/>
      <c r="F35" s="8"/>
      <c r="G35" s="8"/>
      <c r="H35" s="8"/>
      <c r="I35" s="8"/>
      <c r="J35" s="8"/>
      <c r="K35" s="8"/>
      <c r="L35" s="8"/>
      <c r="M35" s="8"/>
      <c r="N35" s="8"/>
      <c r="O35" s="8"/>
      <c r="P35" s="65"/>
      <c r="Q35" s="353"/>
      <c r="R35" s="8"/>
      <c r="S35" s="8"/>
      <c r="T35" s="36"/>
    </row>
    <row r="36" spans="2:20" ht="14.25" thickBot="1">
      <c r="B36" s="589"/>
      <c r="C36" s="591"/>
      <c r="D36" s="566"/>
      <c r="E36" s="579"/>
      <c r="F36" s="9"/>
      <c r="G36" s="9"/>
      <c r="H36" s="9"/>
      <c r="I36" s="9"/>
      <c r="J36" s="9"/>
      <c r="K36" s="9"/>
      <c r="L36" s="9"/>
      <c r="M36" s="9"/>
      <c r="N36" s="9"/>
      <c r="O36" s="9"/>
      <c r="P36" s="66"/>
      <c r="Q36" s="354"/>
      <c r="R36" s="9"/>
      <c r="S36" s="9"/>
      <c r="T36" s="38"/>
    </row>
    <row r="37" spans="2:20" ht="15" thickTop="1" thickBot="1">
      <c r="B37" s="589"/>
      <c r="C37" s="591"/>
      <c r="D37" s="566"/>
      <c r="E37" s="579"/>
      <c r="F37" s="10" t="str">
        <f>IF(教務委員編集用!F106=0,"",教務委員編集用!F106)</f>
        <v>C-2 3年小計</v>
      </c>
      <c r="G37" s="10" t="str">
        <f>IF(教務委員編集用!G106=0,"",教務委員編集用!G106)</f>
        <v/>
      </c>
      <c r="H37" s="10" t="str">
        <f>IF(教務委員編集用!H106=0,"",教務委員編集用!H106)</f>
        <v/>
      </c>
      <c r="I37" s="10" t="str">
        <f>IF(教務委員編集用!I106=0,"",教務委員編集用!I106)</f>
        <v/>
      </c>
      <c r="J37" s="10">
        <f>IF(教務委員編集用!J106=0,"",教務委員編集用!J106)</f>
        <v>3</v>
      </c>
      <c r="K37" s="10" t="str">
        <f>IF(教務委員編集用!K106=0,"",教務委員編集用!K106)</f>
        <v/>
      </c>
      <c r="L37" s="10" t="str">
        <f>IF(教務委員編集用!L106=0,"",教務委員編集用!L106)</f>
        <v/>
      </c>
      <c r="M37" s="10" t="str">
        <f>IF(教務委員編集用!M106=0,"",教務委員編集用!M106)</f>
        <v/>
      </c>
      <c r="N37" s="10"/>
      <c r="O37" s="81"/>
      <c r="P37" s="73">
        <f>教務委員編集用!T106</f>
        <v>0</v>
      </c>
      <c r="Q37" s="420"/>
      <c r="R37" s="10"/>
      <c r="S37" s="10"/>
      <c r="T37" s="37"/>
    </row>
    <row r="38" spans="2:20">
      <c r="B38" s="580" t="str">
        <f>教務委員編集用!B111</f>
        <v>D</v>
      </c>
      <c r="C38" s="584" t="str">
        <f>教務委員編集用!C111</f>
        <v>基盤となる工学分野およびその基礎となる科学,技術の知識と技能を習得して必要とされる技術上の問題に活用できる。</v>
      </c>
      <c r="D38" s="565">
        <f>教務委員編集用!D111</f>
        <v>1</v>
      </c>
      <c r="E38" s="584" t="str">
        <f>教務委員編集用!E111</f>
        <v>基盤となる工学分野において,事象を理解し,技術士第一次試験相当の学力を身につける.</v>
      </c>
      <c r="F38" s="7" t="str">
        <f>教務委員編集用!F113</f>
        <v>電磁気学</v>
      </c>
      <c r="G38" s="7">
        <f>教務委員編集用!G113</f>
        <v>1</v>
      </c>
      <c r="H38" s="7" t="str">
        <f>教務委員編集用!H113</f>
        <v>必修</v>
      </c>
      <c r="I38" s="7" t="str">
        <f>教務委員編集用!I113</f>
        <v>履修</v>
      </c>
      <c r="J38" s="7">
        <f>教務委員編集用!J113</f>
        <v>3</v>
      </c>
      <c r="K38" s="7" t="str">
        <f>教務委員編集用!K113</f>
        <v>半期</v>
      </c>
      <c r="L38" s="7">
        <f>教務委員編集用!L113</f>
        <v>22.5</v>
      </c>
      <c r="M38" s="319">
        <f>教務委員編集用!M113</f>
        <v>100</v>
      </c>
      <c r="N38" s="7">
        <f>教務委員編集用!N113</f>
        <v>22.5</v>
      </c>
      <c r="O38" s="126"/>
      <c r="P38" s="129"/>
      <c r="Q38" s="388"/>
      <c r="R38" s="374"/>
      <c r="S38" s="374"/>
      <c r="T38" s="375"/>
    </row>
    <row r="39" spans="2:20">
      <c r="B39" s="581"/>
      <c r="C39" s="579"/>
      <c r="D39" s="566"/>
      <c r="E39" s="579"/>
      <c r="F39" s="8" t="str">
        <f>教務委員編集用!F114</f>
        <v>電子情報技術者演習</v>
      </c>
      <c r="G39" s="8">
        <f>教務委員編集用!G114</f>
        <v>1</v>
      </c>
      <c r="H39" s="8" t="str">
        <f>教務委員編集用!H114</f>
        <v>選択</v>
      </c>
      <c r="I39" s="8" t="str">
        <f>教務委員編集用!I114</f>
        <v>履修</v>
      </c>
      <c r="J39" s="8">
        <f>教務委員編集用!J114</f>
        <v>3</v>
      </c>
      <c r="K39" s="8" t="str">
        <f>教務委員編集用!K114</f>
        <v>半期</v>
      </c>
      <c r="L39" s="8">
        <f>教務委員編集用!L114</f>
        <v>22.5</v>
      </c>
      <c r="M39" s="228">
        <f>教務委員編集用!M114</f>
        <v>100</v>
      </c>
      <c r="N39" s="8">
        <f>教務委員編集用!N114</f>
        <v>0</v>
      </c>
      <c r="O39" s="126"/>
      <c r="P39" s="130"/>
      <c r="Q39" s="357"/>
      <c r="R39" s="339"/>
      <c r="S39" s="339"/>
      <c r="T39" s="338"/>
    </row>
    <row r="40" spans="2:20">
      <c r="B40" s="581"/>
      <c r="C40" s="579"/>
      <c r="D40" s="566"/>
      <c r="E40" s="579"/>
      <c r="F40" s="8"/>
      <c r="G40" s="8"/>
      <c r="H40" s="8"/>
      <c r="I40" s="8"/>
      <c r="J40" s="8"/>
      <c r="K40" s="8"/>
      <c r="L40" s="8"/>
      <c r="M40" s="228"/>
      <c r="N40" s="8"/>
      <c r="O40" s="287"/>
      <c r="P40" s="288"/>
      <c r="Q40" s="422"/>
      <c r="R40" s="311"/>
      <c r="S40" s="311"/>
      <c r="T40" s="286"/>
    </row>
    <row r="41" spans="2:20">
      <c r="B41" s="581"/>
      <c r="C41" s="579"/>
      <c r="D41" s="566"/>
      <c r="E41" s="579"/>
      <c r="F41" s="8"/>
      <c r="G41" s="8"/>
      <c r="H41" s="8"/>
      <c r="I41" s="8"/>
      <c r="J41" s="8"/>
      <c r="K41" s="8"/>
      <c r="L41" s="8"/>
      <c r="M41" s="8"/>
      <c r="N41" s="8"/>
      <c r="O41" s="287"/>
      <c r="P41" s="288"/>
      <c r="Q41" s="422"/>
      <c r="R41" s="311"/>
      <c r="S41" s="311"/>
      <c r="T41" s="286"/>
    </row>
    <row r="42" spans="2:20">
      <c r="B42" s="581"/>
      <c r="C42" s="579"/>
      <c r="D42" s="566"/>
      <c r="E42" s="579"/>
      <c r="F42" s="11"/>
      <c r="G42" s="11"/>
      <c r="H42" s="11"/>
      <c r="I42" s="11"/>
      <c r="J42" s="11"/>
      <c r="K42" s="11"/>
      <c r="L42" s="11"/>
      <c r="M42" s="11"/>
      <c r="N42" s="11"/>
      <c r="O42" s="311"/>
      <c r="P42" s="299"/>
      <c r="Q42" s="423"/>
      <c r="R42" s="297"/>
      <c r="S42" s="297"/>
      <c r="T42" s="298"/>
    </row>
    <row r="43" spans="2:20">
      <c r="B43" s="581"/>
      <c r="C43" s="579"/>
      <c r="D43" s="566"/>
      <c r="E43" s="579"/>
      <c r="F43" s="11"/>
      <c r="G43" s="11"/>
      <c r="H43" s="11"/>
      <c r="I43" s="11"/>
      <c r="J43" s="11"/>
      <c r="K43" s="11"/>
      <c r="L43" s="11"/>
      <c r="M43" s="11"/>
      <c r="N43" s="11"/>
      <c r="O43" s="297"/>
      <c r="P43" s="431"/>
      <c r="Q43" s="423"/>
      <c r="R43" s="297"/>
      <c r="S43" s="297"/>
      <c r="T43" s="297"/>
    </row>
    <row r="44" spans="2:20" ht="14.25" thickBot="1">
      <c r="B44" s="581"/>
      <c r="C44" s="579"/>
      <c r="D44" s="566"/>
      <c r="E44" s="579"/>
      <c r="F44" s="9"/>
      <c r="G44" s="9"/>
      <c r="H44" s="9"/>
      <c r="I44" s="9"/>
      <c r="J44" s="9"/>
      <c r="K44" s="9"/>
      <c r="L44" s="9"/>
      <c r="M44" s="9"/>
      <c r="N44" s="9"/>
      <c r="O44" s="9"/>
      <c r="P44" s="68"/>
      <c r="Q44" s="354"/>
      <c r="R44" s="9"/>
      <c r="S44" s="9"/>
      <c r="T44" s="38"/>
    </row>
    <row r="45" spans="2:20" ht="15" thickTop="1" thickBot="1">
      <c r="B45" s="581"/>
      <c r="C45" s="579"/>
      <c r="D45" s="566"/>
      <c r="E45" s="579"/>
      <c r="F45" s="10" t="str">
        <f>教務委員編集用!F120</f>
        <v>D-1 3年小計</v>
      </c>
      <c r="G45" s="10" t="str">
        <f>IF(教務委員編集用!G120=0,"",教務委員編集用!G120)</f>
        <v/>
      </c>
      <c r="H45" s="10" t="str">
        <f>IF(教務委員編集用!H120=0,"",教務委員編集用!H120)</f>
        <v/>
      </c>
      <c r="I45" s="10" t="str">
        <f>IF(教務委員編集用!I120=0,"",教務委員編集用!I120)</f>
        <v/>
      </c>
      <c r="J45" s="10">
        <f>IF(教務委員編集用!J120=0,"",教務委員編集用!J120)</f>
        <v>3</v>
      </c>
      <c r="K45" s="10" t="str">
        <f>IF(教務委員編集用!K120=0,"",教務委員編集用!K120)</f>
        <v/>
      </c>
      <c r="L45" s="10" t="str">
        <f>IF(教務委員編集用!L120=0,"",教務委員編集用!L120)</f>
        <v/>
      </c>
      <c r="M45" s="10" t="str">
        <f>IF(教務委員編集用!M120=0,"",教務委員編集用!M120)</f>
        <v/>
      </c>
      <c r="N45" s="10"/>
      <c r="O45" s="10"/>
      <c r="P45" s="73">
        <f>教務委員編集用!T120</f>
        <v>0</v>
      </c>
      <c r="Q45" s="420"/>
      <c r="R45" s="10"/>
      <c r="S45" s="10"/>
      <c r="T45" s="37"/>
    </row>
    <row r="46" spans="2:20" ht="14.25" thickTop="1">
      <c r="B46" s="581"/>
      <c r="C46" s="579"/>
      <c r="D46" s="595">
        <f>教務委員編集用!D124</f>
        <v>2</v>
      </c>
      <c r="E46" s="594" t="str">
        <f>教務委員編集用!E124</f>
        <v>基盤となる工学分野において,論理展開に必要な基礎問題を解くことができる.</v>
      </c>
      <c r="F46" s="14" t="str">
        <f>教務委員編集用!F126</f>
        <v>工学実験実習Ⅲ</v>
      </c>
      <c r="G46" s="14">
        <f>教務委員編集用!G126</f>
        <v>4</v>
      </c>
      <c r="H46" s="14" t="str">
        <f>教務委員編集用!H126</f>
        <v>必修</v>
      </c>
      <c r="I46" s="14" t="str">
        <f>教務委員編集用!I126</f>
        <v>履修</v>
      </c>
      <c r="J46" s="14">
        <f>教務委員編集用!J126</f>
        <v>3</v>
      </c>
      <c r="K46" s="14" t="str">
        <f>教務委員編集用!K126</f>
        <v>通年</v>
      </c>
      <c r="L46" s="14">
        <f>教務委員編集用!L126</f>
        <v>90</v>
      </c>
      <c r="M46" s="14">
        <f>教務委員編集用!M126</f>
        <v>100</v>
      </c>
      <c r="N46" s="14">
        <f>教務委員編集用!N126</f>
        <v>90</v>
      </c>
      <c r="O46" s="126"/>
      <c r="P46" s="130"/>
      <c r="Q46" s="424"/>
      <c r="R46" s="417"/>
      <c r="S46" s="417"/>
      <c r="T46" s="380"/>
    </row>
    <row r="47" spans="2:20">
      <c r="B47" s="581"/>
      <c r="C47" s="579"/>
      <c r="D47" s="566"/>
      <c r="E47" s="579"/>
      <c r="F47" s="8"/>
      <c r="G47" s="8"/>
      <c r="H47" s="8"/>
      <c r="I47" s="8"/>
      <c r="J47" s="8"/>
      <c r="K47" s="8"/>
      <c r="L47" s="8"/>
      <c r="M47" s="8"/>
      <c r="N47" s="8"/>
      <c r="O47" s="8"/>
      <c r="P47" s="69"/>
      <c r="Q47" s="353"/>
      <c r="R47" s="8"/>
      <c r="S47" s="8"/>
      <c r="T47" s="36"/>
    </row>
    <row r="48" spans="2:20" ht="14.25" thickBot="1">
      <c r="B48" s="581"/>
      <c r="C48" s="579"/>
      <c r="D48" s="566"/>
      <c r="E48" s="579"/>
      <c r="F48" s="9"/>
      <c r="G48" s="9"/>
      <c r="H48" s="9"/>
      <c r="I48" s="9"/>
      <c r="J48" s="9"/>
      <c r="K48" s="9"/>
      <c r="L48" s="9"/>
      <c r="M48" s="9"/>
      <c r="N48" s="9"/>
      <c r="O48" s="9"/>
      <c r="P48" s="68"/>
      <c r="Q48" s="354"/>
      <c r="R48" s="9"/>
      <c r="S48" s="9"/>
      <c r="T48" s="38"/>
    </row>
    <row r="49" spans="2:20" ht="15" thickTop="1" thickBot="1">
      <c r="B49" s="581"/>
      <c r="C49" s="579"/>
      <c r="D49" s="567"/>
      <c r="E49" s="585"/>
      <c r="F49" s="85" t="str">
        <f>IF(教務委員編集用!F133=0,"",教務委員編集用!F133)</f>
        <v>D-2 3年小計</v>
      </c>
      <c r="G49" s="85" t="str">
        <f>IF(教務委員編集用!G133=0,"",教務委員編集用!G133)</f>
        <v/>
      </c>
      <c r="H49" s="85" t="str">
        <f>IF(教務委員編集用!H133=0,"",教務委員編集用!H133)</f>
        <v/>
      </c>
      <c r="I49" s="85" t="str">
        <f>IF(教務委員編集用!I133=0,"",教務委員編集用!I133)</f>
        <v/>
      </c>
      <c r="J49" s="85">
        <f>IF(教務委員編集用!J133=0,"",教務委員編集用!J133)</f>
        <v>3</v>
      </c>
      <c r="K49" s="85" t="str">
        <f>IF(教務委員編集用!K133=0,"",教務委員編集用!K133)</f>
        <v/>
      </c>
      <c r="L49" s="85" t="str">
        <f>IF(教務委員編集用!L133=0,"",教務委員編集用!L133)</f>
        <v/>
      </c>
      <c r="M49" s="85" t="str">
        <f>IF(教務委員編集用!M133=0,"",教務委員編集用!M133)</f>
        <v/>
      </c>
      <c r="N49" s="85"/>
      <c r="O49" s="85"/>
      <c r="P49" s="88">
        <f>教務委員編集用!T133</f>
        <v>0</v>
      </c>
      <c r="Q49" s="419"/>
      <c r="R49" s="85"/>
      <c r="S49" s="85"/>
      <c r="T49" s="87"/>
    </row>
    <row r="50" spans="2:20" ht="14.25" thickTop="1">
      <c r="B50" s="581"/>
      <c r="C50" s="579"/>
      <c r="D50" s="595">
        <f>教務委員編集用!D137</f>
        <v>12</v>
      </c>
      <c r="E50" s="594" t="str">
        <f>教務委員編集用!E137</f>
        <v>基盤となる工学分野において,事象を理解し,技術士第一次試験相当の学力を身につける.
基盤となる工学分野において,論理展開に必要な基礎問題を解くことができる.</v>
      </c>
      <c r="F50" s="14" t="str">
        <f>教務委員編集用!F139</f>
        <v>電気回路</v>
      </c>
      <c r="G50" s="14">
        <f>教務委員編集用!G139</f>
        <v>2</v>
      </c>
      <c r="H50" s="14" t="str">
        <f>教務委員編集用!H139</f>
        <v>必修</v>
      </c>
      <c r="I50" s="14" t="str">
        <f>教務委員編集用!I139</f>
        <v>履修</v>
      </c>
      <c r="J50" s="14">
        <f>教務委員編集用!J139</f>
        <v>3</v>
      </c>
      <c r="K50" s="14" t="str">
        <f>教務委員編集用!K139</f>
        <v>通年</v>
      </c>
      <c r="L50" s="14">
        <f>教務委員編集用!L139</f>
        <v>45</v>
      </c>
      <c r="M50" s="14">
        <f>教務委員編集用!M139</f>
        <v>100</v>
      </c>
      <c r="N50" s="14">
        <f>教務委員編集用!N139</f>
        <v>45</v>
      </c>
      <c r="O50" s="134"/>
      <c r="P50" s="135"/>
      <c r="Q50" s="425"/>
      <c r="R50" s="418"/>
      <c r="S50" s="418"/>
      <c r="T50" s="381"/>
    </row>
    <row r="51" spans="2:20">
      <c r="B51" s="581"/>
      <c r="C51" s="579"/>
      <c r="D51" s="575"/>
      <c r="E51" s="572"/>
      <c r="F51" s="10" t="str">
        <f>教務委員編集用!F140</f>
        <v>電子回路</v>
      </c>
      <c r="G51" s="10">
        <f>教務委員編集用!G140</f>
        <v>1</v>
      </c>
      <c r="H51" s="10" t="str">
        <f>教務委員編集用!H140</f>
        <v>必修</v>
      </c>
      <c r="I51" s="10" t="str">
        <f>教務委員編集用!I140</f>
        <v>履修</v>
      </c>
      <c r="J51" s="10">
        <f>教務委員編集用!J140</f>
        <v>3</v>
      </c>
      <c r="K51" s="10" t="str">
        <f>教務委員編集用!K140</f>
        <v>半期</v>
      </c>
      <c r="L51" s="10">
        <f>教務委員編集用!L140</f>
        <v>22.5</v>
      </c>
      <c r="M51" s="10">
        <f>教務委員編集用!M140</f>
        <v>100</v>
      </c>
      <c r="N51" s="10">
        <f>教務委員編集用!N140</f>
        <v>22.5</v>
      </c>
      <c r="O51" s="126"/>
      <c r="P51" s="131"/>
      <c r="Q51" s="360"/>
      <c r="R51" s="342"/>
      <c r="S51" s="342"/>
      <c r="T51" s="343"/>
    </row>
    <row r="52" spans="2:20">
      <c r="B52" s="581"/>
      <c r="C52" s="579"/>
      <c r="D52" s="575"/>
      <c r="E52" s="572"/>
      <c r="F52" s="10" t="str">
        <f>教務委員編集用!F141</f>
        <v>マイクロコンピュータ</v>
      </c>
      <c r="G52" s="10">
        <f>教務委員編集用!G141</f>
        <v>2</v>
      </c>
      <c r="H52" s="10" t="str">
        <f>教務委員編集用!H141</f>
        <v>必修</v>
      </c>
      <c r="I52" s="10" t="str">
        <f>教務委員編集用!I141</f>
        <v>履修</v>
      </c>
      <c r="J52" s="10">
        <f>教務委員編集用!J141</f>
        <v>3</v>
      </c>
      <c r="K52" s="10" t="str">
        <f>教務委員編集用!K141</f>
        <v>通年</v>
      </c>
      <c r="L52" s="10">
        <f>教務委員編集用!L141</f>
        <v>45</v>
      </c>
      <c r="M52" s="10">
        <f>教務委員編集用!M141</f>
        <v>100</v>
      </c>
      <c r="N52" s="10">
        <f>教務委員編集用!N141</f>
        <v>45</v>
      </c>
      <c r="O52" s="126"/>
      <c r="P52" s="131"/>
      <c r="Q52" s="360"/>
      <c r="R52" s="342"/>
      <c r="S52" s="342"/>
      <c r="T52" s="343"/>
    </row>
    <row r="53" spans="2:20">
      <c r="B53" s="581"/>
      <c r="C53" s="579"/>
      <c r="D53" s="575"/>
      <c r="E53" s="572"/>
      <c r="F53" s="10" t="str">
        <f>教務委員編集用!F142</f>
        <v>アルゴリズムとデータ構造</v>
      </c>
      <c r="G53" s="10">
        <f>教務委員編集用!G142</f>
        <v>2</v>
      </c>
      <c r="H53" s="10" t="str">
        <f>教務委員編集用!H142</f>
        <v>必修</v>
      </c>
      <c r="I53" s="10" t="str">
        <f>教務委員編集用!I142</f>
        <v>履修</v>
      </c>
      <c r="J53" s="10">
        <f>教務委員編集用!J142</f>
        <v>3</v>
      </c>
      <c r="K53" s="10" t="str">
        <f>教務委員編集用!K142</f>
        <v>通年</v>
      </c>
      <c r="L53" s="10">
        <f>教務委員編集用!L142</f>
        <v>45</v>
      </c>
      <c r="M53" s="10">
        <f>教務委員編集用!M142</f>
        <v>100</v>
      </c>
      <c r="N53" s="10">
        <f>教務委員編集用!N142</f>
        <v>45</v>
      </c>
      <c r="O53" s="126"/>
      <c r="P53" s="131"/>
      <c r="Q53" s="360"/>
      <c r="R53" s="342"/>
      <c r="S53" s="342"/>
      <c r="T53" s="343"/>
    </row>
    <row r="54" spans="2:20">
      <c r="B54" s="581"/>
      <c r="C54" s="579"/>
      <c r="D54" s="575"/>
      <c r="E54" s="572"/>
      <c r="F54" s="10" t="str">
        <f>教務委員編集用!F143</f>
        <v>オブジェクト指向</v>
      </c>
      <c r="G54" s="10">
        <f>教務委員編集用!G143</f>
        <v>1</v>
      </c>
      <c r="H54" s="10" t="str">
        <f>教務委員編集用!H143</f>
        <v>必修</v>
      </c>
      <c r="I54" s="10" t="str">
        <f>教務委員編集用!I143</f>
        <v>履修</v>
      </c>
      <c r="J54" s="10">
        <f>教務委員編集用!J143</f>
        <v>3</v>
      </c>
      <c r="K54" s="10" t="str">
        <f>教務委員編集用!K143</f>
        <v>半期</v>
      </c>
      <c r="L54" s="10">
        <f>教務委員編集用!L143</f>
        <v>22.5</v>
      </c>
      <c r="M54" s="98">
        <f>教務委員編集用!M143</f>
        <v>100</v>
      </c>
      <c r="N54" s="10">
        <f>教務委員編集用!N143</f>
        <v>22.5</v>
      </c>
      <c r="O54" s="126"/>
      <c r="P54" s="131"/>
      <c r="Q54" s="360"/>
      <c r="R54" s="342"/>
      <c r="S54" s="342"/>
      <c r="T54" s="343"/>
    </row>
    <row r="55" spans="2:20">
      <c r="B55" s="581"/>
      <c r="C55" s="579"/>
      <c r="D55" s="566"/>
      <c r="E55" s="579"/>
      <c r="F55" s="8"/>
      <c r="G55" s="8"/>
      <c r="H55" s="8"/>
      <c r="I55" s="8"/>
      <c r="J55" s="8"/>
      <c r="K55" s="8"/>
      <c r="L55" s="8"/>
      <c r="M55" s="8"/>
      <c r="N55" s="8"/>
      <c r="O55" s="8"/>
      <c r="P55" s="69"/>
      <c r="Q55" s="353"/>
      <c r="R55" s="8"/>
      <c r="S55" s="8"/>
      <c r="T55" s="36"/>
    </row>
    <row r="56" spans="2:20" ht="14.25" thickBot="1">
      <c r="B56" s="581"/>
      <c r="C56" s="579"/>
      <c r="D56" s="566"/>
      <c r="E56" s="579"/>
      <c r="F56" s="9"/>
      <c r="G56" s="9"/>
      <c r="H56" s="9"/>
      <c r="I56" s="9"/>
      <c r="J56" s="9"/>
      <c r="K56" s="9"/>
      <c r="L56" s="9"/>
      <c r="M56" s="9"/>
      <c r="N56" s="9"/>
      <c r="O56" s="9"/>
      <c r="P56" s="68"/>
      <c r="Q56" s="354"/>
      <c r="R56" s="9"/>
      <c r="S56" s="9"/>
      <c r="T56" s="38"/>
    </row>
    <row r="57" spans="2:20" ht="15" thickTop="1" thickBot="1">
      <c r="B57" s="581"/>
      <c r="C57" s="579"/>
      <c r="D57" s="567"/>
      <c r="E57" s="585"/>
      <c r="F57" s="85" t="str">
        <f>IF(教務委員編集用!F166=0,"",教務委員編集用!F166)</f>
        <v>D-12 3年小計</v>
      </c>
      <c r="G57" s="85" t="str">
        <f>IF(教務委員編集用!G166=0,"",教務委員編集用!G166)</f>
        <v/>
      </c>
      <c r="H57" s="85" t="str">
        <f>IF(教務委員編集用!H166=0,"",教務委員編集用!H166)</f>
        <v/>
      </c>
      <c r="I57" s="85" t="str">
        <f>IF(教務委員編集用!I166=0,"",教務委員編集用!I166)</f>
        <v/>
      </c>
      <c r="J57" s="85">
        <f>IF(教務委員編集用!J166=0,"",教務委員編集用!J166)</f>
        <v>3</v>
      </c>
      <c r="K57" s="85" t="str">
        <f>IF(教務委員編集用!K166=0,"",教務委員編集用!K166)</f>
        <v/>
      </c>
      <c r="L57" s="85" t="str">
        <f>IF(教務委員編集用!L166=0,"",教務委員編集用!L166)</f>
        <v/>
      </c>
      <c r="M57" s="85" t="str">
        <f>IF(教務委員編集用!M166=0,"",教務委員編集用!M166)</f>
        <v/>
      </c>
      <c r="N57" s="85"/>
      <c r="O57" s="85"/>
      <c r="P57" s="88">
        <f>教務委員編集用!T166</f>
        <v>0</v>
      </c>
      <c r="Q57" s="419"/>
      <c r="R57" s="85"/>
      <c r="S57" s="85"/>
      <c r="T57" s="87"/>
    </row>
    <row r="58" spans="2:20" ht="14.25" thickTop="1">
      <c r="B58" s="581"/>
      <c r="C58" s="579"/>
      <c r="D58" s="575">
        <f>教務委員編集用!D170</f>
        <v>3</v>
      </c>
      <c r="E58" s="572" t="str">
        <f>教務委員編集用!E170</f>
        <v>基盤となる工学分野以外の工学分野の基礎的な知識を身につける.</v>
      </c>
      <c r="F58" s="10"/>
      <c r="G58" s="10"/>
      <c r="H58" s="10"/>
      <c r="I58" s="10"/>
      <c r="J58" s="10"/>
      <c r="K58" s="10"/>
      <c r="L58" s="10"/>
      <c r="M58" s="10"/>
      <c r="N58" s="10"/>
      <c r="O58" s="10"/>
      <c r="P58" s="72"/>
      <c r="Q58" s="420"/>
      <c r="R58" s="10"/>
      <c r="S58" s="10"/>
      <c r="T58" s="37"/>
    </row>
    <row r="59" spans="2:20">
      <c r="B59" s="581"/>
      <c r="C59" s="579"/>
      <c r="D59" s="566"/>
      <c r="E59" s="579"/>
      <c r="F59" s="8"/>
      <c r="G59" s="8"/>
      <c r="H59" s="8"/>
      <c r="I59" s="8"/>
      <c r="J59" s="8"/>
      <c r="K59" s="8"/>
      <c r="L59" s="8"/>
      <c r="M59" s="8"/>
      <c r="N59" s="8"/>
      <c r="O59" s="8"/>
      <c r="P59" s="69"/>
      <c r="Q59" s="353"/>
      <c r="R59" s="8"/>
      <c r="S59" s="8"/>
      <c r="T59" s="36"/>
    </row>
    <row r="60" spans="2:20" ht="14.25" thickBot="1">
      <c r="B60" s="581"/>
      <c r="C60" s="579"/>
      <c r="D60" s="566"/>
      <c r="E60" s="579"/>
      <c r="F60" s="9"/>
      <c r="G60" s="9"/>
      <c r="H60" s="9"/>
      <c r="I60" s="9"/>
      <c r="J60" s="9"/>
      <c r="K60" s="9"/>
      <c r="L60" s="9"/>
      <c r="M60" s="9"/>
      <c r="N60" s="9"/>
      <c r="O60" s="9"/>
      <c r="P60" s="68"/>
      <c r="Q60" s="354"/>
      <c r="R60" s="9"/>
      <c r="S60" s="9"/>
      <c r="T60" s="38"/>
    </row>
    <row r="61" spans="2:20" ht="15" thickTop="1" thickBot="1">
      <c r="B61" s="581"/>
      <c r="C61" s="579"/>
      <c r="D61" s="566"/>
      <c r="E61" s="579"/>
      <c r="F61" s="81" t="str">
        <f>IF(教務委員編集用!F173=0,"",教務委員編集用!F173)</f>
        <v>D-3 3年小計</v>
      </c>
      <c r="G61" s="81" t="str">
        <f>IF(教務委員編集用!G173=0,"",教務委員編集用!G173)</f>
        <v/>
      </c>
      <c r="H61" s="81" t="str">
        <f>IF(教務委員編集用!H173=0,"",教務委員編集用!H173)</f>
        <v/>
      </c>
      <c r="I61" s="81" t="str">
        <f>IF(教務委員編集用!I173=0,"",教務委員編集用!I173)</f>
        <v/>
      </c>
      <c r="J61" s="81">
        <f>IF(教務委員編集用!J173=0,"",教務委員編集用!J173)</f>
        <v>3</v>
      </c>
      <c r="K61" s="81" t="str">
        <f>IF(教務委員編集用!K173=0,"",教務委員編集用!K173)</f>
        <v/>
      </c>
      <c r="L61" s="81" t="str">
        <f>IF(教務委員編集用!L173=0,"",教務委員編集用!L173)</f>
        <v/>
      </c>
      <c r="M61" s="81" t="str">
        <f>IF(教務委員編集用!M173=0,"",教務委員編集用!M173)</f>
        <v/>
      </c>
      <c r="N61" s="81"/>
      <c r="O61" s="81"/>
      <c r="P61" s="296">
        <f>教務委員編集用!T173</f>
        <v>0</v>
      </c>
      <c r="Q61" s="443"/>
      <c r="R61" s="81"/>
      <c r="S61" s="81"/>
      <c r="T61" s="295"/>
    </row>
    <row r="62" spans="2:20">
      <c r="B62" s="580" t="str">
        <f>教務委員編集用!B178</f>
        <v>E</v>
      </c>
      <c r="C62" s="602" t="str">
        <f>教務委員編集用!C178</f>
        <v>科学,技術および情報の知識,基盤となる工学分野で習得した知識,さらに技術者としての実践的な知識や技能を活用して,自ら問題を発見し解決する能力を養う。</v>
      </c>
      <c r="D62" s="565">
        <f>教務委員編集用!D178</f>
        <v>1</v>
      </c>
      <c r="E62" s="582" t="str">
        <f>教務委員編集用!E178</f>
        <v>科学,技術,工学に関する情報を収集し,その適否を判断してまとめることができる.</v>
      </c>
      <c r="F62" s="10" t="str">
        <f>教務委員編集用!F178</f>
        <v>情報通信メディア</v>
      </c>
      <c r="G62" s="321">
        <f>教務委員編集用!G178</f>
        <v>0</v>
      </c>
      <c r="H62" s="321">
        <f>教務委員編集用!H178</f>
        <v>0</v>
      </c>
      <c r="I62" s="321">
        <f>教務委員編集用!I178</f>
        <v>0</v>
      </c>
      <c r="J62" s="321">
        <f>教務委員編集用!J178</f>
        <v>0</v>
      </c>
      <c r="K62" s="321">
        <f>教務委員編集用!K178</f>
        <v>0</v>
      </c>
      <c r="L62" s="321">
        <f>教務委員編集用!L178</f>
        <v>0</v>
      </c>
      <c r="M62" s="321">
        <f>教務委員編集用!M178</f>
        <v>0</v>
      </c>
      <c r="N62" s="321">
        <f>教務委員編集用!N178</f>
        <v>0</v>
      </c>
      <c r="O62" s="126"/>
      <c r="P62" s="131"/>
      <c r="Q62" s="515"/>
      <c r="R62" s="514"/>
      <c r="S62" s="514"/>
      <c r="T62" s="514"/>
    </row>
    <row r="63" spans="2:20">
      <c r="B63" s="596"/>
      <c r="C63" s="603"/>
      <c r="D63" s="575"/>
      <c r="E63" s="592"/>
      <c r="F63" s="10"/>
      <c r="G63" s="512"/>
      <c r="H63" s="512"/>
      <c r="I63" s="512"/>
      <c r="J63" s="512"/>
      <c r="K63" s="512"/>
      <c r="L63" s="512"/>
      <c r="M63" s="512"/>
      <c r="N63" s="512"/>
      <c r="O63" s="287"/>
      <c r="P63" s="479"/>
      <c r="Q63" s="519"/>
      <c r="R63" s="520"/>
      <c r="S63" s="520"/>
      <c r="T63" s="520"/>
    </row>
    <row r="64" spans="2:20">
      <c r="B64" s="596"/>
      <c r="C64" s="603"/>
      <c r="D64" s="575"/>
      <c r="E64" s="592"/>
      <c r="F64" s="10"/>
      <c r="G64" s="321"/>
      <c r="H64" s="321"/>
      <c r="I64" s="321"/>
      <c r="J64" s="321"/>
      <c r="K64" s="321"/>
      <c r="L64" s="321"/>
      <c r="M64" s="321"/>
      <c r="N64" s="321"/>
      <c r="O64" s="321"/>
      <c r="P64" s="72"/>
      <c r="Q64" s="326"/>
      <c r="R64" s="56"/>
      <c r="S64" s="56"/>
      <c r="T64" s="34"/>
    </row>
    <row r="65" spans="2:20">
      <c r="B65" s="581"/>
      <c r="C65" s="604"/>
      <c r="D65" s="566"/>
      <c r="E65" s="583"/>
      <c r="F65" s="8"/>
      <c r="G65" s="322"/>
      <c r="H65" s="322"/>
      <c r="I65" s="322"/>
      <c r="J65" s="322"/>
      <c r="K65" s="322"/>
      <c r="L65" s="322"/>
      <c r="M65" s="322"/>
      <c r="N65" s="322"/>
      <c r="O65" s="322"/>
      <c r="P65" s="69"/>
      <c r="Q65" s="327"/>
      <c r="R65" s="57"/>
      <c r="S65" s="57"/>
      <c r="T65" s="43"/>
    </row>
    <row r="66" spans="2:20" ht="14.25" thickBot="1">
      <c r="B66" s="581"/>
      <c r="C66" s="604"/>
      <c r="D66" s="566"/>
      <c r="E66" s="583"/>
      <c r="F66" s="9"/>
      <c r="G66" s="325"/>
      <c r="H66" s="325"/>
      <c r="I66" s="325"/>
      <c r="J66" s="325"/>
      <c r="K66" s="325"/>
      <c r="L66" s="325"/>
      <c r="M66" s="325"/>
      <c r="N66" s="325"/>
      <c r="O66" s="325"/>
      <c r="P66" s="68"/>
      <c r="Q66" s="364"/>
      <c r="R66" s="60"/>
      <c r="S66" s="60"/>
      <c r="T66" s="44"/>
    </row>
    <row r="67" spans="2:20" ht="15" thickTop="1" thickBot="1">
      <c r="B67" s="581"/>
      <c r="C67" s="604"/>
      <c r="D67" s="567"/>
      <c r="E67" s="593"/>
      <c r="F67" s="85" t="str">
        <f>IF(教務委員編集用!F183=0,"",教務委員編集用!F183)</f>
        <v>E-1 3年小計</v>
      </c>
      <c r="G67" s="85" t="str">
        <f>IF(教務委員編集用!G183=0,"",教務委員編集用!G183)</f>
        <v/>
      </c>
      <c r="H67" s="85" t="str">
        <f>IF(教務委員編集用!H183=0,"",教務委員編集用!H183)</f>
        <v/>
      </c>
      <c r="I67" s="85" t="str">
        <f>IF(教務委員編集用!I183=0,"",教務委員編集用!I183)</f>
        <v/>
      </c>
      <c r="J67" s="85">
        <f>IF(教務委員編集用!J183=0,"",教務委員編集用!J183)</f>
        <v>3</v>
      </c>
      <c r="K67" s="85" t="str">
        <f>IF(教務委員編集用!K183=0,"",教務委員編集用!K183)</f>
        <v/>
      </c>
      <c r="L67" s="85" t="str">
        <f>IF(教務委員編集用!L183=0,"",教務委員編集用!L183)</f>
        <v/>
      </c>
      <c r="M67" s="85" t="str">
        <f>IF(教務委員編集用!M183=0,"",教務委員編集用!M183)</f>
        <v/>
      </c>
      <c r="N67" s="85"/>
      <c r="O67" s="85"/>
      <c r="P67" s="88">
        <f>教務委員編集用!T183</f>
        <v>0</v>
      </c>
      <c r="Q67" s="419"/>
      <c r="R67" s="85"/>
      <c r="S67" s="85"/>
      <c r="T67" s="87"/>
    </row>
    <row r="68" spans="2:20" ht="14.25" thickTop="1">
      <c r="B68" s="581"/>
      <c r="C68" s="604"/>
      <c r="D68" s="575">
        <f>教務委員編集用!D187</f>
        <v>2</v>
      </c>
      <c r="E68" s="572" t="str">
        <f>教務委員編集用!E187</f>
        <v>習得した知識や技能を課題に対して利用できる.</v>
      </c>
      <c r="F68" s="10"/>
      <c r="G68" s="321"/>
      <c r="H68" s="321"/>
      <c r="I68" s="321"/>
      <c r="J68" s="321"/>
      <c r="K68" s="321"/>
      <c r="L68" s="321"/>
      <c r="M68" s="321"/>
      <c r="N68" s="321"/>
      <c r="O68" s="168"/>
      <c r="P68" s="432"/>
      <c r="Q68" s="426"/>
      <c r="R68" s="168"/>
      <c r="S68" s="168"/>
      <c r="T68" s="168"/>
    </row>
    <row r="69" spans="2:20">
      <c r="B69" s="581"/>
      <c r="C69" s="604"/>
      <c r="D69" s="575"/>
      <c r="E69" s="572"/>
      <c r="F69" s="10"/>
      <c r="G69" s="321"/>
      <c r="H69" s="321"/>
      <c r="I69" s="321"/>
      <c r="J69" s="321"/>
      <c r="K69" s="321"/>
      <c r="L69" s="321"/>
      <c r="M69" s="321"/>
      <c r="N69" s="321"/>
      <c r="O69" s="321"/>
      <c r="P69" s="72"/>
      <c r="Q69" s="326"/>
      <c r="R69" s="56"/>
      <c r="S69" s="56"/>
      <c r="T69" s="34"/>
    </row>
    <row r="70" spans="2:20">
      <c r="B70" s="581"/>
      <c r="C70" s="604"/>
      <c r="D70" s="566"/>
      <c r="E70" s="579"/>
      <c r="F70" s="8"/>
      <c r="G70" s="322"/>
      <c r="H70" s="322"/>
      <c r="I70" s="322"/>
      <c r="J70" s="322"/>
      <c r="K70" s="322"/>
      <c r="L70" s="322"/>
      <c r="M70" s="322"/>
      <c r="N70" s="322"/>
      <c r="O70" s="322"/>
      <c r="P70" s="69"/>
      <c r="Q70" s="327"/>
      <c r="R70" s="57"/>
      <c r="S70" s="57"/>
      <c r="T70" s="43"/>
    </row>
    <row r="71" spans="2:20" ht="14.25" thickBot="1">
      <c r="B71" s="581"/>
      <c r="C71" s="604"/>
      <c r="D71" s="566"/>
      <c r="E71" s="579"/>
      <c r="F71" s="9"/>
      <c r="G71" s="325"/>
      <c r="H71" s="325"/>
      <c r="I71" s="325"/>
      <c r="J71" s="325"/>
      <c r="K71" s="325"/>
      <c r="L71" s="325"/>
      <c r="M71" s="325"/>
      <c r="N71" s="325"/>
      <c r="O71" s="325"/>
      <c r="P71" s="68"/>
      <c r="Q71" s="364"/>
      <c r="R71" s="60"/>
      <c r="S71" s="60"/>
      <c r="T71" s="44"/>
    </row>
    <row r="72" spans="2:20" ht="15" thickTop="1" thickBot="1">
      <c r="B72" s="581"/>
      <c r="C72" s="604"/>
      <c r="D72" s="566"/>
      <c r="E72" s="579"/>
      <c r="F72" s="10" t="str">
        <f>IF(教務委員編集用!F191=0,"",教務委員編集用!F191)</f>
        <v>E-2 3年小計</v>
      </c>
      <c r="G72" s="10" t="str">
        <f>IF(教務委員編集用!G191=0,"",教務委員編集用!G191)</f>
        <v/>
      </c>
      <c r="H72" s="10" t="str">
        <f>IF(教務委員編集用!H191=0,"",教務委員編集用!H191)</f>
        <v/>
      </c>
      <c r="I72" s="10" t="str">
        <f>IF(教務委員編集用!I191=0,"",教務委員編集用!I191)</f>
        <v/>
      </c>
      <c r="J72" s="10">
        <f>IF(教務委員編集用!J191=0,"",教務委員編集用!J191)</f>
        <v>3</v>
      </c>
      <c r="K72" s="10" t="str">
        <f>IF(教務委員編集用!K191=0,"",教務委員編集用!K191)</f>
        <v/>
      </c>
      <c r="L72" s="10" t="str">
        <f>IF(教務委員編集用!L191=0,"",教務委員編集用!L191)</f>
        <v/>
      </c>
      <c r="M72" s="10" t="str">
        <f>IF(教務委員編集用!M191=0,"",教務委員編集用!M191)</f>
        <v/>
      </c>
      <c r="N72" s="10"/>
      <c r="O72" s="10"/>
      <c r="P72" s="73">
        <f>教務委員編集用!T191</f>
        <v>0</v>
      </c>
      <c r="Q72" s="420"/>
      <c r="R72" s="10"/>
      <c r="S72" s="10"/>
      <c r="T72" s="37"/>
    </row>
    <row r="73" spans="2:20">
      <c r="B73" s="580" t="str">
        <f>教務委員編集用!B196</f>
        <v>F</v>
      </c>
      <c r="C73" s="582" t="str">
        <f>教務委員編集用!C196</f>
        <v>具体的なテーマについて論理的な記述と説明および討論できる能力を身につける。</v>
      </c>
      <c r="D73" s="565">
        <f>教務委員編集用!D196</f>
        <v>1</v>
      </c>
      <c r="E73" s="584" t="str">
        <f>教務委員編集用!E196</f>
        <v>学習成果を適切な文章,図等により表現できる.</v>
      </c>
      <c r="F73" s="7"/>
      <c r="G73" s="324"/>
      <c r="H73" s="324"/>
      <c r="I73" s="324"/>
      <c r="J73" s="324"/>
      <c r="K73" s="324"/>
      <c r="L73" s="324"/>
      <c r="M73" s="324"/>
      <c r="N73" s="324"/>
      <c r="O73" s="176"/>
      <c r="P73" s="433"/>
      <c r="Q73" s="427"/>
      <c r="R73" s="176"/>
      <c r="S73" s="176"/>
      <c r="T73" s="176"/>
    </row>
    <row r="74" spans="2:20">
      <c r="B74" s="581"/>
      <c r="C74" s="583"/>
      <c r="D74" s="566"/>
      <c r="E74" s="579"/>
      <c r="F74" s="8"/>
      <c r="G74" s="322"/>
      <c r="H74" s="322"/>
      <c r="I74" s="322"/>
      <c r="J74" s="322"/>
      <c r="K74" s="322"/>
      <c r="L74" s="322"/>
      <c r="M74" s="322"/>
      <c r="N74" s="322"/>
      <c r="O74" s="322"/>
      <c r="P74" s="69"/>
      <c r="Q74" s="327"/>
      <c r="R74" s="57"/>
      <c r="S74" s="57"/>
      <c r="T74" s="43"/>
    </row>
    <row r="75" spans="2:20" ht="14.25" thickBot="1">
      <c r="B75" s="581"/>
      <c r="C75" s="583"/>
      <c r="D75" s="566"/>
      <c r="E75" s="579"/>
      <c r="F75" s="9"/>
      <c r="G75" s="325"/>
      <c r="H75" s="325"/>
      <c r="I75" s="325"/>
      <c r="J75" s="325"/>
      <c r="K75" s="325"/>
      <c r="L75" s="325"/>
      <c r="M75" s="325"/>
      <c r="N75" s="325"/>
      <c r="O75" s="325"/>
      <c r="P75" s="68"/>
      <c r="Q75" s="364"/>
      <c r="R75" s="60"/>
      <c r="S75" s="60"/>
      <c r="T75" s="44"/>
    </row>
    <row r="76" spans="2:20" ht="15" thickTop="1" thickBot="1">
      <c r="B76" s="581"/>
      <c r="C76" s="583"/>
      <c r="D76" s="567"/>
      <c r="E76" s="585"/>
      <c r="F76" s="85" t="str">
        <f>IF(教務委員編集用!F201=0,"",教務委員編集用!F201)</f>
        <v>F-1 3年小計</v>
      </c>
      <c r="G76" s="85" t="str">
        <f>IF(教務委員編集用!G201=0,"",教務委員編集用!G201)</f>
        <v/>
      </c>
      <c r="H76" s="85" t="str">
        <f>IF(教務委員編集用!H201=0,"",教務委員編集用!H201)</f>
        <v/>
      </c>
      <c r="I76" s="85" t="str">
        <f>IF(教務委員編集用!I201=0,"",教務委員編集用!I201)</f>
        <v/>
      </c>
      <c r="J76" s="85">
        <f>IF(教務委員編集用!J201=0,"",教務委員編集用!J201)</f>
        <v>3</v>
      </c>
      <c r="K76" s="85" t="str">
        <f>IF(教務委員編集用!K201=0,"",教務委員編集用!K201)</f>
        <v/>
      </c>
      <c r="L76" s="85" t="str">
        <f>IF(教務委員編集用!L201=0,"",教務委員編集用!L201)</f>
        <v/>
      </c>
      <c r="M76" s="85" t="str">
        <f>IF(教務委員編集用!M201=0,"",教務委員編集用!M201)</f>
        <v/>
      </c>
      <c r="N76" s="85"/>
      <c r="O76" s="85"/>
      <c r="P76" s="88">
        <f>教務委員編集用!T201</f>
        <v>0</v>
      </c>
      <c r="Q76" s="419"/>
      <c r="R76" s="85"/>
      <c r="S76" s="85"/>
      <c r="T76" s="87"/>
    </row>
    <row r="77" spans="2:20" ht="14.25" thickTop="1">
      <c r="B77" s="581"/>
      <c r="C77" s="583"/>
      <c r="D77" s="575">
        <f>教務委員編集用!D205</f>
        <v>2</v>
      </c>
      <c r="E77" s="572" t="str">
        <f>教務委員編集用!E205</f>
        <v>基盤となる工学分野において,必要な英語の基礎力を身につける.</v>
      </c>
      <c r="F77" s="10" t="str">
        <f>教務委員編集用!F209</f>
        <v>英語III</v>
      </c>
      <c r="G77" s="321">
        <f>教務委員編集用!G209</f>
        <v>4</v>
      </c>
      <c r="H77" s="321" t="str">
        <f>教務委員編集用!H209</f>
        <v>必修</v>
      </c>
      <c r="I77" s="321" t="str">
        <f>教務委員編集用!I209</f>
        <v>履修</v>
      </c>
      <c r="J77" s="321">
        <f>教務委員編集用!J209</f>
        <v>3</v>
      </c>
      <c r="K77" s="321" t="str">
        <f>教務委員編集用!K209</f>
        <v>半期</v>
      </c>
      <c r="L77" s="321">
        <f>教務委員編集用!L209</f>
        <v>90</v>
      </c>
      <c r="M77" s="321">
        <f>教務委員編集用!M209</f>
        <v>100</v>
      </c>
      <c r="N77" s="321">
        <f>教務委員編集用!$N$209</f>
        <v>90</v>
      </c>
      <c r="O77" s="126"/>
      <c r="P77" s="131"/>
      <c r="Q77" s="368"/>
      <c r="R77" s="345"/>
      <c r="S77" s="345"/>
      <c r="T77" s="346"/>
    </row>
    <row r="78" spans="2:20">
      <c r="B78" s="581"/>
      <c r="C78" s="583"/>
      <c r="D78" s="566"/>
      <c r="E78" s="579"/>
      <c r="F78" s="8"/>
      <c r="G78" s="322"/>
      <c r="H78" s="322"/>
      <c r="I78" s="322"/>
      <c r="J78" s="322"/>
      <c r="K78" s="322"/>
      <c r="L78" s="322"/>
      <c r="M78" s="322"/>
      <c r="N78" s="322"/>
      <c r="O78" s="322"/>
      <c r="P78" s="69"/>
      <c r="Q78" s="327"/>
      <c r="R78" s="57"/>
      <c r="S78" s="57"/>
      <c r="T78" s="43"/>
    </row>
    <row r="79" spans="2:20">
      <c r="B79" s="581"/>
      <c r="C79" s="583"/>
      <c r="D79" s="566"/>
      <c r="E79" s="579"/>
      <c r="F79" s="8"/>
      <c r="G79" s="322"/>
      <c r="H79" s="322"/>
      <c r="I79" s="322"/>
      <c r="J79" s="322"/>
      <c r="K79" s="322"/>
      <c r="L79" s="322"/>
      <c r="M79" s="322"/>
      <c r="N79" s="322"/>
      <c r="O79" s="322"/>
      <c r="P79" s="65"/>
      <c r="Q79" s="327"/>
      <c r="R79" s="57"/>
      <c r="S79" s="57"/>
      <c r="T79" s="43"/>
    </row>
    <row r="80" spans="2:20">
      <c r="B80" s="581"/>
      <c r="C80" s="583"/>
      <c r="D80" s="566"/>
      <c r="E80" s="579"/>
      <c r="F80" s="8"/>
      <c r="G80" s="322"/>
      <c r="H80" s="322"/>
      <c r="I80" s="322"/>
      <c r="J80" s="322"/>
      <c r="K80" s="322"/>
      <c r="L80" s="322"/>
      <c r="M80" s="322"/>
      <c r="N80" s="322"/>
      <c r="O80" s="322"/>
      <c r="P80" s="65"/>
      <c r="Q80" s="327"/>
      <c r="R80" s="57"/>
      <c r="S80" s="57"/>
      <c r="T80" s="43"/>
    </row>
    <row r="81" spans="2:20" ht="14.25" thickBot="1">
      <c r="B81" s="581"/>
      <c r="C81" s="583"/>
      <c r="D81" s="566"/>
      <c r="E81" s="579"/>
      <c r="F81" s="9"/>
      <c r="G81" s="325"/>
      <c r="H81" s="325"/>
      <c r="I81" s="325"/>
      <c r="J81" s="325"/>
      <c r="K81" s="325"/>
      <c r="L81" s="325"/>
      <c r="M81" s="325"/>
      <c r="N81" s="325"/>
      <c r="O81" s="325"/>
      <c r="P81" s="66"/>
      <c r="Q81" s="364"/>
      <c r="R81" s="60"/>
      <c r="S81" s="60"/>
      <c r="T81" s="44"/>
    </row>
    <row r="82" spans="2:20" ht="15" thickTop="1" thickBot="1">
      <c r="B82" s="581"/>
      <c r="C82" s="583"/>
      <c r="D82" s="566"/>
      <c r="E82" s="579"/>
      <c r="F82" s="10" t="str">
        <f>IF(教務委員編集用!F215=0,"",教務委員編集用!F215)</f>
        <v>F-2 3年小計</v>
      </c>
      <c r="G82" s="10" t="str">
        <f>IF(教務委員編集用!G215=0,"",教務委員編集用!G215)</f>
        <v/>
      </c>
      <c r="H82" s="10" t="str">
        <f>IF(教務委員編集用!H215=0,"",教務委員編集用!H215)</f>
        <v/>
      </c>
      <c r="I82" s="10" t="str">
        <f>IF(教務委員編集用!I215=0,"",教務委員編集用!I215)</f>
        <v/>
      </c>
      <c r="J82" s="10">
        <f>IF(教務委員編集用!J215=0,"",教務委員編集用!J215)</f>
        <v>3</v>
      </c>
      <c r="K82" s="10" t="str">
        <f>IF(教務委員編集用!K215=0,"",教務委員編集用!K215)</f>
        <v/>
      </c>
      <c r="L82" s="10" t="str">
        <f>IF(教務委員編集用!L215=0,"",教務委員編集用!L215)</f>
        <v/>
      </c>
      <c r="M82" s="10" t="str">
        <f>IF(教務委員編集用!M215=0,"",教務委員編集用!M215)</f>
        <v/>
      </c>
      <c r="N82" s="10"/>
      <c r="O82" s="10"/>
      <c r="P82" s="73">
        <f>教務委員編集用!T215</f>
        <v>0</v>
      </c>
      <c r="Q82" s="420"/>
      <c r="R82" s="10"/>
      <c r="S82" s="10"/>
      <c r="T82" s="37"/>
    </row>
    <row r="83" spans="2:20">
      <c r="B83" s="580" t="str">
        <f>教務委員編集用!B220</f>
        <v>G</v>
      </c>
      <c r="C83" s="584" t="str">
        <f>教務委員編集用!C220</f>
        <v>習得した工学分野の知識を基に,課題の達成に向けて自ら問題を発見し,それに対処するための業務を自主的・継続的かつ組織的に遂行する能力を身につける。</v>
      </c>
      <c r="D83" s="565">
        <f>教務委員編集用!D220</f>
        <v>1</v>
      </c>
      <c r="E83" s="584" t="str">
        <f>教務委員編集用!E220</f>
        <v>自己の能力を把握し,その向上のために自主的に学習を遂行てきる.</v>
      </c>
      <c r="F83" s="7"/>
      <c r="G83" s="324"/>
      <c r="H83" s="324"/>
      <c r="I83" s="324"/>
      <c r="J83" s="324"/>
      <c r="K83" s="324"/>
      <c r="L83" s="324"/>
      <c r="M83" s="324"/>
      <c r="N83" s="324"/>
      <c r="O83" s="324"/>
      <c r="P83" s="71"/>
      <c r="Q83" s="428"/>
      <c r="R83" s="59"/>
      <c r="S83" s="59"/>
      <c r="T83" s="42"/>
    </row>
    <row r="84" spans="2:20">
      <c r="B84" s="596"/>
      <c r="C84" s="572"/>
      <c r="D84" s="575"/>
      <c r="E84" s="572"/>
      <c r="F84" s="10"/>
      <c r="G84" s="321"/>
      <c r="H84" s="321"/>
      <c r="I84" s="321"/>
      <c r="J84" s="321"/>
      <c r="K84" s="321"/>
      <c r="L84" s="321"/>
      <c r="M84" s="321"/>
      <c r="N84" s="321"/>
      <c r="O84" s="321"/>
      <c r="P84" s="72"/>
      <c r="Q84" s="326"/>
      <c r="R84" s="56"/>
      <c r="S84" s="56"/>
      <c r="T84" s="34"/>
    </row>
    <row r="85" spans="2:20">
      <c r="B85" s="581"/>
      <c r="C85" s="579"/>
      <c r="D85" s="566"/>
      <c r="E85" s="579"/>
      <c r="F85" s="8"/>
      <c r="G85" s="322"/>
      <c r="H85" s="322"/>
      <c r="I85" s="322"/>
      <c r="J85" s="322"/>
      <c r="K85" s="322"/>
      <c r="L85" s="322"/>
      <c r="M85" s="322"/>
      <c r="N85" s="322"/>
      <c r="O85" s="322"/>
      <c r="P85" s="69"/>
      <c r="Q85" s="327"/>
      <c r="R85" s="57"/>
      <c r="S85" s="57"/>
      <c r="T85" s="43"/>
    </row>
    <row r="86" spans="2:20" ht="14.25" thickBot="1">
      <c r="B86" s="581"/>
      <c r="C86" s="579"/>
      <c r="D86" s="566"/>
      <c r="E86" s="579"/>
      <c r="F86" s="9"/>
      <c r="G86" s="325"/>
      <c r="H86" s="325"/>
      <c r="I86" s="325"/>
      <c r="J86" s="325"/>
      <c r="K86" s="325"/>
      <c r="L86" s="325"/>
      <c r="M86" s="325"/>
      <c r="N86" s="325"/>
      <c r="O86" s="325"/>
      <c r="P86" s="68"/>
      <c r="Q86" s="364"/>
      <c r="R86" s="60"/>
      <c r="S86" s="60"/>
      <c r="T86" s="44"/>
    </row>
    <row r="87" spans="2:20" ht="15" thickTop="1" thickBot="1">
      <c r="B87" s="581"/>
      <c r="C87" s="579"/>
      <c r="D87" s="567"/>
      <c r="E87" s="585"/>
      <c r="F87" s="85" t="str">
        <f>IF(教務委員編集用!F224=0,"",教務委員編集用!F224)</f>
        <v>G-1 3年小計</v>
      </c>
      <c r="G87" s="85" t="str">
        <f>IF(教務委員編集用!G224=0,"",教務委員編集用!G224)</f>
        <v/>
      </c>
      <c r="H87" s="85" t="str">
        <f>IF(教務委員編集用!H224=0,"",教務委員編集用!H224)</f>
        <v/>
      </c>
      <c r="I87" s="85" t="str">
        <f>IF(教務委員編集用!I224=0,"",教務委員編集用!I224)</f>
        <v/>
      </c>
      <c r="J87" s="85">
        <f>IF(教務委員編集用!J224=0,"",教務委員編集用!J224)</f>
        <v>3</v>
      </c>
      <c r="K87" s="85" t="str">
        <f>IF(教務委員編集用!K224=0,"",教務委員編集用!K224)</f>
        <v/>
      </c>
      <c r="L87" s="85" t="str">
        <f>IF(教務委員編集用!L224=0,"",教務委員編集用!L224)</f>
        <v/>
      </c>
      <c r="M87" s="85" t="str">
        <f>IF(教務委員編集用!M224=0,"",教務委員編集用!M224)</f>
        <v/>
      </c>
      <c r="N87" s="85"/>
      <c r="O87" s="85"/>
      <c r="P87" s="88">
        <f>教務委員編集用!T224</f>
        <v>0</v>
      </c>
      <c r="Q87" s="419"/>
      <c r="R87" s="85"/>
      <c r="S87" s="85"/>
      <c r="T87" s="87"/>
    </row>
    <row r="88" spans="2:20" ht="14.25" thickTop="1">
      <c r="B88" s="581"/>
      <c r="C88" s="579"/>
      <c r="D88" s="575">
        <f>教務委員編集用!D228</f>
        <v>2</v>
      </c>
      <c r="E88" s="572" t="str">
        <f>教務委員編集用!E228</f>
        <v>実務訓練等を通じて基盤となる工学分野に関連した業務の概要を理解できる.</v>
      </c>
      <c r="F88" s="10"/>
      <c r="G88" s="321"/>
      <c r="H88" s="321"/>
      <c r="I88" s="321"/>
      <c r="J88" s="321"/>
      <c r="K88" s="321"/>
      <c r="L88" s="321"/>
      <c r="M88" s="321"/>
      <c r="N88" s="321"/>
      <c r="O88" s="321"/>
      <c r="P88" s="72"/>
      <c r="Q88" s="326"/>
      <c r="R88" s="56"/>
      <c r="S88" s="56"/>
      <c r="T88" s="34"/>
    </row>
    <row r="89" spans="2:20">
      <c r="B89" s="581"/>
      <c r="C89" s="579"/>
      <c r="D89" s="566"/>
      <c r="E89" s="579"/>
      <c r="F89" s="8"/>
      <c r="G89" s="322"/>
      <c r="H89" s="322"/>
      <c r="I89" s="322"/>
      <c r="J89" s="322"/>
      <c r="K89" s="322"/>
      <c r="L89" s="322"/>
      <c r="M89" s="322"/>
      <c r="N89" s="322"/>
      <c r="O89" s="322"/>
      <c r="P89" s="69"/>
      <c r="Q89" s="327"/>
      <c r="R89" s="57"/>
      <c r="S89" s="57"/>
      <c r="T89" s="43"/>
    </row>
    <row r="90" spans="2:20">
      <c r="B90" s="581"/>
      <c r="C90" s="579"/>
      <c r="D90" s="566"/>
      <c r="E90" s="579"/>
      <c r="F90" s="11"/>
      <c r="G90" s="6"/>
      <c r="H90" s="6"/>
      <c r="I90" s="6"/>
      <c r="J90" s="6"/>
      <c r="K90" s="6"/>
      <c r="L90" s="6"/>
      <c r="M90" s="6"/>
      <c r="N90" s="6"/>
      <c r="O90" s="6"/>
      <c r="P90" s="70"/>
      <c r="Q90" s="429"/>
      <c r="R90" s="6"/>
      <c r="S90" s="6"/>
      <c r="T90" s="47"/>
    </row>
    <row r="91" spans="2:20" ht="14.25" thickBot="1">
      <c r="B91" s="581"/>
      <c r="C91" s="579"/>
      <c r="D91" s="566"/>
      <c r="E91" s="579"/>
      <c r="F91" s="9"/>
      <c r="G91" s="325"/>
      <c r="H91" s="325"/>
      <c r="I91" s="325"/>
      <c r="J91" s="325"/>
      <c r="K91" s="325"/>
      <c r="L91" s="325"/>
      <c r="M91" s="325"/>
      <c r="N91" s="325"/>
      <c r="O91" s="325"/>
      <c r="P91" s="68"/>
      <c r="Q91" s="364"/>
      <c r="R91" s="60"/>
      <c r="S91" s="60"/>
      <c r="T91" s="44"/>
    </row>
    <row r="92" spans="2:20" ht="15" thickTop="1" thickBot="1">
      <c r="B92" s="597"/>
      <c r="C92" s="598"/>
      <c r="D92" s="576"/>
      <c r="E92" s="598"/>
      <c r="F92" s="78" t="str">
        <f>IF(教務委員編集用!F231=0,"",教務委員編集用!F231)</f>
        <v>G-2 3年小計</v>
      </c>
      <c r="G92" s="78" t="str">
        <f>IF(教務委員編集用!G231=0,"",教務委員編集用!G231)</f>
        <v/>
      </c>
      <c r="H92" s="78" t="str">
        <f>IF(教務委員編集用!H231=0,"",教務委員編集用!H231)</f>
        <v/>
      </c>
      <c r="I92" s="78" t="str">
        <f>IF(教務委員編集用!I231=0,"",教務委員編集用!I231)</f>
        <v/>
      </c>
      <c r="J92" s="78">
        <f>IF(教務委員編集用!J231=0,"",教務委員編集用!J231)</f>
        <v>3</v>
      </c>
      <c r="K92" s="78" t="str">
        <f>IF(教務委員編集用!K231=0,"",教務委員編集用!K231)</f>
        <v/>
      </c>
      <c r="L92" s="78" t="str">
        <f>IF(教務委員編集用!L231=0,"",教務委員編集用!L231)</f>
        <v/>
      </c>
      <c r="M92" s="78" t="str">
        <f>IF(教務委員編集用!M231=0,"",教務委員編集用!M231)</f>
        <v/>
      </c>
      <c r="N92" s="78"/>
      <c r="O92" s="78"/>
      <c r="P92" s="83">
        <f>教務委員編集用!T231</f>
        <v>0</v>
      </c>
      <c r="Q92" s="430"/>
      <c r="R92" s="78"/>
      <c r="S92" s="78"/>
      <c r="T92" s="82"/>
    </row>
    <row r="93" spans="2:20" ht="14.25" thickBot="1">
      <c r="F93" s="3" t="str">
        <f>IF(教務委員編集用!F254=0,"",教務委員編集用!F254)</f>
        <v/>
      </c>
      <c r="G93" s="3" t="str">
        <f>IF(教務委員編集用!G254=0,"",教務委員編集用!G254)</f>
        <v/>
      </c>
      <c r="H93" s="3" t="str">
        <f>IF(教務委員編集用!H254=0,"",教務委員編集用!H254)</f>
        <v/>
      </c>
      <c r="I93" s="3" t="str">
        <f>IF(教務委員編集用!I254=0,"",教務委員編集用!I254)</f>
        <v/>
      </c>
      <c r="J93" s="3" t="str">
        <f>IF(教務委員編集用!J254=0,"",教務委員編集用!J254)</f>
        <v/>
      </c>
      <c r="K93" s="3" t="str">
        <f>IF(教務委員編集用!K254=0,"",教務委員編集用!K254)</f>
        <v/>
      </c>
      <c r="L93" s="3" t="str">
        <f>IF(教務委員編集用!L254=0,"",教務委員編集用!L254)</f>
        <v/>
      </c>
      <c r="M93" s="3" t="str">
        <f>IF(教務委員編集用!M254=0,"",教務委員編集用!M254)</f>
        <v/>
      </c>
      <c r="N93" s="3" t="str">
        <f>IF(教務委員編集用!V254=0,"",教務委員編集用!V254)</f>
        <v/>
      </c>
      <c r="R93" s="3" t="str">
        <f>IF(教務委員編集用!W254=0,"",教務委員編集用!W254)</f>
        <v/>
      </c>
      <c r="S93" s="3" t="str">
        <f>IF(教務委員編集用!X254=0,"",教務委員編集用!X254)</f>
        <v/>
      </c>
    </row>
    <row r="94" spans="2:20">
      <c r="B94" s="556" t="s">
        <v>132</v>
      </c>
      <c r="C94" s="557"/>
      <c r="D94" s="562" t="s">
        <v>133</v>
      </c>
      <c r="E94" s="562"/>
      <c r="F94" s="535"/>
      <c r="G94" s="536"/>
      <c r="H94" s="536"/>
      <c r="I94" s="536"/>
      <c r="J94" s="536"/>
      <c r="K94" s="536"/>
      <c r="L94" s="536"/>
      <c r="M94" s="536"/>
      <c r="N94" s="536"/>
      <c r="O94" s="536"/>
      <c r="P94" s="537"/>
      <c r="Q94" s="349"/>
      <c r="R94" s="349"/>
      <c r="S94" s="349"/>
      <c r="T94" s="349"/>
    </row>
    <row r="95" spans="2:20">
      <c r="B95" s="558"/>
      <c r="C95" s="559"/>
      <c r="D95" s="563"/>
      <c r="E95" s="563"/>
      <c r="F95" s="538"/>
      <c r="G95" s="539"/>
      <c r="H95" s="539"/>
      <c r="I95" s="539"/>
      <c r="J95" s="539"/>
      <c r="K95" s="539"/>
      <c r="L95" s="539"/>
      <c r="M95" s="539"/>
      <c r="N95" s="539"/>
      <c r="O95" s="539"/>
      <c r="P95" s="540"/>
      <c r="Q95" s="349"/>
      <c r="R95" s="349"/>
      <c r="S95" s="349"/>
      <c r="T95" s="349"/>
    </row>
    <row r="96" spans="2:20">
      <c r="B96" s="558"/>
      <c r="C96" s="559"/>
      <c r="D96" s="563"/>
      <c r="E96" s="563"/>
      <c r="F96" s="541"/>
      <c r="G96" s="542"/>
      <c r="H96" s="542"/>
      <c r="I96" s="542"/>
      <c r="J96" s="542"/>
      <c r="K96" s="542"/>
      <c r="L96" s="542"/>
      <c r="M96" s="542"/>
      <c r="N96" s="542"/>
      <c r="O96" s="542"/>
      <c r="P96" s="543"/>
      <c r="Q96" s="349"/>
      <c r="R96" s="349"/>
      <c r="S96" s="349"/>
      <c r="T96" s="349"/>
    </row>
    <row r="97" spans="2:20">
      <c r="B97" s="558"/>
      <c r="C97" s="559"/>
      <c r="D97" s="563" t="s">
        <v>134</v>
      </c>
      <c r="E97" s="563"/>
      <c r="F97" s="544"/>
      <c r="G97" s="545"/>
      <c r="H97" s="545"/>
      <c r="I97" s="545"/>
      <c r="J97" s="545"/>
      <c r="K97" s="545"/>
      <c r="L97" s="545"/>
      <c r="M97" s="545"/>
      <c r="N97" s="545"/>
      <c r="O97" s="545"/>
      <c r="P97" s="546"/>
      <c r="Q97" s="349"/>
      <c r="R97" s="349"/>
      <c r="S97" s="349"/>
      <c r="T97" s="349"/>
    </row>
    <row r="98" spans="2:20">
      <c r="B98" s="558"/>
      <c r="C98" s="559"/>
      <c r="D98" s="563"/>
      <c r="E98" s="563"/>
      <c r="F98" s="538"/>
      <c r="G98" s="539"/>
      <c r="H98" s="539"/>
      <c r="I98" s="539"/>
      <c r="J98" s="539"/>
      <c r="K98" s="539"/>
      <c r="L98" s="539"/>
      <c r="M98" s="539"/>
      <c r="N98" s="539"/>
      <c r="O98" s="539"/>
      <c r="P98" s="540"/>
      <c r="Q98" s="349"/>
      <c r="R98" s="349"/>
      <c r="S98" s="349"/>
      <c r="T98" s="349"/>
    </row>
    <row r="99" spans="2:20" ht="14.25" thickBot="1">
      <c r="B99" s="560"/>
      <c r="C99" s="561"/>
      <c r="D99" s="564"/>
      <c r="E99" s="564"/>
      <c r="F99" s="547"/>
      <c r="G99" s="548"/>
      <c r="H99" s="548"/>
      <c r="I99" s="548"/>
      <c r="J99" s="548"/>
      <c r="K99" s="548"/>
      <c r="L99" s="548"/>
      <c r="M99" s="548"/>
      <c r="N99" s="548"/>
      <c r="O99" s="548"/>
      <c r="P99" s="549"/>
      <c r="Q99" s="349"/>
      <c r="R99" s="349"/>
      <c r="S99" s="349"/>
      <c r="T99" s="349"/>
    </row>
    <row r="100" spans="2:20">
      <c r="B100" s="573" t="s">
        <v>135</v>
      </c>
      <c r="C100" s="574"/>
      <c r="D100" s="575" t="s">
        <v>136</v>
      </c>
      <c r="E100" s="575"/>
      <c r="F100" s="535"/>
      <c r="G100" s="536"/>
      <c r="H100" s="536"/>
      <c r="I100" s="536"/>
      <c r="J100" s="536"/>
      <c r="K100" s="536"/>
      <c r="L100" s="536"/>
      <c r="M100" s="536"/>
      <c r="N100" s="536"/>
      <c r="O100" s="536"/>
      <c r="P100" s="537"/>
      <c r="Q100" s="349"/>
      <c r="R100" s="349"/>
      <c r="S100" s="349"/>
      <c r="T100" s="349"/>
    </row>
    <row r="101" spans="2:20">
      <c r="B101" s="558"/>
      <c r="C101" s="559"/>
      <c r="D101" s="566"/>
      <c r="E101" s="566"/>
      <c r="F101" s="538"/>
      <c r="G101" s="539"/>
      <c r="H101" s="539"/>
      <c r="I101" s="539"/>
      <c r="J101" s="539"/>
      <c r="K101" s="539"/>
      <c r="L101" s="539"/>
      <c r="M101" s="539"/>
      <c r="N101" s="539"/>
      <c r="O101" s="539"/>
      <c r="P101" s="540"/>
      <c r="Q101" s="349"/>
      <c r="R101" s="349"/>
      <c r="S101" s="349"/>
      <c r="T101" s="349"/>
    </row>
    <row r="102" spans="2:20">
      <c r="B102" s="558"/>
      <c r="C102" s="559"/>
      <c r="D102" s="566"/>
      <c r="E102" s="566"/>
      <c r="F102" s="541"/>
      <c r="G102" s="542"/>
      <c r="H102" s="542"/>
      <c r="I102" s="542"/>
      <c r="J102" s="542"/>
      <c r="K102" s="542"/>
      <c r="L102" s="542"/>
      <c r="M102" s="542"/>
      <c r="N102" s="542"/>
      <c r="O102" s="542"/>
      <c r="P102" s="543"/>
      <c r="Q102" s="349"/>
      <c r="R102" s="349"/>
      <c r="S102" s="349"/>
      <c r="T102" s="349"/>
    </row>
    <row r="103" spans="2:20">
      <c r="B103" s="558"/>
      <c r="C103" s="559"/>
      <c r="D103" s="566" t="s">
        <v>137</v>
      </c>
      <c r="E103" s="566"/>
      <c r="F103" s="544"/>
      <c r="G103" s="545"/>
      <c r="H103" s="545"/>
      <c r="I103" s="545"/>
      <c r="J103" s="545"/>
      <c r="K103" s="545"/>
      <c r="L103" s="545"/>
      <c r="M103" s="545"/>
      <c r="N103" s="545"/>
      <c r="O103" s="545"/>
      <c r="P103" s="546"/>
      <c r="Q103" s="349"/>
      <c r="R103" s="349"/>
      <c r="S103" s="349"/>
      <c r="T103" s="349"/>
    </row>
    <row r="104" spans="2:20">
      <c r="B104" s="558"/>
      <c r="C104" s="559"/>
      <c r="D104" s="566"/>
      <c r="E104" s="566"/>
      <c r="F104" s="538"/>
      <c r="G104" s="539"/>
      <c r="H104" s="539"/>
      <c r="I104" s="539"/>
      <c r="J104" s="539"/>
      <c r="K104" s="539"/>
      <c r="L104" s="539"/>
      <c r="M104" s="539"/>
      <c r="N104" s="539"/>
      <c r="O104" s="539"/>
      <c r="P104" s="540"/>
      <c r="Q104" s="349"/>
      <c r="R104" s="349"/>
      <c r="S104" s="349"/>
      <c r="T104" s="349"/>
    </row>
    <row r="105" spans="2:20" ht="14.25" thickBot="1">
      <c r="B105" s="560"/>
      <c r="C105" s="561"/>
      <c r="D105" s="576"/>
      <c r="E105" s="576"/>
      <c r="F105" s="547"/>
      <c r="G105" s="548"/>
      <c r="H105" s="548"/>
      <c r="I105" s="548"/>
      <c r="J105" s="548"/>
      <c r="K105" s="548"/>
      <c r="L105" s="548"/>
      <c r="M105" s="548"/>
      <c r="N105" s="548"/>
      <c r="O105" s="548"/>
      <c r="P105" s="549"/>
      <c r="Q105" s="349"/>
      <c r="R105" s="349"/>
      <c r="S105" s="349"/>
      <c r="T105" s="349"/>
    </row>
    <row r="106" spans="2:20">
      <c r="F106" s="3" t="str">
        <f>IF(教務委員編集用!F267=0,"",教務委員編集用!F267)</f>
        <v/>
      </c>
      <c r="G106" s="3" t="str">
        <f>IF(教務委員編集用!G267=0,"",教務委員編集用!G267)</f>
        <v/>
      </c>
      <c r="H106" s="3" t="str">
        <f>IF(教務委員編集用!H267=0,"",教務委員編集用!H267)</f>
        <v/>
      </c>
      <c r="I106" s="3" t="str">
        <f>IF(教務委員編集用!I267=0,"",教務委員編集用!I267)</f>
        <v/>
      </c>
      <c r="J106" s="3" t="str">
        <f>IF(教務委員編集用!J267=0,"",教務委員編集用!J267)</f>
        <v/>
      </c>
      <c r="K106" s="3" t="str">
        <f>IF(教務委員編集用!K267=0,"",教務委員編集用!K267)</f>
        <v/>
      </c>
      <c r="L106" s="3" t="str">
        <f>IF(教務委員編集用!L267=0,"",教務委員編集用!L267)</f>
        <v/>
      </c>
      <c r="M106" s="3" t="str">
        <f>IF(教務委員編集用!M267=0,"",教務委員編集用!M267)</f>
        <v/>
      </c>
      <c r="N106" s="3" t="str">
        <f>IF(教務委員編集用!V267=0,"",教務委員編集用!V267)</f>
        <v/>
      </c>
      <c r="R106" s="3" t="str">
        <f>IF(教務委員編集用!W267=0,"",教務委員編集用!W267)</f>
        <v/>
      </c>
      <c r="S106" s="3" t="str">
        <f>IF(教務委員編集用!X267=0,"",教務委員編集用!X267)</f>
        <v/>
      </c>
    </row>
    <row r="107" spans="2:20">
      <c r="F107" s="3" t="str">
        <f>IF(教務委員編集用!F268=0,"",教務委員編集用!F268)</f>
        <v/>
      </c>
      <c r="G107" s="3" t="str">
        <f>IF(教務委員編集用!G268=0,"",教務委員編集用!G268)</f>
        <v/>
      </c>
      <c r="H107" s="3" t="str">
        <f>IF(教務委員編集用!H268=0,"",教務委員編集用!H268)</f>
        <v/>
      </c>
      <c r="I107" s="3" t="str">
        <f>IF(教務委員編集用!I268=0,"",教務委員編集用!I268)</f>
        <v/>
      </c>
      <c r="J107" s="3" t="str">
        <f>IF(教務委員編集用!J268=0,"",教務委員編集用!J268)</f>
        <v/>
      </c>
      <c r="K107" s="3" t="str">
        <f>IF(教務委員編集用!K268=0,"",教務委員編集用!K268)</f>
        <v/>
      </c>
      <c r="L107" s="3" t="str">
        <f>IF(教務委員編集用!L268=0,"",教務委員編集用!L268)</f>
        <v/>
      </c>
      <c r="M107" s="3" t="str">
        <f>IF(教務委員編集用!M268=0,"",教務委員編集用!M268)</f>
        <v/>
      </c>
      <c r="N107" s="3" t="str">
        <f>IF(教務委員編集用!V268=0,"",教務委員編集用!V268)</f>
        <v/>
      </c>
      <c r="R107" s="3" t="str">
        <f>IF(教務委員編集用!W268=0,"",教務委員編集用!W268)</f>
        <v/>
      </c>
      <c r="S107" s="3" t="str">
        <f>IF(教務委員編集用!X268=0,"",教務委員編集用!X268)</f>
        <v/>
      </c>
    </row>
    <row r="108" spans="2:20">
      <c r="F108" s="3" t="str">
        <f>IF(教務委員編集用!F269=0,"",教務委員編集用!F269)</f>
        <v/>
      </c>
      <c r="G108" s="3" t="str">
        <f>IF(教務委員編集用!G269=0,"",教務委員編集用!G269)</f>
        <v/>
      </c>
      <c r="H108" s="3" t="str">
        <f>IF(教務委員編集用!H269=0,"",教務委員編集用!H269)</f>
        <v/>
      </c>
      <c r="I108" s="3" t="str">
        <f>IF(教務委員編集用!I269=0,"",教務委員編集用!I269)</f>
        <v/>
      </c>
      <c r="J108" s="3" t="str">
        <f>IF(教務委員編集用!J269=0,"",教務委員編集用!J269)</f>
        <v/>
      </c>
      <c r="K108" s="3" t="str">
        <f>IF(教務委員編集用!K269=0,"",教務委員編集用!K269)</f>
        <v/>
      </c>
      <c r="L108" s="3" t="str">
        <f>IF(教務委員編集用!L269=0,"",教務委員編集用!L269)</f>
        <v/>
      </c>
      <c r="M108" s="3" t="str">
        <f>IF(教務委員編集用!M269=0,"",教務委員編集用!M269)</f>
        <v/>
      </c>
      <c r="N108" s="3" t="str">
        <f>IF(教務委員編集用!V269=0,"",教務委員編集用!V269)</f>
        <v/>
      </c>
      <c r="R108" s="3" t="str">
        <f>IF(教務委員編集用!W269=0,"",教務委員編集用!W269)</f>
        <v/>
      </c>
      <c r="S108" s="3" t="str">
        <f>IF(教務委員編集用!X269=0,"",教務委員編集用!X269)</f>
        <v/>
      </c>
    </row>
    <row r="109" spans="2:20">
      <c r="F109" s="3" t="str">
        <f>IF(教務委員編集用!F270=0,"",教務委員編集用!F270)</f>
        <v/>
      </c>
      <c r="G109" s="3" t="str">
        <f>IF(教務委員編集用!G270=0,"",教務委員編集用!G270)</f>
        <v/>
      </c>
      <c r="H109" s="3" t="str">
        <f>IF(教務委員編集用!H270=0,"",教務委員編集用!H270)</f>
        <v/>
      </c>
      <c r="I109" s="3" t="str">
        <f>IF(教務委員編集用!I270=0,"",教務委員編集用!I270)</f>
        <v/>
      </c>
      <c r="J109" s="3" t="str">
        <f>IF(教務委員編集用!J270=0,"",教務委員編集用!J270)</f>
        <v/>
      </c>
      <c r="K109" s="3" t="str">
        <f>IF(教務委員編集用!K270=0,"",教務委員編集用!K270)</f>
        <v/>
      </c>
      <c r="L109" s="3" t="str">
        <f>IF(教務委員編集用!L270=0,"",教務委員編集用!L270)</f>
        <v/>
      </c>
      <c r="M109" s="3" t="str">
        <f>IF(教務委員編集用!M270=0,"",教務委員編集用!M270)</f>
        <v/>
      </c>
      <c r="N109" s="3" t="str">
        <f>IF(教務委員編集用!V270=0,"",教務委員編集用!V270)</f>
        <v/>
      </c>
      <c r="R109" s="3" t="str">
        <f>IF(教務委員編集用!W270=0,"",教務委員編集用!W270)</f>
        <v/>
      </c>
      <c r="S109" s="3" t="str">
        <f>IF(教務委員編集用!X270=0,"",教務委員編集用!X270)</f>
        <v/>
      </c>
    </row>
    <row r="110" spans="2:20">
      <c r="F110" s="3" t="str">
        <f>IF(教務委員編集用!F271=0,"",教務委員編集用!F271)</f>
        <v/>
      </c>
      <c r="G110" s="3" t="str">
        <f>IF(教務委員編集用!G271=0,"",教務委員編集用!G271)</f>
        <v/>
      </c>
      <c r="H110" s="3" t="str">
        <f>IF(教務委員編集用!H271=0,"",教務委員編集用!H271)</f>
        <v/>
      </c>
      <c r="I110" s="3" t="str">
        <f>IF(教務委員編集用!I271=0,"",教務委員編集用!I271)</f>
        <v/>
      </c>
      <c r="J110" s="3" t="str">
        <f>IF(教務委員編集用!J271=0,"",教務委員編集用!J271)</f>
        <v/>
      </c>
      <c r="K110" s="3" t="str">
        <f>IF(教務委員編集用!K271=0,"",教務委員編集用!K271)</f>
        <v/>
      </c>
      <c r="L110" s="3" t="str">
        <f>IF(教務委員編集用!L271=0,"",教務委員編集用!L271)</f>
        <v/>
      </c>
      <c r="M110" s="3" t="str">
        <f>IF(教務委員編集用!M271=0,"",教務委員編集用!M271)</f>
        <v/>
      </c>
      <c r="N110" s="3" t="str">
        <f>IF(教務委員編集用!V271=0,"",教務委員編集用!V271)</f>
        <v/>
      </c>
      <c r="R110" s="3" t="str">
        <f>IF(教務委員編集用!W271=0,"",教務委員編集用!W271)</f>
        <v/>
      </c>
      <c r="S110" s="3" t="str">
        <f>IF(教務委員編集用!X271=0,"",教務委員編集用!X271)</f>
        <v/>
      </c>
    </row>
    <row r="111" spans="2:20">
      <c r="F111" s="3" t="str">
        <f>IF(教務委員編集用!F272=0,"",教務委員編集用!F272)</f>
        <v/>
      </c>
      <c r="G111" s="3" t="str">
        <f>IF(教務委員編集用!G272=0,"",教務委員編集用!G272)</f>
        <v/>
      </c>
      <c r="H111" s="3" t="str">
        <f>IF(教務委員編集用!H272=0,"",教務委員編集用!H272)</f>
        <v/>
      </c>
      <c r="I111" s="3" t="str">
        <f>IF(教務委員編集用!I272=0,"",教務委員編集用!I272)</f>
        <v/>
      </c>
      <c r="J111" s="3" t="str">
        <f>IF(教務委員編集用!J272=0,"",教務委員編集用!J272)</f>
        <v/>
      </c>
      <c r="K111" s="3" t="str">
        <f>IF(教務委員編集用!K272=0,"",教務委員編集用!K272)</f>
        <v/>
      </c>
      <c r="L111" s="3" t="str">
        <f>IF(教務委員編集用!L272=0,"",教務委員編集用!L272)</f>
        <v/>
      </c>
      <c r="M111" s="3" t="str">
        <f>IF(教務委員編集用!M272=0,"",教務委員編集用!M272)</f>
        <v/>
      </c>
      <c r="N111" s="3" t="str">
        <f>IF(教務委員編集用!V272=0,"",教務委員編集用!V272)</f>
        <v/>
      </c>
      <c r="R111" s="3" t="str">
        <f>IF(教務委員編集用!W272=0,"",教務委員編集用!W272)</f>
        <v/>
      </c>
      <c r="S111" s="3" t="str">
        <f>IF(教務委員編集用!X272=0,"",教務委員編集用!X272)</f>
        <v/>
      </c>
    </row>
    <row r="112" spans="2:20">
      <c r="F112" s="3" t="str">
        <f>IF(教務委員編集用!F273=0,"",教務委員編集用!F273)</f>
        <v/>
      </c>
      <c r="G112" s="3" t="str">
        <f>IF(教務委員編集用!G273=0,"",教務委員編集用!G273)</f>
        <v/>
      </c>
      <c r="H112" s="3" t="str">
        <f>IF(教務委員編集用!H273=0,"",教務委員編集用!H273)</f>
        <v/>
      </c>
      <c r="I112" s="3" t="str">
        <f>IF(教務委員編集用!I273=0,"",教務委員編集用!I273)</f>
        <v/>
      </c>
      <c r="J112" s="3" t="str">
        <f>IF(教務委員編集用!J273=0,"",教務委員編集用!J273)</f>
        <v/>
      </c>
      <c r="K112" s="3" t="str">
        <f>IF(教務委員編集用!K273=0,"",教務委員編集用!K273)</f>
        <v/>
      </c>
      <c r="L112" s="3" t="str">
        <f>IF(教務委員編集用!L273=0,"",教務委員編集用!L273)</f>
        <v/>
      </c>
      <c r="M112" s="3" t="str">
        <f>IF(教務委員編集用!M273=0,"",教務委員編集用!M273)</f>
        <v/>
      </c>
      <c r="N112" s="3" t="str">
        <f>IF(教務委員編集用!V273=0,"",教務委員編集用!V273)</f>
        <v/>
      </c>
      <c r="R112" s="3" t="str">
        <f>IF(教務委員編集用!W273=0,"",教務委員編集用!W273)</f>
        <v/>
      </c>
      <c r="S112" s="3" t="str">
        <f>IF(教務委員編集用!X273=0,"",教務委員編集用!X273)</f>
        <v/>
      </c>
    </row>
    <row r="113" spans="6:19">
      <c r="F113" s="3" t="str">
        <f>IF(教務委員編集用!F274=0,"",教務委員編集用!F274)</f>
        <v/>
      </c>
      <c r="G113" s="3" t="str">
        <f>IF(教務委員編集用!G274=0,"",教務委員編集用!G274)</f>
        <v/>
      </c>
      <c r="H113" s="3" t="str">
        <f>IF(教務委員編集用!H274=0,"",教務委員編集用!H274)</f>
        <v/>
      </c>
      <c r="I113" s="3" t="str">
        <f>IF(教務委員編集用!I274=0,"",教務委員編集用!I274)</f>
        <v/>
      </c>
      <c r="J113" s="3" t="str">
        <f>IF(教務委員編集用!J274=0,"",教務委員編集用!J274)</f>
        <v/>
      </c>
      <c r="K113" s="3" t="str">
        <f>IF(教務委員編集用!K274=0,"",教務委員編集用!K274)</f>
        <v/>
      </c>
      <c r="L113" s="3" t="str">
        <f>IF(教務委員編集用!L274=0,"",教務委員編集用!L274)</f>
        <v/>
      </c>
      <c r="M113" s="3" t="str">
        <f>IF(教務委員編集用!M274=0,"",教務委員編集用!M274)</f>
        <v/>
      </c>
      <c r="N113" s="3" t="str">
        <f>IF(教務委員編集用!V274=0,"",教務委員編集用!V274)</f>
        <v/>
      </c>
      <c r="R113" s="3" t="str">
        <f>IF(教務委員編集用!W274=0,"",教務委員編集用!W274)</f>
        <v/>
      </c>
      <c r="S113" s="3" t="str">
        <f>IF(教務委員編集用!X274=0,"",教務委員編集用!X274)</f>
        <v/>
      </c>
    </row>
    <row r="114" spans="6:19">
      <c r="F114" s="3" t="str">
        <f>IF(教務委員編集用!F275=0,"",教務委員編集用!F275)</f>
        <v/>
      </c>
      <c r="G114" s="3" t="str">
        <f>IF(教務委員編集用!G275=0,"",教務委員編集用!G275)</f>
        <v/>
      </c>
      <c r="H114" s="3" t="str">
        <f>IF(教務委員編集用!H275=0,"",教務委員編集用!H275)</f>
        <v/>
      </c>
      <c r="I114" s="3" t="str">
        <f>IF(教務委員編集用!I275=0,"",教務委員編集用!I275)</f>
        <v/>
      </c>
      <c r="J114" s="3" t="str">
        <f>IF(教務委員編集用!J275=0,"",教務委員編集用!J275)</f>
        <v/>
      </c>
      <c r="K114" s="3" t="str">
        <f>IF(教務委員編集用!K275=0,"",教務委員編集用!K275)</f>
        <v/>
      </c>
      <c r="L114" s="3" t="str">
        <f>IF(教務委員編集用!L275=0,"",教務委員編集用!L275)</f>
        <v/>
      </c>
      <c r="M114" s="3" t="str">
        <f>IF(教務委員編集用!M275=0,"",教務委員編集用!M275)</f>
        <v/>
      </c>
      <c r="N114" s="3" t="str">
        <f>IF(教務委員編集用!V275=0,"",教務委員編集用!V275)</f>
        <v/>
      </c>
      <c r="R114" s="3" t="str">
        <f>IF(教務委員編集用!W275=0,"",教務委員編集用!W275)</f>
        <v/>
      </c>
      <c r="S114" s="3" t="str">
        <f>IF(教務委員編集用!X275=0,"",教務委員編集用!X275)</f>
        <v/>
      </c>
    </row>
    <row r="115" spans="6:19">
      <c r="F115" s="3" t="str">
        <f>IF(教務委員編集用!F276=0,"",教務委員編集用!F276)</f>
        <v/>
      </c>
      <c r="G115" s="3" t="str">
        <f>IF(教務委員編集用!G276=0,"",教務委員編集用!G276)</f>
        <v/>
      </c>
      <c r="H115" s="3" t="str">
        <f>IF(教務委員編集用!H276=0,"",教務委員編集用!H276)</f>
        <v/>
      </c>
      <c r="I115" s="3" t="str">
        <f>IF(教務委員編集用!I276=0,"",教務委員編集用!I276)</f>
        <v/>
      </c>
      <c r="J115" s="3" t="str">
        <f>IF(教務委員編集用!J276=0,"",教務委員編集用!J276)</f>
        <v/>
      </c>
      <c r="K115" s="3" t="str">
        <f>IF(教務委員編集用!K276=0,"",教務委員編集用!K276)</f>
        <v/>
      </c>
      <c r="L115" s="3" t="str">
        <f>IF(教務委員編集用!L276=0,"",教務委員編集用!L276)</f>
        <v/>
      </c>
      <c r="M115" s="3" t="str">
        <f>IF(教務委員編集用!M276=0,"",教務委員編集用!M276)</f>
        <v/>
      </c>
      <c r="N115" s="3" t="str">
        <f>IF(教務委員編集用!V276=0,"",教務委員編集用!V276)</f>
        <v/>
      </c>
      <c r="R115" s="3" t="str">
        <f>IF(教務委員編集用!W276=0,"",教務委員編集用!W276)</f>
        <v/>
      </c>
      <c r="S115" s="3" t="str">
        <f>IF(教務委員編集用!X276=0,"",教務委員編集用!X276)</f>
        <v/>
      </c>
    </row>
    <row r="116" spans="6:19">
      <c r="F116" s="3" t="str">
        <f>IF(教務委員編集用!F277=0,"",教務委員編集用!F277)</f>
        <v/>
      </c>
      <c r="G116" s="3" t="str">
        <f>IF(教務委員編集用!G277=0,"",教務委員編集用!G277)</f>
        <v/>
      </c>
      <c r="H116" s="3" t="str">
        <f>IF(教務委員編集用!H277=0,"",教務委員編集用!H277)</f>
        <v/>
      </c>
      <c r="I116" s="3" t="str">
        <f>IF(教務委員編集用!I277=0,"",教務委員編集用!I277)</f>
        <v/>
      </c>
      <c r="J116" s="3" t="str">
        <f>IF(教務委員編集用!J277=0,"",教務委員編集用!J277)</f>
        <v/>
      </c>
      <c r="K116" s="3" t="str">
        <f>IF(教務委員編集用!K277=0,"",教務委員編集用!K277)</f>
        <v/>
      </c>
      <c r="L116" s="3" t="str">
        <f>IF(教務委員編集用!L277=0,"",教務委員編集用!L277)</f>
        <v/>
      </c>
      <c r="M116" s="3" t="str">
        <f>IF(教務委員編集用!M277=0,"",教務委員編集用!M277)</f>
        <v/>
      </c>
      <c r="N116" s="3" t="str">
        <f>IF(教務委員編集用!V277=0,"",教務委員編集用!V277)</f>
        <v/>
      </c>
      <c r="R116" s="3" t="str">
        <f>IF(教務委員編集用!W277=0,"",教務委員編集用!W277)</f>
        <v/>
      </c>
      <c r="S116" s="3" t="str">
        <f>IF(教務委員編集用!X277=0,"",教務委員編集用!X277)</f>
        <v/>
      </c>
    </row>
    <row r="117" spans="6:19">
      <c r="F117" s="3" t="str">
        <f>IF(教務委員編集用!F278=0,"",教務委員編集用!F278)</f>
        <v/>
      </c>
      <c r="G117" s="3" t="str">
        <f>IF(教務委員編集用!G278=0,"",教務委員編集用!G278)</f>
        <v/>
      </c>
      <c r="H117" s="3" t="str">
        <f>IF(教務委員編集用!H278=0,"",教務委員編集用!H278)</f>
        <v/>
      </c>
      <c r="I117" s="3" t="str">
        <f>IF(教務委員編集用!I278=0,"",教務委員編集用!I278)</f>
        <v/>
      </c>
      <c r="J117" s="3" t="str">
        <f>IF(教務委員編集用!J278=0,"",教務委員編集用!J278)</f>
        <v/>
      </c>
      <c r="K117" s="3" t="str">
        <f>IF(教務委員編集用!K278=0,"",教務委員編集用!K278)</f>
        <v/>
      </c>
      <c r="L117" s="3" t="str">
        <f>IF(教務委員編集用!L278=0,"",教務委員編集用!L278)</f>
        <v/>
      </c>
      <c r="M117" s="3" t="str">
        <f>IF(教務委員編集用!M278=0,"",教務委員編集用!M278)</f>
        <v/>
      </c>
      <c r="N117" s="3" t="str">
        <f>IF(教務委員編集用!V278=0,"",教務委員編集用!V278)</f>
        <v/>
      </c>
      <c r="R117" s="3" t="str">
        <f>IF(教務委員編集用!W278=0,"",教務委員編集用!W278)</f>
        <v/>
      </c>
      <c r="S117" s="3" t="str">
        <f>IF(教務委員編集用!X278=0,"",教務委員編集用!X278)</f>
        <v/>
      </c>
    </row>
    <row r="118" spans="6:19">
      <c r="F118" s="3" t="str">
        <f>IF(教務委員編集用!F279=0,"",教務委員編集用!F279)</f>
        <v/>
      </c>
      <c r="G118" s="3" t="str">
        <f>IF(教務委員編集用!G279=0,"",教務委員編集用!G279)</f>
        <v/>
      </c>
      <c r="H118" s="3" t="str">
        <f>IF(教務委員編集用!H279=0,"",教務委員編集用!H279)</f>
        <v/>
      </c>
      <c r="I118" s="3" t="str">
        <f>IF(教務委員編集用!I279=0,"",教務委員編集用!I279)</f>
        <v/>
      </c>
      <c r="J118" s="3" t="str">
        <f>IF(教務委員編集用!J279=0,"",教務委員編集用!J279)</f>
        <v/>
      </c>
      <c r="K118" s="3" t="str">
        <f>IF(教務委員編集用!K279=0,"",教務委員編集用!K279)</f>
        <v/>
      </c>
      <c r="L118" s="3" t="str">
        <f>IF(教務委員編集用!L279=0,"",教務委員編集用!L279)</f>
        <v/>
      </c>
      <c r="M118" s="3" t="str">
        <f>IF(教務委員編集用!M279=0,"",教務委員編集用!M279)</f>
        <v/>
      </c>
      <c r="N118" s="3" t="str">
        <f>IF(教務委員編集用!V279=0,"",教務委員編集用!V279)</f>
        <v/>
      </c>
      <c r="R118" s="3" t="str">
        <f>IF(教務委員編集用!W279=0,"",教務委員編集用!W279)</f>
        <v/>
      </c>
      <c r="S118" s="3" t="str">
        <f>IF(教務委員編集用!X279=0,"",教務委員編集用!X279)</f>
        <v/>
      </c>
    </row>
    <row r="119" spans="6:19">
      <c r="F119" s="3" t="str">
        <f>IF(教務委員編集用!F280=0,"",教務委員編集用!F280)</f>
        <v/>
      </c>
      <c r="G119" s="3" t="str">
        <f>IF(教務委員編集用!G280=0,"",教務委員編集用!G280)</f>
        <v/>
      </c>
      <c r="H119" s="3" t="str">
        <f>IF(教務委員編集用!H280=0,"",教務委員編集用!H280)</f>
        <v/>
      </c>
      <c r="I119" s="3" t="str">
        <f>IF(教務委員編集用!I280=0,"",教務委員編集用!I280)</f>
        <v/>
      </c>
      <c r="J119" s="3" t="str">
        <f>IF(教務委員編集用!J280=0,"",教務委員編集用!J280)</f>
        <v/>
      </c>
      <c r="K119" s="3" t="str">
        <f>IF(教務委員編集用!K280=0,"",教務委員編集用!K280)</f>
        <v/>
      </c>
      <c r="L119" s="3" t="str">
        <f>IF(教務委員編集用!L280=0,"",教務委員編集用!L280)</f>
        <v/>
      </c>
      <c r="M119" s="3" t="str">
        <f>IF(教務委員編集用!M280=0,"",教務委員編集用!M280)</f>
        <v/>
      </c>
      <c r="N119" s="3" t="str">
        <f>IF(教務委員編集用!V280=0,"",教務委員編集用!V280)</f>
        <v/>
      </c>
      <c r="R119" s="3" t="str">
        <f>IF(教務委員編集用!W280=0,"",教務委員編集用!W280)</f>
        <v/>
      </c>
      <c r="S119" s="3" t="str">
        <f>IF(教務委員編集用!X280=0,"",教務委員編集用!X280)</f>
        <v/>
      </c>
    </row>
    <row r="120" spans="6:19">
      <c r="F120" s="3" t="str">
        <f>IF(教務委員編集用!F281=0,"",教務委員編集用!F281)</f>
        <v/>
      </c>
      <c r="G120" s="3" t="str">
        <f>IF(教務委員編集用!G281=0,"",教務委員編集用!G281)</f>
        <v/>
      </c>
      <c r="H120" s="3" t="str">
        <f>IF(教務委員編集用!H281=0,"",教務委員編集用!H281)</f>
        <v/>
      </c>
      <c r="I120" s="3" t="str">
        <f>IF(教務委員編集用!I281=0,"",教務委員編集用!I281)</f>
        <v/>
      </c>
      <c r="J120" s="3" t="str">
        <f>IF(教務委員編集用!J281=0,"",教務委員編集用!J281)</f>
        <v/>
      </c>
      <c r="K120" s="3" t="str">
        <f>IF(教務委員編集用!K281=0,"",教務委員編集用!K281)</f>
        <v/>
      </c>
      <c r="L120" s="3" t="str">
        <f>IF(教務委員編集用!L281=0,"",教務委員編集用!L281)</f>
        <v/>
      </c>
      <c r="M120" s="3" t="str">
        <f>IF(教務委員編集用!M281=0,"",教務委員編集用!M281)</f>
        <v/>
      </c>
      <c r="N120" s="3" t="str">
        <f>IF(教務委員編集用!V281=0,"",教務委員編集用!V281)</f>
        <v/>
      </c>
      <c r="R120" s="3" t="str">
        <f>IF(教務委員編集用!W281=0,"",教務委員編集用!W281)</f>
        <v/>
      </c>
      <c r="S120" s="3" t="str">
        <f>IF(教務委員編集用!X281=0,"",教務委員編集用!X281)</f>
        <v/>
      </c>
    </row>
    <row r="121" spans="6:19">
      <c r="F121" s="3" t="str">
        <f>IF(教務委員編集用!F282=0,"",教務委員編集用!F282)</f>
        <v/>
      </c>
      <c r="G121" s="3" t="str">
        <f>IF(教務委員編集用!G282=0,"",教務委員編集用!G282)</f>
        <v/>
      </c>
      <c r="H121" s="3" t="str">
        <f>IF(教務委員編集用!H282=0,"",教務委員編集用!H282)</f>
        <v/>
      </c>
      <c r="I121" s="3" t="str">
        <f>IF(教務委員編集用!I282=0,"",教務委員編集用!I282)</f>
        <v/>
      </c>
      <c r="J121" s="3" t="str">
        <f>IF(教務委員編集用!J282=0,"",教務委員編集用!J282)</f>
        <v/>
      </c>
      <c r="K121" s="3" t="str">
        <f>IF(教務委員編集用!K282=0,"",教務委員編集用!K282)</f>
        <v/>
      </c>
      <c r="L121" s="3" t="str">
        <f>IF(教務委員編集用!L282=0,"",教務委員編集用!L282)</f>
        <v/>
      </c>
      <c r="M121" s="3" t="str">
        <f>IF(教務委員編集用!M282=0,"",教務委員編集用!M282)</f>
        <v/>
      </c>
      <c r="N121" s="3" t="str">
        <f>IF(教務委員編集用!V282=0,"",教務委員編集用!V282)</f>
        <v/>
      </c>
      <c r="R121" s="3" t="str">
        <f>IF(教務委員編集用!W282=0,"",教務委員編集用!W282)</f>
        <v/>
      </c>
      <c r="S121" s="3" t="str">
        <f>IF(教務委員編集用!X282=0,"",教務委員編集用!X282)</f>
        <v/>
      </c>
    </row>
    <row r="122" spans="6:19">
      <c r="F122" s="3" t="str">
        <f>IF(教務委員編集用!F283=0,"",教務委員編集用!F283)</f>
        <v/>
      </c>
      <c r="G122" s="3" t="str">
        <f>IF(教務委員編集用!G283=0,"",教務委員編集用!G283)</f>
        <v/>
      </c>
      <c r="H122" s="3" t="str">
        <f>IF(教務委員編集用!H283=0,"",教務委員編集用!H283)</f>
        <v/>
      </c>
      <c r="I122" s="3" t="str">
        <f>IF(教務委員編集用!I283=0,"",教務委員編集用!I283)</f>
        <v/>
      </c>
      <c r="J122" s="3" t="str">
        <f>IF(教務委員編集用!J283=0,"",教務委員編集用!J283)</f>
        <v/>
      </c>
      <c r="K122" s="3" t="str">
        <f>IF(教務委員編集用!K283=0,"",教務委員編集用!K283)</f>
        <v/>
      </c>
      <c r="L122" s="3" t="str">
        <f>IF(教務委員編集用!L283=0,"",教務委員編集用!L283)</f>
        <v/>
      </c>
      <c r="M122" s="3" t="str">
        <f>IF(教務委員編集用!M283=0,"",教務委員編集用!M283)</f>
        <v/>
      </c>
      <c r="N122" s="3" t="str">
        <f>IF(教務委員編集用!V283=0,"",教務委員編集用!V283)</f>
        <v/>
      </c>
      <c r="R122" s="3" t="str">
        <f>IF(教務委員編集用!W283=0,"",教務委員編集用!W283)</f>
        <v/>
      </c>
      <c r="S122" s="3" t="str">
        <f>IF(教務委員編集用!X283=0,"",教務委員編集用!X283)</f>
        <v/>
      </c>
    </row>
  </sheetData>
  <mergeCells count="64">
    <mergeCell ref="B83:B92"/>
    <mergeCell ref="C83:C92"/>
    <mergeCell ref="D83:D87"/>
    <mergeCell ref="E83:E87"/>
    <mergeCell ref="D88:D92"/>
    <mergeCell ref="E88:E92"/>
    <mergeCell ref="B73:B82"/>
    <mergeCell ref="C73:C82"/>
    <mergeCell ref="D73:D76"/>
    <mergeCell ref="E73:E76"/>
    <mergeCell ref="D77:D82"/>
    <mergeCell ref="E77:E82"/>
    <mergeCell ref="B62:B72"/>
    <mergeCell ref="C62:C72"/>
    <mergeCell ref="D62:D67"/>
    <mergeCell ref="E62:E67"/>
    <mergeCell ref="D68:D72"/>
    <mergeCell ref="E68:E72"/>
    <mergeCell ref="B38:B61"/>
    <mergeCell ref="C38:C61"/>
    <mergeCell ref="D38:D45"/>
    <mergeCell ref="E38:E45"/>
    <mergeCell ref="D46:D49"/>
    <mergeCell ref="E46:E49"/>
    <mergeCell ref="D50:D57"/>
    <mergeCell ref="E50:E57"/>
    <mergeCell ref="D58:D61"/>
    <mergeCell ref="E58:E61"/>
    <mergeCell ref="B26:B37"/>
    <mergeCell ref="C26:C37"/>
    <mergeCell ref="D26:D32"/>
    <mergeCell ref="E26:E32"/>
    <mergeCell ref="D33:D37"/>
    <mergeCell ref="E33:E37"/>
    <mergeCell ref="E5:E12"/>
    <mergeCell ref="D13:D17"/>
    <mergeCell ref="E13:E17"/>
    <mergeCell ref="B18:B25"/>
    <mergeCell ref="C18:C25"/>
    <mergeCell ref="D18:D21"/>
    <mergeCell ref="E18:E21"/>
    <mergeCell ref="D22:D25"/>
    <mergeCell ref="E22:E25"/>
    <mergeCell ref="B100:C105"/>
    <mergeCell ref="D100:E102"/>
    <mergeCell ref="D103:E105"/>
    <mergeCell ref="F100:P102"/>
    <mergeCell ref="F103:P105"/>
    <mergeCell ref="Q2:T3"/>
    <mergeCell ref="B4:C4"/>
    <mergeCell ref="D4:E4"/>
    <mergeCell ref="F94:P96"/>
    <mergeCell ref="F97:P99"/>
    <mergeCell ref="B2:D2"/>
    <mergeCell ref="G2:H2"/>
    <mergeCell ref="I2:K2"/>
    <mergeCell ref="L2:M2"/>
    <mergeCell ref="N2:P2"/>
    <mergeCell ref="B94:C99"/>
    <mergeCell ref="D94:E96"/>
    <mergeCell ref="D97:E99"/>
    <mergeCell ref="B5:B17"/>
    <mergeCell ref="C5:C17"/>
    <mergeCell ref="D5:D12"/>
  </mergeCells>
  <phoneticPr fontId="1"/>
  <dataValidations count="2">
    <dataValidation type="list" allowBlank="1" showInputMessage="1" showErrorMessage="1" sqref="P5:P11 P26:P31 P79:P81 P13:P16 P33:P36 P77 P46 P50:P54 P62:P63 P38:P42">
      <formula1>"5,4,3,2,1,0"</formula1>
    </dataValidation>
    <dataValidation type="list" allowBlank="1" showInputMessage="1" showErrorMessage="1" sqref="O5:O6 O13 O26:O30 O33 O77 O46 O50:O54 O62:O63 O38:O42">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32"/>
  <sheetViews>
    <sheetView zoomScaleNormal="100" zoomScaleSheetLayoutView="100" workbookViewId="0">
      <pane ySplit="4" topLeftCell="A29" activePane="bottomLeft" state="frozen"/>
      <selection pane="bottomLeft" activeCell="M10" sqref="M10"/>
    </sheetView>
  </sheetViews>
  <sheetFormatPr defaultRowHeight="13.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6.75" style="22" customWidth="1"/>
    <col min="13" max="14" width="7" style="3" customWidth="1"/>
    <col min="15" max="18" width="9.875" style="3" customWidth="1"/>
    <col min="19" max="19" width="9.625" style="3" customWidth="1"/>
    <col min="20" max="20" width="9" style="22"/>
  </cols>
  <sheetData>
    <row r="1" spans="2:20" ht="14.25" thickBot="1">
      <c r="L1" s="3"/>
    </row>
    <row r="2" spans="2:20" ht="21.75" customHeight="1" thickBot="1">
      <c r="B2" s="550" t="s">
        <v>302</v>
      </c>
      <c r="C2" s="550"/>
      <c r="D2" s="550"/>
      <c r="G2" s="551" t="s">
        <v>303</v>
      </c>
      <c r="H2" s="552"/>
      <c r="I2" s="552" t="str">
        <f>IF('1年生'!I2:K2=0,"",'1年生'!I2:K2)</f>
        <v/>
      </c>
      <c r="J2" s="552"/>
      <c r="K2" s="599"/>
      <c r="L2" s="555" t="s">
        <v>304</v>
      </c>
      <c r="M2" s="552"/>
      <c r="N2" s="552" t="str">
        <f>IF('1年生'!N2:P2=0,"",'1年生'!N2:P2)</f>
        <v/>
      </c>
      <c r="O2" s="552"/>
      <c r="P2" s="599"/>
      <c r="Q2" s="531" t="s">
        <v>305</v>
      </c>
      <c r="R2" s="531"/>
      <c r="S2" s="531"/>
      <c r="T2" s="531"/>
    </row>
    <row r="3" spans="2:20" ht="14.25" thickBot="1">
      <c r="L3" s="3"/>
      <c r="Q3" s="532"/>
      <c r="R3" s="532"/>
      <c r="S3" s="532"/>
      <c r="T3" s="532"/>
    </row>
    <row r="4" spans="2:20" ht="75" customHeight="1" thickBot="1">
      <c r="B4" s="533" t="str">
        <f>IF(教務委員編集用!B8=0,"",教務委員編集用!B8)</f>
        <v>大項目</v>
      </c>
      <c r="C4" s="534"/>
      <c r="D4" s="534" t="str">
        <f>IF(教務委員編集用!D8=0,"",教務委員編集用!D8)</f>
        <v>細項目</v>
      </c>
      <c r="E4" s="534"/>
      <c r="F4" s="330" t="str">
        <f>IF(教務委員編集用!F8=0,"",教務委員編集用!F8)</f>
        <v>授業科目名</v>
      </c>
      <c r="G4" s="330" t="str">
        <f>IF(教務委員編集用!G8=0,"",教務委員編集用!G8)</f>
        <v>単位数</v>
      </c>
      <c r="H4" s="330" t="str">
        <f>IF(教務委員編集用!H8=0,"",教務委員編集用!H8)</f>
        <v>必修・選択</v>
      </c>
      <c r="I4" s="330" t="str">
        <f>IF(教務委員編集用!I8=0,"",教務委員編集用!I8)</f>
        <v>履修・学修単位</v>
      </c>
      <c r="J4" s="330" t="str">
        <f>IF(教務委員編集用!J8=0,"",教務委員編集用!J8)</f>
        <v>年次</v>
      </c>
      <c r="K4" s="330" t="str">
        <f>IF(教務委員編集用!K8=0,"",教務委員編集用!K8)</f>
        <v>学期</v>
      </c>
      <c r="L4" s="330" t="str">
        <f>IF(教務委員編集用!L8=0,"",教務委員編集用!L8)</f>
        <v>合計時間数</v>
      </c>
      <c r="M4" s="330" t="str">
        <f>IF(教務委員編集用!M8=0,"",教務委員編集用!M8)</f>
        <v>学習・教育目標の割合</v>
      </c>
      <c r="N4" s="330" t="str">
        <f>IF(教務委員編集用!N8=0,"",教務委員編集用!N8)</f>
        <v>履修授業時間</v>
      </c>
      <c r="O4" s="35" t="str">
        <f>教務委員編集用!S8</f>
        <v>1週間当たりの家庭学習平均時間</v>
      </c>
      <c r="P4" s="123" t="str">
        <f>IF(教務委員編集用!T8=0,"",教務委員編集用!T8)</f>
        <v>自己評価
達成度を5段階で評価</v>
      </c>
      <c r="Q4" s="350" t="s">
        <v>236</v>
      </c>
      <c r="R4" s="35" t="s">
        <v>237</v>
      </c>
      <c r="S4" s="35" t="s">
        <v>238</v>
      </c>
      <c r="T4" s="340" t="str">
        <f>教務委員編集用!R8</f>
        <v>学年末
成績</v>
      </c>
    </row>
    <row r="5" spans="2:20" ht="13.5" customHeight="1">
      <c r="B5" s="605" t="str">
        <f>教務委員編集用!B9</f>
        <v>A</v>
      </c>
      <c r="C5" s="584" t="str">
        <f>教務委員編集用!C9</f>
        <v>世界の政治,経済,産業や文化を理解し,その中で自分自身か社会に貢献できる役割が何かを討論し,多面的に物事を考え,行動できる素養を持つ。</v>
      </c>
      <c r="D5" s="565">
        <f>教務委員編集用!D9</f>
        <v>1</v>
      </c>
      <c r="E5" s="590"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1</v>
      </c>
      <c r="H5" s="7" t="str">
        <f>教務委員編集用!H17</f>
        <v>必修</v>
      </c>
      <c r="I5" s="7" t="str">
        <f>教務委員編集用!I17</f>
        <v>履修</v>
      </c>
      <c r="J5" s="7">
        <f>教務委員編集用!J17</f>
        <v>4</v>
      </c>
      <c r="K5" s="7" t="str">
        <f>教務委員編集用!K17</f>
        <v>半期</v>
      </c>
      <c r="L5" s="31">
        <f>教務委員編集用!L17</f>
        <v>22.5</v>
      </c>
      <c r="M5" s="7">
        <f>教務委員編集用!M17</f>
        <v>100</v>
      </c>
      <c r="N5" s="7">
        <f>教務委員編集用!N17</f>
        <v>22.5</v>
      </c>
      <c r="O5" s="124"/>
      <c r="P5" s="129"/>
      <c r="Q5" s="388"/>
      <c r="R5" s="374"/>
      <c r="S5" s="374"/>
      <c r="T5" s="375"/>
    </row>
    <row r="6" spans="2:20">
      <c r="B6" s="578"/>
      <c r="C6" s="579"/>
      <c r="D6" s="566"/>
      <c r="E6" s="591"/>
      <c r="F6" s="8" t="str">
        <f>教務委員編集用!F18</f>
        <v>日本文学</v>
      </c>
      <c r="G6" s="8">
        <f>教務委員編集用!G18</f>
        <v>1</v>
      </c>
      <c r="H6" s="8" t="str">
        <f>教務委員編集用!H18</f>
        <v>必修選択</v>
      </c>
      <c r="I6" s="8" t="str">
        <f>教務委員編集用!I18</f>
        <v>履修</v>
      </c>
      <c r="J6" s="8">
        <f>教務委員編集用!J18</f>
        <v>4</v>
      </c>
      <c r="K6" s="8" t="str">
        <f>教務委員編集用!K18</f>
        <v>半期</v>
      </c>
      <c r="L6" s="30">
        <f>教務委員編集用!L18</f>
        <v>22.5</v>
      </c>
      <c r="M6" s="8">
        <f>教務委員編集用!M18</f>
        <v>100</v>
      </c>
      <c r="N6" s="30">
        <f>教務委員編集用!N18</f>
        <v>0</v>
      </c>
      <c r="O6" s="126"/>
      <c r="P6" s="130"/>
      <c r="Q6" s="352"/>
      <c r="R6" s="337"/>
      <c r="S6" s="337"/>
      <c r="T6" s="338"/>
    </row>
    <row r="7" spans="2:20">
      <c r="B7" s="578"/>
      <c r="C7" s="579"/>
      <c r="D7" s="566"/>
      <c r="E7" s="591"/>
      <c r="F7" s="8" t="str">
        <f>教務委員編集用!F19</f>
        <v>日本社会史</v>
      </c>
      <c r="G7" s="8">
        <f>教務委員編集用!G19</f>
        <v>1</v>
      </c>
      <c r="H7" s="8" t="str">
        <f>教務委員編集用!H19</f>
        <v>必修選択</v>
      </c>
      <c r="I7" s="8" t="str">
        <f>教務委員編集用!I19</f>
        <v>履修</v>
      </c>
      <c r="J7" s="8">
        <f>教務委員編集用!J19</f>
        <v>4</v>
      </c>
      <c r="K7" s="8" t="str">
        <f>教務委員編集用!K19</f>
        <v>半期</v>
      </c>
      <c r="L7" s="30">
        <f>教務委員編集用!L19</f>
        <v>22.5</v>
      </c>
      <c r="M7" s="8">
        <f>教務委員編集用!M19</f>
        <v>100</v>
      </c>
      <c r="N7" s="30">
        <f>教務委員編集用!N19</f>
        <v>0</v>
      </c>
      <c r="O7" s="126"/>
      <c r="P7" s="130"/>
      <c r="Q7" s="352"/>
      <c r="R7" s="337"/>
      <c r="S7" s="337"/>
      <c r="T7" s="338"/>
    </row>
    <row r="8" spans="2:20">
      <c r="B8" s="578"/>
      <c r="C8" s="579"/>
      <c r="D8" s="566"/>
      <c r="E8" s="591"/>
      <c r="F8" s="8" t="str">
        <f>教務委員編集用!F20</f>
        <v>西洋史</v>
      </c>
      <c r="G8" s="8">
        <f>教務委員編集用!G20</f>
        <v>1</v>
      </c>
      <c r="H8" s="8" t="str">
        <f>教務委員編集用!H20</f>
        <v>必修選択</v>
      </c>
      <c r="I8" s="8" t="str">
        <f>教務委員編集用!I20</f>
        <v>履修</v>
      </c>
      <c r="J8" s="8">
        <f>教務委員編集用!J20</f>
        <v>4</v>
      </c>
      <c r="K8" s="8" t="str">
        <f>教務委員編集用!K20</f>
        <v>半期</v>
      </c>
      <c r="L8" s="30">
        <f>教務委員編集用!L20</f>
        <v>22.5</v>
      </c>
      <c r="M8" s="8">
        <f>教務委員編集用!M20</f>
        <v>100</v>
      </c>
      <c r="N8" s="30">
        <f>教務委員編集用!N20</f>
        <v>0</v>
      </c>
      <c r="O8" s="126"/>
      <c r="P8" s="130"/>
      <c r="Q8" s="352"/>
      <c r="R8" s="337"/>
      <c r="S8" s="337"/>
      <c r="T8" s="338"/>
    </row>
    <row r="9" spans="2:20">
      <c r="B9" s="578"/>
      <c r="C9" s="579"/>
      <c r="D9" s="566"/>
      <c r="E9" s="591"/>
      <c r="F9" s="8" t="str">
        <f>教務委員編集用!F21</f>
        <v>社会哲学</v>
      </c>
      <c r="G9" s="8">
        <f>教務委員編集用!G21</f>
        <v>1</v>
      </c>
      <c r="H9" s="8" t="str">
        <f>教務委員編集用!H21</f>
        <v>必修選択</v>
      </c>
      <c r="I9" s="8" t="str">
        <f>教務委員編集用!I21</f>
        <v>履修</v>
      </c>
      <c r="J9" s="8">
        <f>教務委員編集用!J21</f>
        <v>4</v>
      </c>
      <c r="K9" s="8" t="str">
        <f>教務委員編集用!K21</f>
        <v>半期</v>
      </c>
      <c r="L9" s="30">
        <f>教務委員編集用!L21</f>
        <v>22.5</v>
      </c>
      <c r="M9" s="8">
        <f>教務委員編集用!M21</f>
        <v>100</v>
      </c>
      <c r="N9" s="30">
        <f>教務委員編集用!N21</f>
        <v>0</v>
      </c>
      <c r="O9" s="126"/>
      <c r="P9" s="130"/>
      <c r="Q9" s="352"/>
      <c r="R9" s="337"/>
      <c r="S9" s="337"/>
      <c r="T9" s="338"/>
    </row>
    <row r="10" spans="2:20">
      <c r="B10" s="578"/>
      <c r="C10" s="579"/>
      <c r="D10" s="566"/>
      <c r="E10" s="591"/>
      <c r="F10" s="8" t="str">
        <f>教務委員編集用!F22</f>
        <v>法学</v>
      </c>
      <c r="G10" s="8">
        <f>教務委員編集用!G22</f>
        <v>1</v>
      </c>
      <c r="H10" s="8" t="str">
        <f>教務委員編集用!H22</f>
        <v>必修選択</v>
      </c>
      <c r="I10" s="8" t="str">
        <f>教務委員編集用!I22</f>
        <v>履修</v>
      </c>
      <c r="J10" s="8">
        <f>教務委員編集用!J22</f>
        <v>4</v>
      </c>
      <c r="K10" s="8" t="str">
        <f>教務委員編集用!K22</f>
        <v>半期</v>
      </c>
      <c r="L10" s="30">
        <f>教務委員編集用!L22</f>
        <v>22.5</v>
      </c>
      <c r="M10" s="8">
        <f>教務委員編集用!M22</f>
        <v>100</v>
      </c>
      <c r="N10" s="30">
        <f>教務委員編集用!N22</f>
        <v>0</v>
      </c>
      <c r="O10" s="126"/>
      <c r="P10" s="130"/>
      <c r="Q10" s="352"/>
      <c r="R10" s="337"/>
      <c r="S10" s="337"/>
      <c r="T10" s="338"/>
    </row>
    <row r="11" spans="2:20">
      <c r="B11" s="578"/>
      <c r="C11" s="579"/>
      <c r="D11" s="566"/>
      <c r="E11" s="591"/>
      <c r="F11" s="8" t="str">
        <f>教務委員編集用!F23</f>
        <v>中国語Ⅰ</v>
      </c>
      <c r="G11" s="8">
        <f>教務委員編集用!G23</f>
        <v>1</v>
      </c>
      <c r="H11" s="8" t="str">
        <f>教務委員編集用!H23</f>
        <v>必修選択</v>
      </c>
      <c r="I11" s="8" t="str">
        <f>教務委員編集用!I23</f>
        <v>履修</v>
      </c>
      <c r="J11" s="8">
        <f>教務委員編集用!J23</f>
        <v>4</v>
      </c>
      <c r="K11" s="8" t="str">
        <f>教務委員編集用!K23</f>
        <v>半期</v>
      </c>
      <c r="L11" s="30">
        <f>教務委員編集用!L23</f>
        <v>22.5</v>
      </c>
      <c r="M11" s="8">
        <f>教務委員編集用!M23</f>
        <v>100</v>
      </c>
      <c r="N11" s="30">
        <f>教務委員編集用!N23</f>
        <v>0</v>
      </c>
      <c r="O11" s="126"/>
      <c r="P11" s="130"/>
      <c r="Q11" s="352"/>
      <c r="R11" s="337"/>
      <c r="S11" s="337"/>
      <c r="T11" s="338"/>
    </row>
    <row r="12" spans="2:20">
      <c r="B12" s="578"/>
      <c r="C12" s="579"/>
      <c r="D12" s="566"/>
      <c r="E12" s="591"/>
      <c r="F12" s="8" t="str">
        <f>教務委員編集用!F24</f>
        <v>ハングルⅠ</v>
      </c>
      <c r="G12" s="8">
        <f>教務委員編集用!G24</f>
        <v>1</v>
      </c>
      <c r="H12" s="8" t="str">
        <f>教務委員編集用!H24</f>
        <v>必修選択</v>
      </c>
      <c r="I12" s="8" t="str">
        <f>教務委員編集用!I24</f>
        <v>履修</v>
      </c>
      <c r="J12" s="8">
        <f>教務委員編集用!J24</f>
        <v>4</v>
      </c>
      <c r="K12" s="8" t="str">
        <f>教務委員編集用!K24</f>
        <v>半期</v>
      </c>
      <c r="L12" s="30">
        <f>教務委員編集用!L24</f>
        <v>22.5</v>
      </c>
      <c r="M12" s="8">
        <f>教務委員編集用!M24</f>
        <v>100</v>
      </c>
      <c r="N12" s="30">
        <f>教務委員編集用!N24</f>
        <v>0</v>
      </c>
      <c r="O12" s="126"/>
      <c r="P12" s="130"/>
      <c r="Q12" s="352"/>
      <c r="R12" s="337"/>
      <c r="S12" s="337"/>
      <c r="T12" s="338"/>
    </row>
    <row r="13" spans="2:20">
      <c r="B13" s="578"/>
      <c r="C13" s="579"/>
      <c r="D13" s="566"/>
      <c r="E13" s="591"/>
      <c r="F13" s="8" t="str">
        <f>教務委員編集用!F25</f>
        <v>日本文化史</v>
      </c>
      <c r="G13" s="8">
        <f>教務委員編集用!G25</f>
        <v>1</v>
      </c>
      <c r="H13" s="8" t="str">
        <f>教務委員編集用!H25</f>
        <v>必修選択</v>
      </c>
      <c r="I13" s="8" t="str">
        <f>教務委員編集用!I25</f>
        <v>履修</v>
      </c>
      <c r="J13" s="8">
        <f>教務委員編集用!J25</f>
        <v>4</v>
      </c>
      <c r="K13" s="8" t="str">
        <f>教務委員編集用!K25</f>
        <v>半期</v>
      </c>
      <c r="L13" s="30">
        <f>教務委員編集用!L25</f>
        <v>22.5</v>
      </c>
      <c r="M13" s="8">
        <f>教務委員編集用!M25</f>
        <v>100</v>
      </c>
      <c r="N13" s="30">
        <f>教務委員編集用!N25</f>
        <v>0</v>
      </c>
      <c r="O13" s="126"/>
      <c r="P13" s="130"/>
      <c r="Q13" s="352"/>
      <c r="R13" s="337"/>
      <c r="S13" s="337"/>
      <c r="T13" s="338"/>
    </row>
    <row r="14" spans="2:20">
      <c r="B14" s="578"/>
      <c r="C14" s="579"/>
      <c r="D14" s="566"/>
      <c r="E14" s="591"/>
      <c r="F14" s="8" t="str">
        <f>教務委員編集用!F26</f>
        <v>東洋史</v>
      </c>
      <c r="G14" s="8">
        <f>教務委員編集用!G26</f>
        <v>1</v>
      </c>
      <c r="H14" s="8" t="str">
        <f>教務委員編集用!H26</f>
        <v>必修選択</v>
      </c>
      <c r="I14" s="8" t="str">
        <f>教務委員編集用!I26</f>
        <v>履修</v>
      </c>
      <c r="J14" s="8">
        <f>教務委員編集用!J26</f>
        <v>4</v>
      </c>
      <c r="K14" s="8" t="str">
        <f>教務委員編集用!K26</f>
        <v>半期</v>
      </c>
      <c r="L14" s="30">
        <f>教務委員編集用!L26</f>
        <v>22.5</v>
      </c>
      <c r="M14" s="8">
        <f>教務委員編集用!M26</f>
        <v>100</v>
      </c>
      <c r="N14" s="30">
        <f>教務委員編集用!N26</f>
        <v>0</v>
      </c>
      <c r="O14" s="126"/>
      <c r="P14" s="130"/>
      <c r="Q14" s="352"/>
      <c r="R14" s="337"/>
      <c r="S14" s="337"/>
      <c r="T14" s="338"/>
    </row>
    <row r="15" spans="2:20">
      <c r="B15" s="578"/>
      <c r="C15" s="579"/>
      <c r="D15" s="566"/>
      <c r="E15" s="591"/>
      <c r="F15" s="8" t="str">
        <f>教務委員編集用!F27</f>
        <v>論理トレーニング</v>
      </c>
      <c r="G15" s="8">
        <f>教務委員編集用!G27</f>
        <v>1</v>
      </c>
      <c r="H15" s="8" t="str">
        <f>教務委員編集用!H27</f>
        <v>必修選択</v>
      </c>
      <c r="I15" s="8" t="str">
        <f>教務委員編集用!I27</f>
        <v>履修</v>
      </c>
      <c r="J15" s="8">
        <f>教務委員編集用!J27</f>
        <v>4</v>
      </c>
      <c r="K15" s="8" t="str">
        <f>教務委員編集用!K27</f>
        <v>半期</v>
      </c>
      <c r="L15" s="30">
        <f>教務委員編集用!L27</f>
        <v>22.5</v>
      </c>
      <c r="M15" s="8">
        <f>教務委員編集用!M27</f>
        <v>100</v>
      </c>
      <c r="N15" s="30">
        <f>教務委員編集用!N27</f>
        <v>0</v>
      </c>
      <c r="O15" s="126"/>
      <c r="P15" s="130"/>
      <c r="Q15" s="352"/>
      <c r="R15" s="337"/>
      <c r="S15" s="337"/>
      <c r="T15" s="338"/>
    </row>
    <row r="16" spans="2:20">
      <c r="B16" s="578"/>
      <c r="C16" s="579"/>
      <c r="D16" s="566"/>
      <c r="E16" s="591"/>
      <c r="F16" s="8" t="str">
        <f>教務委員編集用!F28</f>
        <v>経済学</v>
      </c>
      <c r="G16" s="8">
        <f>教務委員編集用!G28</f>
        <v>1</v>
      </c>
      <c r="H16" s="8" t="str">
        <f>教務委員編集用!H28</f>
        <v>必修選択</v>
      </c>
      <c r="I16" s="8" t="str">
        <f>教務委員編集用!I28</f>
        <v>履修</v>
      </c>
      <c r="J16" s="8">
        <f>教務委員編集用!J28</f>
        <v>4</v>
      </c>
      <c r="K16" s="8" t="str">
        <f>教務委員編集用!K28</f>
        <v>半期</v>
      </c>
      <c r="L16" s="30">
        <f>教務委員編集用!L28</f>
        <v>22.5</v>
      </c>
      <c r="M16" s="8">
        <f>教務委員編集用!M28</f>
        <v>100</v>
      </c>
      <c r="N16" s="30">
        <f>教務委員編集用!N28</f>
        <v>0</v>
      </c>
      <c r="O16" s="126"/>
      <c r="P16" s="130"/>
      <c r="Q16" s="352"/>
      <c r="R16" s="337"/>
      <c r="S16" s="337"/>
      <c r="T16" s="338"/>
    </row>
    <row r="17" spans="2:20">
      <c r="B17" s="578"/>
      <c r="C17" s="579"/>
      <c r="D17" s="566"/>
      <c r="E17" s="591"/>
      <c r="F17" s="8" t="str">
        <f>教務委員編集用!F29</f>
        <v>中国語Ⅱ</v>
      </c>
      <c r="G17" s="8">
        <f>教務委員編集用!G29</f>
        <v>1</v>
      </c>
      <c r="H17" s="8" t="str">
        <f>教務委員編集用!H29</f>
        <v>必修選択</v>
      </c>
      <c r="I17" s="8" t="str">
        <f>教務委員編集用!I29</f>
        <v>履修</v>
      </c>
      <c r="J17" s="8">
        <f>教務委員編集用!J29</f>
        <v>4</v>
      </c>
      <c r="K17" s="8" t="str">
        <f>教務委員編集用!K29</f>
        <v>半期</v>
      </c>
      <c r="L17" s="30">
        <f>教務委員編集用!L29</f>
        <v>22.5</v>
      </c>
      <c r="M17" s="8">
        <f>教務委員編集用!M29</f>
        <v>100</v>
      </c>
      <c r="N17" s="30">
        <f>教務委員編集用!N29</f>
        <v>0</v>
      </c>
      <c r="O17" s="126"/>
      <c r="P17" s="130"/>
      <c r="Q17" s="352"/>
      <c r="R17" s="337"/>
      <c r="S17" s="337"/>
      <c r="T17" s="338"/>
    </row>
    <row r="18" spans="2:20">
      <c r="B18" s="578"/>
      <c r="C18" s="579"/>
      <c r="D18" s="566"/>
      <c r="E18" s="591"/>
      <c r="F18" s="8" t="str">
        <f>教務委員編集用!F30</f>
        <v>ハングルⅡ</v>
      </c>
      <c r="G18" s="8">
        <f>教務委員編集用!G30</f>
        <v>1</v>
      </c>
      <c r="H18" s="8" t="str">
        <f>教務委員編集用!H30</f>
        <v>必修選択</v>
      </c>
      <c r="I18" s="8" t="str">
        <f>教務委員編集用!I30</f>
        <v>履修</v>
      </c>
      <c r="J18" s="8">
        <f>教務委員編集用!J30</f>
        <v>4</v>
      </c>
      <c r="K18" s="8" t="str">
        <f>教務委員編集用!K30</f>
        <v>半期</v>
      </c>
      <c r="L18" s="30">
        <f>教務委員編集用!L30</f>
        <v>22.5</v>
      </c>
      <c r="M18" s="8">
        <f>教務委員編集用!M30</f>
        <v>100</v>
      </c>
      <c r="N18" s="30">
        <f>教務委員編集用!N30</f>
        <v>0</v>
      </c>
      <c r="O18" s="126"/>
      <c r="P18" s="130"/>
      <c r="Q18" s="352"/>
      <c r="R18" s="337"/>
      <c r="S18" s="337"/>
      <c r="T18" s="338"/>
    </row>
    <row r="19" spans="2:20" ht="14.25" thickBot="1">
      <c r="B19" s="578"/>
      <c r="C19" s="579"/>
      <c r="D19" s="566"/>
      <c r="E19" s="591"/>
      <c r="F19" s="9"/>
      <c r="G19" s="9"/>
      <c r="H19" s="9"/>
      <c r="I19" s="9"/>
      <c r="J19" s="9"/>
      <c r="K19" s="9"/>
      <c r="L19" s="32"/>
      <c r="M19" s="9"/>
      <c r="N19" s="32"/>
      <c r="O19" s="9"/>
      <c r="P19" s="66"/>
      <c r="Q19" s="389"/>
      <c r="R19" s="32"/>
      <c r="S19" s="32"/>
      <c r="T19" s="38"/>
    </row>
    <row r="20" spans="2:20" ht="15" thickTop="1" thickBot="1">
      <c r="B20" s="578"/>
      <c r="C20" s="579"/>
      <c r="D20" s="567"/>
      <c r="E20" s="606"/>
      <c r="F20" s="85" t="str">
        <f>IF(教務委員編集用!F34=0,"",教務委員編集用!F34)</f>
        <v>A-1 4年小計</v>
      </c>
      <c r="G20" s="85" t="str">
        <f>IF(教務委員編集用!G34=0,"",教務委員編集用!G34)</f>
        <v/>
      </c>
      <c r="H20" s="85" t="str">
        <f>IF(教務委員編集用!H34=0,"",教務委員編集用!H34)</f>
        <v/>
      </c>
      <c r="I20" s="85" t="str">
        <f>IF(教務委員編集用!I34=0,"",教務委員編集用!I34)</f>
        <v/>
      </c>
      <c r="J20" s="85">
        <f>IF(教務委員編集用!J34=0,"",教務委員編集用!J34)</f>
        <v>4</v>
      </c>
      <c r="K20" s="85" t="str">
        <f>IF(教務委員編集用!K34=0,"",教務委員編集用!K34)</f>
        <v/>
      </c>
      <c r="L20" s="86" t="str">
        <f>IF(教務委員編集用!L34=0,"",教務委員編集用!L34)</f>
        <v/>
      </c>
      <c r="M20" s="85" t="str">
        <f>IF(教務委員編集用!M34=0,"",教務委員編集用!M34)</f>
        <v/>
      </c>
      <c r="N20" s="86"/>
      <c r="O20" s="85"/>
      <c r="P20" s="88">
        <f>教務委員編集用!T34</f>
        <v>0</v>
      </c>
      <c r="Q20" s="390"/>
      <c r="R20" s="86"/>
      <c r="S20" s="86"/>
      <c r="T20" s="87"/>
    </row>
    <row r="21" spans="2:20" ht="14.25" customHeight="1" thickTop="1">
      <c r="B21" s="578"/>
      <c r="C21" s="579"/>
      <c r="D21" s="575">
        <f>教務委員編集用!D37</f>
        <v>2</v>
      </c>
      <c r="E21" s="571" t="str">
        <f>教務委員編集用!E37</f>
        <v>健全な心身の発達について理解して行動でき,考えを述べることができる.</v>
      </c>
      <c r="F21" s="10" t="str">
        <f>教務委員編集用!F40</f>
        <v>スポーツI</v>
      </c>
      <c r="G21" s="10">
        <f>教務委員編集用!G40</f>
        <v>1</v>
      </c>
      <c r="H21" s="10" t="str">
        <f>教務委員編集用!H40</f>
        <v>必修</v>
      </c>
      <c r="I21" s="10" t="str">
        <f>教務委員編集用!I40</f>
        <v>履修</v>
      </c>
      <c r="J21" s="10">
        <f>教務委員編集用!J40</f>
        <v>4</v>
      </c>
      <c r="K21" s="10" t="str">
        <f>教務委員編集用!K40</f>
        <v>半期</v>
      </c>
      <c r="L21" s="33">
        <f>教務委員編集用!L40</f>
        <v>22.5</v>
      </c>
      <c r="M21" s="10">
        <f>教務委員編集用!M40</f>
        <v>100</v>
      </c>
      <c r="N21" s="33">
        <f>教務委員編集用!N40</f>
        <v>22.5</v>
      </c>
      <c r="O21" s="126"/>
      <c r="P21" s="131"/>
      <c r="Q21" s="391"/>
      <c r="R21" s="376"/>
      <c r="S21" s="376"/>
      <c r="T21" s="343"/>
    </row>
    <row r="22" spans="2:20">
      <c r="B22" s="578"/>
      <c r="C22" s="579"/>
      <c r="D22" s="566"/>
      <c r="E22" s="571"/>
      <c r="F22" s="8"/>
      <c r="G22" s="8"/>
      <c r="H22" s="8"/>
      <c r="I22" s="8"/>
      <c r="J22" s="8"/>
      <c r="K22" s="8"/>
      <c r="L22" s="30"/>
      <c r="M22" s="8"/>
      <c r="N22" s="30"/>
      <c r="O22" s="8"/>
      <c r="P22" s="65"/>
      <c r="Q22" s="392"/>
      <c r="R22" s="30"/>
      <c r="S22" s="30"/>
      <c r="T22" s="36"/>
    </row>
    <row r="23" spans="2:20" ht="14.25" thickBot="1">
      <c r="B23" s="578"/>
      <c r="C23" s="579"/>
      <c r="D23" s="566"/>
      <c r="E23" s="571"/>
      <c r="F23" s="9"/>
      <c r="G23" s="9"/>
      <c r="H23" s="9"/>
      <c r="I23" s="9"/>
      <c r="J23" s="9"/>
      <c r="K23" s="9"/>
      <c r="L23" s="32"/>
      <c r="M23" s="9"/>
      <c r="N23" s="32"/>
      <c r="O23" s="9"/>
      <c r="P23" s="66"/>
      <c r="Q23" s="389"/>
      <c r="R23" s="32"/>
      <c r="S23" s="32"/>
      <c r="T23" s="38"/>
    </row>
    <row r="24" spans="2:20" ht="14.25" thickTop="1">
      <c r="B24" s="578"/>
      <c r="C24" s="579"/>
      <c r="D24" s="566"/>
      <c r="E24" s="572"/>
      <c r="F24" s="10" t="str">
        <f>IF(教務委員編集用!F45=0,"",教務委員編集用!F45)</f>
        <v>A-2 4年小計</v>
      </c>
      <c r="G24" s="10" t="str">
        <f>IF(教務委員編集用!G45=0,"",教務委員編集用!G45)</f>
        <v/>
      </c>
      <c r="H24" s="10" t="str">
        <f>IF(教務委員編集用!H45=0,"",教務委員編集用!H45)</f>
        <v/>
      </c>
      <c r="I24" s="10" t="str">
        <f>IF(教務委員編集用!I45=0,"",教務委員編集用!I45)</f>
        <v/>
      </c>
      <c r="J24" s="10">
        <f>IF(教務委員編集用!J45=0,"",教務委員編集用!J45)</f>
        <v>4</v>
      </c>
      <c r="K24" s="10" t="str">
        <f>IF(教務委員編集用!K45=0,"",教務委員編集用!K45)</f>
        <v/>
      </c>
      <c r="L24" s="33" t="str">
        <f>IF(教務委員編集用!L45=0,"",教務委員編集用!L45)</f>
        <v/>
      </c>
      <c r="M24" s="10" t="str">
        <f>IF(教務委員編集用!M45=0,"",教務委員編集用!M45)</f>
        <v/>
      </c>
      <c r="N24" s="33"/>
      <c r="O24" s="10"/>
      <c r="P24" s="67">
        <f>教務委員編集用!T45</f>
        <v>0</v>
      </c>
      <c r="Q24" s="393"/>
      <c r="R24" s="33"/>
      <c r="S24" s="33"/>
      <c r="T24" s="37"/>
    </row>
    <row r="25" spans="2:20">
      <c r="B25" s="596" t="str">
        <f>教務委員編集用!B49</f>
        <v>B</v>
      </c>
      <c r="C25" s="592" t="str">
        <f>教務委員編集用!C49</f>
        <v>自然環境や社会の問題に関心を持ち,技術者としての役割と責任について考えを述べる素養を持つ。(技術者倫理)</v>
      </c>
      <c r="D25" s="566">
        <f>教務委員編集用!D49</f>
        <v>1</v>
      </c>
      <c r="E25" s="579" t="str">
        <f>教務委員編集用!E49</f>
        <v>自然や社会の問題に関心を持ち,技術が果たしてきた役割を理解し論述できる.</v>
      </c>
      <c r="F25" s="8" t="str">
        <f>教務委員編集用!F49</f>
        <v>倫理学</v>
      </c>
      <c r="G25" s="8">
        <f>教務委員編集用!G49</f>
        <v>2</v>
      </c>
      <c r="H25" s="8" t="str">
        <f>教務委員編集用!H49</f>
        <v>必修</v>
      </c>
      <c r="I25" s="8" t="str">
        <f>教務委員編集用!I49</f>
        <v>学修</v>
      </c>
      <c r="J25" s="8">
        <f>教務委員編集用!J49</f>
        <v>4</v>
      </c>
      <c r="K25" s="8" t="str">
        <f>教務委員編集用!K49</f>
        <v>半期</v>
      </c>
      <c r="L25" s="30">
        <f>教務委員編集用!L49</f>
        <v>22.5</v>
      </c>
      <c r="M25" s="8">
        <f>教務委員編集用!M49</f>
        <v>50</v>
      </c>
      <c r="N25" s="30">
        <f>教務委員編集用!N49</f>
        <v>11.25</v>
      </c>
      <c r="O25" s="136"/>
      <c r="P25" s="137"/>
      <c r="Q25" s="394"/>
      <c r="R25" s="377"/>
      <c r="S25" s="377"/>
      <c r="T25" s="378"/>
    </row>
    <row r="26" spans="2:20">
      <c r="B26" s="581"/>
      <c r="C26" s="583"/>
      <c r="D26" s="566"/>
      <c r="E26" s="579"/>
      <c r="F26" s="8"/>
      <c r="G26" s="8"/>
      <c r="H26" s="8"/>
      <c r="I26" s="8"/>
      <c r="J26" s="8"/>
      <c r="K26" s="8"/>
      <c r="L26" s="30"/>
      <c r="M26" s="8"/>
      <c r="N26" s="30"/>
      <c r="O26" s="8"/>
      <c r="P26" s="69"/>
      <c r="Q26" s="392"/>
      <c r="R26" s="30"/>
      <c r="S26" s="30"/>
      <c r="T26" s="36"/>
    </row>
    <row r="27" spans="2:20" ht="14.25" thickBot="1">
      <c r="B27" s="581"/>
      <c r="C27" s="583"/>
      <c r="D27" s="566"/>
      <c r="E27" s="579"/>
      <c r="F27" s="9"/>
      <c r="G27" s="9"/>
      <c r="H27" s="9"/>
      <c r="I27" s="9"/>
      <c r="J27" s="9"/>
      <c r="K27" s="9"/>
      <c r="L27" s="32"/>
      <c r="M27" s="9"/>
      <c r="N27" s="32"/>
      <c r="O27" s="9"/>
      <c r="P27" s="68"/>
      <c r="Q27" s="389"/>
      <c r="R27" s="32"/>
      <c r="S27" s="32"/>
      <c r="T27" s="38"/>
    </row>
    <row r="28" spans="2:20" ht="15" thickTop="1" thickBot="1">
      <c r="B28" s="581"/>
      <c r="C28" s="583"/>
      <c r="D28" s="567"/>
      <c r="E28" s="585"/>
      <c r="F28" s="85" t="str">
        <f>IF(教務委員編集用!F53=0,"",教務委員編集用!F53)</f>
        <v>B-1 4年小計</v>
      </c>
      <c r="G28" s="85" t="str">
        <f>IF(教務委員編集用!G53=0,"",教務委員編集用!G53)</f>
        <v/>
      </c>
      <c r="H28" s="85" t="str">
        <f>IF(教務委員編集用!H53=0,"",教務委員編集用!H53)</f>
        <v/>
      </c>
      <c r="I28" s="85" t="str">
        <f>IF(教務委員編集用!I53=0,"",教務委員編集用!I53)</f>
        <v/>
      </c>
      <c r="J28" s="85">
        <f>IF(教務委員編集用!J53=0,"",教務委員編集用!J53)</f>
        <v>4</v>
      </c>
      <c r="K28" s="85" t="str">
        <f>IF(教務委員編集用!K53=0,"",教務委員編集用!K53)</f>
        <v/>
      </c>
      <c r="L28" s="86" t="str">
        <f>IF(教務委員編集用!L53=0,"",教務委員編集用!L53)</f>
        <v/>
      </c>
      <c r="M28" s="85" t="str">
        <f>IF(教務委員編集用!M53=0,"",教務委員編集用!M53)</f>
        <v/>
      </c>
      <c r="N28" s="86"/>
      <c r="O28" s="85"/>
      <c r="P28" s="89">
        <f>教務委員編集用!T53</f>
        <v>0</v>
      </c>
      <c r="Q28" s="390"/>
      <c r="R28" s="86"/>
      <c r="S28" s="86"/>
      <c r="T28" s="87"/>
    </row>
    <row r="29" spans="2:20" ht="14.25" thickTop="1">
      <c r="B29" s="581"/>
      <c r="C29" s="583"/>
      <c r="D29" s="586">
        <f>教務委員編集用!D56</f>
        <v>2</v>
      </c>
      <c r="E29" s="572" t="str">
        <f>教務委員編集用!E56</f>
        <v>環境や社会における課題を理解し論述できる.</v>
      </c>
      <c r="F29" s="10" t="str">
        <f>教務委員編集用!F56</f>
        <v>倫理学</v>
      </c>
      <c r="G29" s="10">
        <f>教務委員編集用!G56</f>
        <v>2</v>
      </c>
      <c r="H29" s="10" t="str">
        <f>教務委員編集用!H56</f>
        <v>必修</v>
      </c>
      <c r="I29" s="10" t="str">
        <f>教務委員編集用!I56</f>
        <v>学修</v>
      </c>
      <c r="J29" s="10">
        <f>教務委員編集用!J56</f>
        <v>4</v>
      </c>
      <c r="K29" s="10" t="str">
        <f>教務委員編集用!K56</f>
        <v>半期</v>
      </c>
      <c r="L29" s="33">
        <f>教務委員編集用!L56</f>
        <v>22.5</v>
      </c>
      <c r="M29" s="10">
        <f>教務委員編集用!M56</f>
        <v>50</v>
      </c>
      <c r="N29" s="33">
        <f>教務委員編集用!N56</f>
        <v>11.25</v>
      </c>
      <c r="O29" s="62" t="str">
        <f>IF(O25=0,"",O25)</f>
        <v/>
      </c>
      <c r="P29" s="372" t="str">
        <f>IF(P25=0,"",P25)</f>
        <v/>
      </c>
      <c r="Q29" s="363" t="str">
        <f>IF(Q25=0,"",Q25)</f>
        <v/>
      </c>
      <c r="R29" s="62" t="str">
        <f t="shared" ref="R29:T29" si="0">IF(R25=0,"",R25)</f>
        <v/>
      </c>
      <c r="S29" s="62" t="str">
        <f t="shared" si="0"/>
        <v/>
      </c>
      <c r="T29" s="62" t="str">
        <f t="shared" si="0"/>
        <v/>
      </c>
    </row>
    <row r="30" spans="2:20">
      <c r="B30" s="581"/>
      <c r="C30" s="583"/>
      <c r="D30" s="587"/>
      <c r="E30" s="579"/>
      <c r="F30" s="8"/>
      <c r="G30" s="8"/>
      <c r="H30" s="8"/>
      <c r="I30" s="8"/>
      <c r="J30" s="8"/>
      <c r="K30" s="8"/>
      <c r="L30" s="30"/>
      <c r="M30" s="8"/>
      <c r="N30" s="30"/>
      <c r="O30" s="8"/>
      <c r="P30" s="69"/>
      <c r="Q30" s="392"/>
      <c r="R30" s="30"/>
      <c r="S30" s="30"/>
      <c r="T30" s="36"/>
    </row>
    <row r="31" spans="2:20" ht="14.25" thickBot="1">
      <c r="B31" s="581"/>
      <c r="C31" s="583"/>
      <c r="D31" s="587"/>
      <c r="E31" s="579"/>
      <c r="F31" s="9"/>
      <c r="G31" s="9"/>
      <c r="H31" s="9"/>
      <c r="I31" s="9"/>
      <c r="J31" s="9"/>
      <c r="K31" s="9"/>
      <c r="L31" s="32"/>
      <c r="M31" s="9"/>
      <c r="N31" s="32"/>
      <c r="O31" s="9"/>
      <c r="P31" s="68"/>
      <c r="Q31" s="389"/>
      <c r="R31" s="32"/>
      <c r="S31" s="32"/>
      <c r="T31" s="38"/>
    </row>
    <row r="32" spans="2:20" ht="15" thickTop="1" thickBot="1">
      <c r="B32" s="581"/>
      <c r="C32" s="583"/>
      <c r="D32" s="587"/>
      <c r="E32" s="579"/>
      <c r="F32" s="10" t="str">
        <f>IF(教務委員編集用!F60=0,"",教務委員編集用!F60)</f>
        <v>B-2 4年小計</v>
      </c>
      <c r="G32" s="10" t="str">
        <f>IF(教務委員編集用!G60=0,"",教務委員編集用!G60)</f>
        <v/>
      </c>
      <c r="H32" s="10" t="str">
        <f>IF(教務委員編集用!H60=0,"",教務委員編集用!H60)</f>
        <v/>
      </c>
      <c r="I32" s="10" t="str">
        <f>IF(教務委員編集用!I60=0,"",教務委員編集用!I60)</f>
        <v/>
      </c>
      <c r="J32" s="10">
        <f>IF(教務委員編集用!J60=0,"",教務委員編集用!J60)</f>
        <v>4</v>
      </c>
      <c r="K32" s="10" t="str">
        <f>IF(教務委員編集用!K60=0,"",教務委員編集用!K60)</f>
        <v/>
      </c>
      <c r="L32" s="33" t="str">
        <f>IF(教務委員編集用!L60=0,"",教務委員編集用!L60)</f>
        <v/>
      </c>
      <c r="M32" s="10" t="str">
        <f>IF(教務委員編集用!M60=0,"",教務委員編集用!M60)</f>
        <v/>
      </c>
      <c r="N32" s="33"/>
      <c r="O32" s="81"/>
      <c r="P32" s="67">
        <f>教務委員編集用!T60</f>
        <v>0</v>
      </c>
      <c r="Q32" s="393"/>
      <c r="R32" s="33"/>
      <c r="S32" s="33"/>
      <c r="T32" s="37"/>
    </row>
    <row r="33" spans="2:20">
      <c r="B33" s="588" t="str">
        <f>教務委員編集用!B64</f>
        <v>C</v>
      </c>
      <c r="C33" s="590" t="str">
        <f>教務委員編集用!C64</f>
        <v>機械,電気電子,情報または土木の工学分野(以下「基盤となる工学分野」という。)に必要な数学,自然科学の知識を有し,情報技術に関する基礎知識を習得して活用できる。</v>
      </c>
      <c r="D33" s="565">
        <f>教務委員編集用!D64</f>
        <v>1</v>
      </c>
      <c r="E33" s="584" t="str">
        <f>教務委員編集用!E64</f>
        <v>数学,自然科学において,事象を理解するとともに,技術士第一次試験相当の学力を身につける.</v>
      </c>
      <c r="F33" s="7" t="str">
        <f>教務委員編集用!F79</f>
        <v>応用物理Ⅱ</v>
      </c>
      <c r="G33" s="7">
        <f>教務委員編集用!G79</f>
        <v>2</v>
      </c>
      <c r="H33" s="7" t="str">
        <f>教務委員編集用!H79</f>
        <v>必修</v>
      </c>
      <c r="I33" s="7" t="str">
        <f>教務委員編集用!I79</f>
        <v>学修</v>
      </c>
      <c r="J33" s="7">
        <f>教務委員編集用!J79</f>
        <v>4</v>
      </c>
      <c r="K33" s="7" t="str">
        <f>教務委員編集用!K79</f>
        <v>半期</v>
      </c>
      <c r="L33" s="31">
        <f>教務委員編集用!L79</f>
        <v>22.5</v>
      </c>
      <c r="M33" s="7">
        <f>教務委員編集用!M79</f>
        <v>100</v>
      </c>
      <c r="N33" s="31">
        <f>教務委員編集用!N79</f>
        <v>22.5</v>
      </c>
      <c r="O33" s="124"/>
      <c r="P33" s="129"/>
      <c r="Q33" s="395"/>
      <c r="R33" s="379"/>
      <c r="S33" s="379"/>
      <c r="T33" s="375"/>
    </row>
    <row r="34" spans="2:20">
      <c r="B34" s="589"/>
      <c r="C34" s="591"/>
      <c r="D34" s="566"/>
      <c r="E34" s="579"/>
      <c r="F34" s="8" t="str">
        <f>教務委員編集用!F80</f>
        <v>フーリエ解析</v>
      </c>
      <c r="G34" s="8">
        <f>教務委員編集用!G80</f>
        <v>2</v>
      </c>
      <c r="H34" s="8" t="str">
        <f>教務委員編集用!H80</f>
        <v>必修</v>
      </c>
      <c r="I34" s="8" t="str">
        <f>教務委員編集用!I80</f>
        <v>学修</v>
      </c>
      <c r="J34" s="8">
        <f>教務委員編集用!J80</f>
        <v>4</v>
      </c>
      <c r="K34" s="8" t="str">
        <f>教務委員編集用!K80</f>
        <v>半期</v>
      </c>
      <c r="L34" s="30">
        <f>教務委員編集用!L80</f>
        <v>22.5</v>
      </c>
      <c r="M34" s="8">
        <f>教務委員編集用!M80</f>
        <v>100</v>
      </c>
      <c r="N34" s="30">
        <f>教務委員編集用!N80</f>
        <v>22.5</v>
      </c>
      <c r="O34" s="126"/>
      <c r="P34" s="130"/>
      <c r="Q34" s="352"/>
      <c r="R34" s="337"/>
      <c r="S34" s="337"/>
      <c r="T34" s="338"/>
    </row>
    <row r="35" spans="2:20">
      <c r="B35" s="589"/>
      <c r="C35" s="591"/>
      <c r="D35" s="566"/>
      <c r="E35" s="579"/>
      <c r="F35" s="8" t="str">
        <f>教務委員編集用!F81</f>
        <v>ベクトル解析</v>
      </c>
      <c r="G35" s="8">
        <f>教務委員編集用!G81</f>
        <v>2</v>
      </c>
      <c r="H35" s="8" t="str">
        <f>教務委員編集用!H81</f>
        <v>必修</v>
      </c>
      <c r="I35" s="8" t="str">
        <f>教務委員編集用!I81</f>
        <v>学修</v>
      </c>
      <c r="J35" s="8">
        <f>教務委員編集用!J81</f>
        <v>4</v>
      </c>
      <c r="K35" s="8" t="str">
        <f>教務委員編集用!K81</f>
        <v>半期</v>
      </c>
      <c r="L35" s="30">
        <f>教務委員編集用!L81</f>
        <v>22.5</v>
      </c>
      <c r="M35" s="8">
        <f>教務委員編集用!M81</f>
        <v>100</v>
      </c>
      <c r="N35" s="30">
        <f>教務委員編集用!N81</f>
        <v>22.5</v>
      </c>
      <c r="O35" s="126"/>
      <c r="P35" s="130"/>
      <c r="Q35" s="352"/>
      <c r="R35" s="337"/>
      <c r="S35" s="337"/>
      <c r="T35" s="338"/>
    </row>
    <row r="36" spans="2:20">
      <c r="B36" s="589"/>
      <c r="C36" s="591"/>
      <c r="D36" s="566"/>
      <c r="E36" s="579"/>
      <c r="F36" s="8" t="str">
        <f>教務委員編集用!F84</f>
        <v>確率統計Ⅱ</v>
      </c>
      <c r="G36" s="8">
        <f>教務委員編集用!G84</f>
        <v>2</v>
      </c>
      <c r="H36" s="8" t="str">
        <f>教務委員編集用!H84</f>
        <v>選択</v>
      </c>
      <c r="I36" s="8" t="str">
        <f>教務委員編集用!I84</f>
        <v>学修</v>
      </c>
      <c r="J36" s="8">
        <f>教務委員編集用!J84</f>
        <v>4</v>
      </c>
      <c r="K36" s="8" t="str">
        <f>教務委員編集用!K84</f>
        <v>半期</v>
      </c>
      <c r="L36" s="30">
        <f>教務委員編集用!L84</f>
        <v>22.5</v>
      </c>
      <c r="M36" s="8">
        <f>教務委員編集用!M84</f>
        <v>100</v>
      </c>
      <c r="N36" s="30">
        <f>教務委員編集用!N84</f>
        <v>0</v>
      </c>
      <c r="O36" s="126"/>
      <c r="P36" s="130"/>
      <c r="Q36" s="352"/>
      <c r="R36" s="337"/>
      <c r="S36" s="337"/>
      <c r="T36" s="338"/>
    </row>
    <row r="37" spans="2:20">
      <c r="B37" s="589"/>
      <c r="C37" s="591"/>
      <c r="D37" s="566"/>
      <c r="E37" s="579"/>
      <c r="F37" s="8" t="str">
        <f>教務委員編集用!F85</f>
        <v>複素関数論</v>
      </c>
      <c r="G37" s="8">
        <f>教務委員編集用!G85</f>
        <v>2</v>
      </c>
      <c r="H37" s="8" t="str">
        <f>教務委員編集用!H85</f>
        <v>選択</v>
      </c>
      <c r="I37" s="8" t="str">
        <f>教務委員編集用!I85</f>
        <v>学修</v>
      </c>
      <c r="J37" s="8">
        <f>教務委員編集用!J85</f>
        <v>4</v>
      </c>
      <c r="K37" s="8" t="str">
        <f>教務委員編集用!K85</f>
        <v>半期</v>
      </c>
      <c r="L37" s="30">
        <f>教務委員編集用!L85</f>
        <v>22.5</v>
      </c>
      <c r="M37" s="8">
        <f>教務委員編集用!M85</f>
        <v>100</v>
      </c>
      <c r="N37" s="30">
        <f>教務委員編集用!N85</f>
        <v>0</v>
      </c>
      <c r="O37" s="126"/>
      <c r="P37" s="130"/>
      <c r="Q37" s="352"/>
      <c r="R37" s="337"/>
      <c r="S37" s="337"/>
      <c r="T37" s="338"/>
    </row>
    <row r="38" spans="2:20">
      <c r="B38" s="589"/>
      <c r="C38" s="591"/>
      <c r="D38" s="566"/>
      <c r="E38" s="579"/>
      <c r="F38" s="8" t="str">
        <f>教務委員編集用!F88</f>
        <v>情報数理</v>
      </c>
      <c r="G38" s="8">
        <f>教務委員編集用!G88</f>
        <v>1</v>
      </c>
      <c r="H38" s="8" t="str">
        <f>教務委員編集用!H88</f>
        <v>必修</v>
      </c>
      <c r="I38" s="8" t="str">
        <f>教務委員編集用!I88</f>
        <v>履修</v>
      </c>
      <c r="J38" s="8">
        <f>教務委員編集用!J88</f>
        <v>4</v>
      </c>
      <c r="K38" s="8" t="str">
        <f>教務委員編集用!K88</f>
        <v>半期</v>
      </c>
      <c r="L38" s="30">
        <f>教務委員編集用!L88</f>
        <v>22.5</v>
      </c>
      <c r="M38" s="8">
        <f>教務委員編集用!M88</f>
        <v>100</v>
      </c>
      <c r="N38" s="30">
        <f>教務委員編集用!N88</f>
        <v>22.5</v>
      </c>
      <c r="O38" s="126"/>
      <c r="P38" s="130"/>
      <c r="Q38" s="352"/>
      <c r="R38" s="337"/>
      <c r="S38" s="337"/>
      <c r="T38" s="338"/>
    </row>
    <row r="39" spans="2:20">
      <c r="B39" s="589"/>
      <c r="C39" s="591"/>
      <c r="D39" s="566"/>
      <c r="E39" s="579"/>
      <c r="F39" s="8" t="str">
        <f>教務委員編集用!F91</f>
        <v>地球科学</v>
      </c>
      <c r="G39" s="8">
        <f>教務委員編集用!G91</f>
        <v>1</v>
      </c>
      <c r="H39" s="8" t="str">
        <f>教務委員編集用!H91</f>
        <v>必修</v>
      </c>
      <c r="I39" s="8" t="str">
        <f>教務委員編集用!I91</f>
        <v>履修</v>
      </c>
      <c r="J39" s="8">
        <f>教務委員編集用!J91</f>
        <v>4</v>
      </c>
      <c r="K39" s="8" t="str">
        <f>教務委員編集用!K91</f>
        <v>半期</v>
      </c>
      <c r="L39" s="30">
        <f>教務委員編集用!L91</f>
        <v>22.5</v>
      </c>
      <c r="M39" s="8">
        <f>教務委員編集用!M91</f>
        <v>100</v>
      </c>
      <c r="N39" s="30">
        <f>教務委員編集用!N91</f>
        <v>22.5</v>
      </c>
      <c r="O39" s="126"/>
      <c r="P39" s="130"/>
      <c r="Q39" s="352"/>
      <c r="R39" s="337"/>
      <c r="S39" s="337"/>
      <c r="T39" s="338"/>
    </row>
    <row r="40" spans="2:20" ht="14.25" thickBot="1">
      <c r="B40" s="589"/>
      <c r="C40" s="591"/>
      <c r="D40" s="566"/>
      <c r="E40" s="579"/>
      <c r="F40" s="9"/>
      <c r="G40" s="9"/>
      <c r="H40" s="9"/>
      <c r="I40" s="9"/>
      <c r="J40" s="9"/>
      <c r="K40" s="9"/>
      <c r="L40" s="32"/>
      <c r="M40" s="9"/>
      <c r="N40" s="32"/>
      <c r="O40" s="9"/>
      <c r="P40" s="66"/>
      <c r="Q40" s="389"/>
      <c r="R40" s="32"/>
      <c r="S40" s="32"/>
      <c r="T40" s="38"/>
    </row>
    <row r="41" spans="2:20" ht="15" thickTop="1" thickBot="1">
      <c r="B41" s="589"/>
      <c r="C41" s="591"/>
      <c r="D41" s="567"/>
      <c r="E41" s="585"/>
      <c r="F41" s="85" t="str">
        <f>IF(教務委員編集用!F95=0,"",教務委員編集用!F95)</f>
        <v>C-1 4年小計</v>
      </c>
      <c r="G41" s="85" t="str">
        <f>IF(教務委員編集用!G95=0,"",教務委員編集用!G95)</f>
        <v/>
      </c>
      <c r="H41" s="85" t="str">
        <f>IF(教務委員編集用!H95=0,"",教務委員編集用!H95)</f>
        <v/>
      </c>
      <c r="I41" s="85" t="str">
        <f>IF(教務委員編集用!I95=0,"",教務委員編集用!I95)</f>
        <v/>
      </c>
      <c r="J41" s="85">
        <f>IF(教務委員編集用!J95=0,"",教務委員編集用!J95)</f>
        <v>4</v>
      </c>
      <c r="K41" s="85" t="str">
        <f>IF(教務委員編集用!K95=0,"",教務委員編集用!K95)</f>
        <v/>
      </c>
      <c r="L41" s="86" t="str">
        <f>IF(教務委員編集用!L95=0,"",教務委員編集用!L95)</f>
        <v/>
      </c>
      <c r="M41" s="85" t="str">
        <f>IF(教務委員編集用!M95=0,"",教務委員編集用!M95)</f>
        <v/>
      </c>
      <c r="N41" s="86"/>
      <c r="O41" s="85"/>
      <c r="P41" s="90">
        <f>教務委員編集用!T95</f>
        <v>0</v>
      </c>
      <c r="Q41" s="390"/>
      <c r="R41" s="86"/>
      <c r="S41" s="86"/>
      <c r="T41" s="87"/>
    </row>
    <row r="42" spans="2:20" ht="14.25" thickTop="1">
      <c r="B42" s="589"/>
      <c r="C42" s="591"/>
      <c r="D42" s="575">
        <f>教務委員編集用!D98</f>
        <v>2</v>
      </c>
      <c r="E42" s="572" t="str">
        <f>教務委員編集用!E98</f>
        <v>工学に必要な情報技術に関するリテラシーを身につけ,使用できる.</v>
      </c>
      <c r="F42" s="10" t="str">
        <f>教務委員編集用!F103</f>
        <v>フィジカルコンピューティング</v>
      </c>
      <c r="G42" s="10">
        <f>教務委員編集用!G103</f>
        <v>2</v>
      </c>
      <c r="H42" s="10" t="str">
        <f>教務委員編集用!H103</f>
        <v>選択</v>
      </c>
      <c r="I42" s="10" t="str">
        <f>教務委員編集用!I103</f>
        <v>学修</v>
      </c>
      <c r="J42" s="10">
        <f>教務委員編集用!J103</f>
        <v>4</v>
      </c>
      <c r="K42" s="10" t="str">
        <f>教務委員編集用!K103</f>
        <v>半期</v>
      </c>
      <c r="L42" s="33">
        <f>教務委員編集用!L103</f>
        <v>22.5</v>
      </c>
      <c r="M42" s="10">
        <f>教務委員編集用!M103</f>
        <v>100</v>
      </c>
      <c r="N42" s="33">
        <f>教務委員編集用!N103</f>
        <v>0</v>
      </c>
      <c r="O42" s="126"/>
      <c r="P42" s="131"/>
      <c r="Q42" s="391"/>
      <c r="R42" s="376"/>
      <c r="S42" s="376"/>
      <c r="T42" s="343"/>
    </row>
    <row r="43" spans="2:20">
      <c r="B43" s="589"/>
      <c r="C43" s="591"/>
      <c r="D43" s="566"/>
      <c r="E43" s="579"/>
      <c r="F43" s="8"/>
      <c r="G43" s="8"/>
      <c r="H43" s="8"/>
      <c r="I43" s="8"/>
      <c r="J43" s="8"/>
      <c r="K43" s="8"/>
      <c r="L43" s="30"/>
      <c r="M43" s="8"/>
      <c r="N43" s="30"/>
      <c r="O43" s="287"/>
      <c r="P43" s="288"/>
      <c r="Q43" s="396"/>
      <c r="R43" s="285"/>
      <c r="S43" s="285"/>
      <c r="T43" s="286"/>
    </row>
    <row r="44" spans="2:20">
      <c r="B44" s="589"/>
      <c r="C44" s="591"/>
      <c r="D44" s="566"/>
      <c r="E44" s="579"/>
      <c r="F44" s="8"/>
      <c r="G44" s="8"/>
      <c r="H44" s="8"/>
      <c r="I44" s="8"/>
      <c r="J44" s="8"/>
      <c r="K44" s="8"/>
      <c r="L44" s="30"/>
      <c r="M44" s="8"/>
      <c r="N44" s="30"/>
      <c r="O44" s="287"/>
      <c r="P44" s="288"/>
      <c r="Q44" s="396"/>
      <c r="R44" s="285"/>
      <c r="S44" s="285"/>
      <c r="T44" s="286"/>
    </row>
    <row r="45" spans="2:20" ht="14.25" thickBot="1">
      <c r="B45" s="589"/>
      <c r="C45" s="591"/>
      <c r="D45" s="566"/>
      <c r="E45" s="579"/>
      <c r="F45" s="9"/>
      <c r="G45" s="9"/>
      <c r="H45" s="9"/>
      <c r="I45" s="9"/>
      <c r="J45" s="9"/>
      <c r="K45" s="9"/>
      <c r="L45" s="32"/>
      <c r="M45" s="9"/>
      <c r="N45" s="32"/>
      <c r="O45" s="9"/>
      <c r="P45" s="66"/>
      <c r="Q45" s="389"/>
      <c r="R45" s="32"/>
      <c r="S45" s="32"/>
      <c r="T45" s="38"/>
    </row>
    <row r="46" spans="2:20" ht="15" thickTop="1" thickBot="1">
      <c r="B46" s="589"/>
      <c r="C46" s="591"/>
      <c r="D46" s="566"/>
      <c r="E46" s="579"/>
      <c r="F46" s="10" t="str">
        <f>IF(教務委員編集用!F107=0,"",教務委員編集用!F107)</f>
        <v>C-2 4年小計</v>
      </c>
      <c r="G46" s="10" t="str">
        <f>IF(教務委員編集用!G107=0,"",教務委員編集用!G107)</f>
        <v/>
      </c>
      <c r="H46" s="10" t="str">
        <f>IF(教務委員編集用!H107=0,"",教務委員編集用!H107)</f>
        <v/>
      </c>
      <c r="I46" s="10" t="str">
        <f>IF(教務委員編集用!I107=0,"",教務委員編集用!I107)</f>
        <v/>
      </c>
      <c r="J46" s="10">
        <f>IF(教務委員編集用!J107=0,"",教務委員編集用!J107)</f>
        <v>4</v>
      </c>
      <c r="K46" s="10" t="str">
        <f>IF(教務委員編集用!K107=0,"",教務委員編集用!K107)</f>
        <v/>
      </c>
      <c r="L46" s="33" t="str">
        <f>IF(教務委員編集用!L107=0,"",教務委員編集用!L107)</f>
        <v/>
      </c>
      <c r="M46" s="10" t="str">
        <f>IF(教務委員編集用!M107=0,"",教務委員編集用!M107)</f>
        <v/>
      </c>
      <c r="N46" s="33"/>
      <c r="O46" s="81"/>
      <c r="P46" s="77">
        <f>教務委員編集用!T107</f>
        <v>0</v>
      </c>
      <c r="Q46" s="393"/>
      <c r="R46" s="33"/>
      <c r="S46" s="33"/>
      <c r="T46" s="37"/>
    </row>
    <row r="47" spans="2:20">
      <c r="B47" s="581"/>
      <c r="C47" s="579"/>
      <c r="D47" s="566"/>
      <c r="E47" s="579"/>
      <c r="F47" s="502"/>
      <c r="G47" s="502"/>
      <c r="H47" s="502"/>
      <c r="I47" s="502"/>
      <c r="J47" s="502"/>
      <c r="K47" s="502"/>
      <c r="L47" s="503"/>
      <c r="M47" s="502"/>
      <c r="N47" s="503"/>
      <c r="O47" s="297"/>
      <c r="P47" s="299"/>
      <c r="Q47" s="504"/>
      <c r="R47" s="505"/>
      <c r="S47" s="505"/>
      <c r="T47" s="506"/>
    </row>
    <row r="48" spans="2:20" ht="14.25" thickBot="1">
      <c r="B48" s="581"/>
      <c r="C48" s="579"/>
      <c r="D48" s="566"/>
      <c r="E48" s="579"/>
      <c r="F48" s="9"/>
      <c r="G48" s="9"/>
      <c r="H48" s="9"/>
      <c r="I48" s="9"/>
      <c r="J48" s="9"/>
      <c r="K48" s="9"/>
      <c r="L48" s="32"/>
      <c r="M48" s="9"/>
      <c r="N48" s="32"/>
      <c r="O48" s="9"/>
      <c r="P48" s="68"/>
      <c r="Q48" s="389"/>
      <c r="R48" s="32"/>
      <c r="S48" s="32"/>
      <c r="T48" s="38"/>
    </row>
    <row r="49" spans="2:20" ht="15" thickTop="1" thickBot="1">
      <c r="B49" s="581"/>
      <c r="C49" s="579"/>
      <c r="D49" s="566"/>
      <c r="E49" s="579"/>
      <c r="F49" s="10" t="str">
        <f>IF(教務委員編集用!F121=0,"",教務委員編集用!F121)</f>
        <v>D-1 4年小計</v>
      </c>
      <c r="G49" s="10" t="str">
        <f>IF(教務委員編集用!G121=0,"",教務委員編集用!G121)</f>
        <v/>
      </c>
      <c r="H49" s="10" t="str">
        <f>IF(教務委員編集用!H121=0,"",教務委員編集用!H121)</f>
        <v/>
      </c>
      <c r="I49" s="10" t="str">
        <f>IF(教務委員編集用!I121=0,"",教務委員編集用!I121)</f>
        <v/>
      </c>
      <c r="J49" s="10">
        <f>IF(教務委員編集用!J121=0,"",教務委員編集用!J121)</f>
        <v>4</v>
      </c>
      <c r="K49" s="10" t="str">
        <f>IF(教務委員編集用!K121=0,"",教務委員編集用!K121)</f>
        <v/>
      </c>
      <c r="L49" s="33" t="str">
        <f>IF(教務委員編集用!L121=0,"",教務委員編集用!L121)</f>
        <v/>
      </c>
      <c r="M49" s="10" t="str">
        <f>IF(教務委員編集用!M121=0,"",教務委員編集用!M121)</f>
        <v/>
      </c>
      <c r="N49" s="33"/>
      <c r="O49" s="91"/>
      <c r="P49" s="90">
        <f>教務委員編集用!T121</f>
        <v>0</v>
      </c>
      <c r="Q49" s="393"/>
      <c r="R49" s="33"/>
      <c r="S49" s="33"/>
      <c r="T49" s="37"/>
    </row>
    <row r="50" spans="2:20" ht="14.25" thickTop="1">
      <c r="B50" s="581"/>
      <c r="C50" s="579"/>
      <c r="D50" s="595">
        <f>教務委員編集用!D124</f>
        <v>2</v>
      </c>
      <c r="E50" s="594" t="str">
        <f>教務委員編集用!E124</f>
        <v>基盤となる工学分野において,論理展開に必要な基礎問題を解くことができる.</v>
      </c>
      <c r="F50" s="8" t="str">
        <f>教務委員編集用!F128</f>
        <v>集積回路設計</v>
      </c>
      <c r="G50" s="8">
        <v>2</v>
      </c>
      <c r="H50" s="8" t="str">
        <f>教務委員編集用!H128</f>
        <v>必修</v>
      </c>
      <c r="I50" s="8" t="s">
        <v>354</v>
      </c>
      <c r="J50" s="8">
        <f>教務委員編集用!J128</f>
        <v>4</v>
      </c>
      <c r="K50" s="8" t="str">
        <f>教務委員編集用!K128</f>
        <v>半期</v>
      </c>
      <c r="L50" s="30">
        <f>教務委員編集用!L128</f>
        <v>22.5</v>
      </c>
      <c r="M50" s="8">
        <f>教務委員編集用!M128</f>
        <v>70</v>
      </c>
      <c r="N50" s="30">
        <f>教務委員編集用!N128</f>
        <v>15.75</v>
      </c>
      <c r="O50" s="126"/>
      <c r="P50" s="130"/>
      <c r="Q50" s="352"/>
      <c r="R50" s="337"/>
      <c r="S50" s="337"/>
      <c r="T50" s="338"/>
    </row>
    <row r="51" spans="2:20">
      <c r="B51" s="581"/>
      <c r="C51" s="579"/>
      <c r="D51" s="566"/>
      <c r="E51" s="579"/>
      <c r="F51" s="11"/>
      <c r="G51" s="11"/>
      <c r="H51" s="11"/>
      <c r="I51" s="11"/>
      <c r="J51" s="11"/>
      <c r="K51" s="11"/>
      <c r="L51" s="312"/>
      <c r="M51" s="11"/>
      <c r="N51" s="312"/>
      <c r="O51" s="496"/>
      <c r="P51" s="497"/>
      <c r="Q51" s="522"/>
      <c r="R51" s="523"/>
      <c r="S51" s="523"/>
      <c r="T51" s="500"/>
    </row>
    <row r="52" spans="2:20" ht="14.25" thickBot="1">
      <c r="B52" s="581"/>
      <c r="C52" s="579"/>
      <c r="D52" s="566"/>
      <c r="E52" s="579"/>
      <c r="F52" s="9"/>
      <c r="G52" s="9"/>
      <c r="H52" s="9"/>
      <c r="I52" s="9"/>
      <c r="J52" s="9"/>
      <c r="K52" s="9"/>
      <c r="L52" s="32"/>
      <c r="M52" s="9"/>
      <c r="N52" s="32"/>
      <c r="O52" s="9"/>
      <c r="P52" s="68"/>
      <c r="Q52" s="389"/>
      <c r="R52" s="32"/>
      <c r="S52" s="32"/>
      <c r="T52" s="38"/>
    </row>
    <row r="53" spans="2:20" ht="15" thickTop="1" thickBot="1">
      <c r="B53" s="581"/>
      <c r="C53" s="579"/>
      <c r="D53" s="567"/>
      <c r="E53" s="585"/>
      <c r="F53" s="85" t="str">
        <f>IF(教務委員編集用!F134=0,"",教務委員編集用!F134)</f>
        <v>D-2 4年小計</v>
      </c>
      <c r="G53" s="85" t="str">
        <f>IF(教務委員編集用!G134=0,"",教務委員編集用!G134)</f>
        <v/>
      </c>
      <c r="H53" s="85" t="str">
        <f>IF(教務委員編集用!H134=0,"",教務委員編集用!H134)</f>
        <v/>
      </c>
      <c r="I53" s="85" t="str">
        <f>IF(教務委員編集用!I134=0,"",教務委員編集用!I134)</f>
        <v/>
      </c>
      <c r="J53" s="85">
        <f>IF(教務委員編集用!J134=0,"",教務委員編集用!J134)</f>
        <v>4</v>
      </c>
      <c r="K53" s="85" t="str">
        <f>IF(教務委員編集用!K134=0,"",教務委員編集用!K134)</f>
        <v/>
      </c>
      <c r="L53" s="86" t="str">
        <f>IF(教務委員編集用!L134=0,"",教務委員編集用!L134)</f>
        <v/>
      </c>
      <c r="M53" s="85" t="str">
        <f>IF(教務委員編集用!M134=0,"",教務委員編集用!M134)</f>
        <v/>
      </c>
      <c r="N53" s="86"/>
      <c r="O53" s="85"/>
      <c r="P53" s="88">
        <f>教務委員編集用!T134</f>
        <v>0</v>
      </c>
      <c r="Q53" s="390"/>
      <c r="R53" s="86"/>
      <c r="S53" s="86"/>
      <c r="T53" s="87"/>
    </row>
    <row r="54" spans="2:20" ht="14.25" thickTop="1">
      <c r="B54" s="581"/>
      <c r="C54" s="579"/>
      <c r="D54" s="595">
        <f>教務委員編集用!D137</f>
        <v>12</v>
      </c>
      <c r="E54" s="594" t="str">
        <f>教務委員編集用!E137</f>
        <v>基盤となる工学分野において,事象を理解し,技術士第一次試験相当の学力を身につける.
基盤となる工学分野において,論理展開に必要な基礎問題を解くことができる.</v>
      </c>
      <c r="F54" s="10" t="s">
        <v>355</v>
      </c>
      <c r="G54" s="10">
        <f>教務委員編集用!G145</f>
        <v>2</v>
      </c>
      <c r="H54" s="10" t="str">
        <f>教務委員編集用!H145</f>
        <v>選択</v>
      </c>
      <c r="I54" s="10" t="str">
        <f>教務委員編集用!I145</f>
        <v>履修</v>
      </c>
      <c r="J54" s="10">
        <f>教務委員編集用!J145</f>
        <v>4</v>
      </c>
      <c r="K54" s="10" t="str">
        <f>教務委員編集用!K145</f>
        <v>通年</v>
      </c>
      <c r="L54" s="33">
        <f>教務委員編集用!L145</f>
        <v>45</v>
      </c>
      <c r="M54" s="10">
        <f>教務委員編集用!M145</f>
        <v>100</v>
      </c>
      <c r="N54" s="33">
        <f>教務委員編集用!N145</f>
        <v>0</v>
      </c>
      <c r="O54" s="126"/>
      <c r="P54" s="131"/>
      <c r="Q54" s="391"/>
      <c r="R54" s="376"/>
      <c r="S54" s="376"/>
      <c r="T54" s="343"/>
    </row>
    <row r="55" spans="2:20">
      <c r="B55" s="581"/>
      <c r="C55" s="579"/>
      <c r="D55" s="575"/>
      <c r="E55" s="572"/>
      <c r="F55" s="10" t="str">
        <f>教務委員編集用!F147</f>
        <v>プログラミング演習</v>
      </c>
      <c r="G55" s="10">
        <v>4</v>
      </c>
      <c r="H55" s="10" t="str">
        <f>教務委員編集用!H147</f>
        <v>必修</v>
      </c>
      <c r="I55" s="10" t="s">
        <v>354</v>
      </c>
      <c r="J55" s="10">
        <f>教務委員編集用!J147</f>
        <v>4</v>
      </c>
      <c r="K55" s="10" t="str">
        <f>教務委員編集用!K147</f>
        <v>通年</v>
      </c>
      <c r="L55" s="33">
        <f>教務委員編集用!L147</f>
        <v>45</v>
      </c>
      <c r="M55" s="10">
        <f>教務委員編集用!M147</f>
        <v>100</v>
      </c>
      <c r="N55" s="33">
        <f>教務委員編集用!N147</f>
        <v>45</v>
      </c>
      <c r="O55" s="126"/>
      <c r="P55" s="131"/>
      <c r="Q55" s="391"/>
      <c r="R55" s="376"/>
      <c r="S55" s="376"/>
      <c r="T55" s="343"/>
    </row>
    <row r="56" spans="2:20">
      <c r="B56" s="581"/>
      <c r="C56" s="579"/>
      <c r="D56" s="575"/>
      <c r="E56" s="572"/>
      <c r="F56" s="10" t="str">
        <f>教務委員編集用!F148</f>
        <v>計算機アーキテクチャ</v>
      </c>
      <c r="G56" s="10">
        <v>2</v>
      </c>
      <c r="H56" s="10" t="str">
        <f>教務委員編集用!H148</f>
        <v>必修</v>
      </c>
      <c r="I56" s="10" t="s">
        <v>354</v>
      </c>
      <c r="J56" s="10">
        <f>教務委員編集用!J148</f>
        <v>4</v>
      </c>
      <c r="K56" s="10" t="str">
        <f>教務委員編集用!K148</f>
        <v>半期</v>
      </c>
      <c r="L56" s="33">
        <f>教務委員編集用!L148</f>
        <v>22.5</v>
      </c>
      <c r="M56" s="10">
        <f>教務委員編集用!M148</f>
        <v>100</v>
      </c>
      <c r="N56" s="33">
        <f>教務委員編集用!N148</f>
        <v>22.5</v>
      </c>
      <c r="O56" s="126"/>
      <c r="P56" s="131"/>
      <c r="Q56" s="391"/>
      <c r="R56" s="376"/>
      <c r="S56" s="376"/>
      <c r="T56" s="343"/>
    </row>
    <row r="57" spans="2:20">
      <c r="B57" s="581"/>
      <c r="C57" s="579"/>
      <c r="D57" s="575"/>
      <c r="E57" s="572"/>
      <c r="F57" s="8" t="str">
        <f>教務委員編集用!F149</f>
        <v>ネットワーク基礎</v>
      </c>
      <c r="G57" s="8">
        <v>2</v>
      </c>
      <c r="H57" s="8" t="str">
        <f>教務委員編集用!H149</f>
        <v>必修</v>
      </c>
      <c r="I57" s="8" t="s">
        <v>354</v>
      </c>
      <c r="J57" s="8">
        <f>教務委員編集用!J149</f>
        <v>4</v>
      </c>
      <c r="K57" s="8" t="str">
        <f>教務委員編集用!K149</f>
        <v>半期</v>
      </c>
      <c r="L57" s="30">
        <f>教務委員編集用!L149</f>
        <v>22.5</v>
      </c>
      <c r="M57" s="8">
        <f>教務委員編集用!M149</f>
        <v>100</v>
      </c>
      <c r="N57" s="30">
        <f>教務委員編集用!N149</f>
        <v>22.5</v>
      </c>
      <c r="O57" s="126"/>
      <c r="P57" s="131"/>
      <c r="Q57" s="397"/>
      <c r="R57" s="382"/>
      <c r="S57" s="382"/>
      <c r="T57" s="341"/>
    </row>
    <row r="58" spans="2:20">
      <c r="B58" s="581"/>
      <c r="C58" s="579"/>
      <c r="D58" s="566"/>
      <c r="E58" s="579"/>
      <c r="F58" s="11" t="str">
        <f>教務委員編集用!F150</f>
        <v>工学実験実習IV</v>
      </c>
      <c r="G58" s="11">
        <f>教務委員編集用!G150</f>
        <v>4</v>
      </c>
      <c r="H58" s="11" t="str">
        <f>教務委員編集用!H150</f>
        <v>必修</v>
      </c>
      <c r="I58" s="11" t="str">
        <f>教務委員編集用!I150</f>
        <v>履修</v>
      </c>
      <c r="J58" s="11">
        <f>教務委員編集用!J150</f>
        <v>4</v>
      </c>
      <c r="K58" s="11" t="str">
        <f>教務委員編集用!K150</f>
        <v>通年</v>
      </c>
      <c r="L58" s="312">
        <f>教務委員編集用!L150</f>
        <v>90</v>
      </c>
      <c r="M58" s="11">
        <f>教務委員編集用!M150</f>
        <v>50</v>
      </c>
      <c r="N58" s="312">
        <f>教務委員編集用!N150</f>
        <v>45</v>
      </c>
      <c r="O58" s="126"/>
      <c r="P58" s="131"/>
      <c r="Q58" s="398"/>
      <c r="R58" s="383"/>
      <c r="S58" s="383"/>
      <c r="T58" s="384"/>
    </row>
    <row r="59" spans="2:20">
      <c r="B59" s="581"/>
      <c r="C59" s="579"/>
      <c r="D59" s="566"/>
      <c r="E59" s="579"/>
      <c r="F59" s="11" t="str">
        <f>教務委員編集用!F151</f>
        <v>計算機科学史</v>
      </c>
      <c r="G59" s="11">
        <v>2</v>
      </c>
      <c r="H59" s="11" t="str">
        <f>教務委員編集用!H151</f>
        <v>選択</v>
      </c>
      <c r="I59" s="11" t="s">
        <v>354</v>
      </c>
      <c r="J59" s="11">
        <f>教務委員編集用!J151</f>
        <v>4</v>
      </c>
      <c r="K59" s="11" t="str">
        <f>教務委員編集用!K151</f>
        <v>半期</v>
      </c>
      <c r="L59" s="312">
        <f>教務委員編集用!L151</f>
        <v>22.5</v>
      </c>
      <c r="M59" s="11">
        <f>教務委員編集用!M151</f>
        <v>50</v>
      </c>
      <c r="N59" s="312">
        <v>22.5</v>
      </c>
      <c r="O59" s="126"/>
      <c r="P59" s="131"/>
      <c r="Q59" s="398"/>
      <c r="R59" s="383"/>
      <c r="S59" s="383"/>
      <c r="T59" s="384"/>
    </row>
    <row r="60" spans="2:20">
      <c r="B60" s="581"/>
      <c r="C60" s="579"/>
      <c r="D60" s="566"/>
      <c r="E60" s="579"/>
      <c r="F60" s="11" t="str">
        <f>教務委員編集用!F152</f>
        <v>ネットワークプログラミングI</v>
      </c>
      <c r="G60" s="11">
        <f>教務委員編集用!G152</f>
        <v>2</v>
      </c>
      <c r="H60" s="11" t="str">
        <f>教務委員編集用!H152</f>
        <v>選択</v>
      </c>
      <c r="I60" s="11" t="str">
        <f>教務委員編集用!I152</f>
        <v>履修</v>
      </c>
      <c r="J60" s="11">
        <f>教務委員編集用!J152</f>
        <v>4</v>
      </c>
      <c r="K60" s="11" t="str">
        <f>教務委員編集用!K152</f>
        <v>通年</v>
      </c>
      <c r="L60" s="312">
        <f>教務委員編集用!L152</f>
        <v>45</v>
      </c>
      <c r="M60" s="11">
        <f>教務委員編集用!M152</f>
        <v>50</v>
      </c>
      <c r="N60" s="312">
        <f>教務委員編集用!N152</f>
        <v>0</v>
      </c>
      <c r="O60" s="126"/>
      <c r="P60" s="131"/>
      <c r="Q60" s="398"/>
      <c r="R60" s="383"/>
      <c r="S60" s="383"/>
      <c r="T60" s="384"/>
    </row>
    <row r="61" spans="2:20">
      <c r="B61" s="581"/>
      <c r="C61" s="579"/>
      <c r="D61" s="566"/>
      <c r="E61" s="579"/>
      <c r="F61" s="11" t="str">
        <f>教務委員編集用!F159</f>
        <v>電気物理</v>
      </c>
      <c r="G61" s="11">
        <f>教務委員編集用!G159</f>
        <v>2</v>
      </c>
      <c r="H61" s="11" t="str">
        <f>教務委員編集用!H159</f>
        <v>必修</v>
      </c>
      <c r="I61" s="11" t="s">
        <v>354</v>
      </c>
      <c r="J61" s="11">
        <f>教務委員編集用!J159</f>
        <v>4</v>
      </c>
      <c r="K61" s="11" t="s">
        <v>370</v>
      </c>
      <c r="L61" s="312">
        <v>22.5</v>
      </c>
      <c r="M61" s="11">
        <f>教務委員編集用!M159</f>
        <v>100</v>
      </c>
      <c r="N61" s="312">
        <v>22.5</v>
      </c>
      <c r="O61" s="501"/>
      <c r="P61" s="130"/>
      <c r="Q61" s="398"/>
      <c r="R61" s="383"/>
      <c r="S61" s="383"/>
      <c r="T61" s="384"/>
    </row>
    <row r="62" spans="2:20">
      <c r="B62" s="581"/>
      <c r="C62" s="579"/>
      <c r="D62" s="566"/>
      <c r="E62" s="579"/>
      <c r="F62" s="11" t="str">
        <f>教務委員編集用!F162</f>
        <v>シミュレーション</v>
      </c>
      <c r="G62" s="11">
        <f>教務委員編集用!G162</f>
        <v>2</v>
      </c>
      <c r="H62" s="11" t="str">
        <f>教務委員編集用!H162</f>
        <v>必修</v>
      </c>
      <c r="I62" s="11" t="s">
        <v>354</v>
      </c>
      <c r="J62" s="11">
        <f>教務委員編集用!J162</f>
        <v>4</v>
      </c>
      <c r="K62" s="11" t="s">
        <v>371</v>
      </c>
      <c r="L62" s="312">
        <v>22.5</v>
      </c>
      <c r="M62" s="11">
        <f>教務委員編集用!M162</f>
        <v>100</v>
      </c>
      <c r="N62" s="312">
        <v>22.5</v>
      </c>
      <c r="O62" s="496"/>
      <c r="P62" s="507"/>
      <c r="Q62" s="398"/>
      <c r="R62" s="383"/>
      <c r="S62" s="383"/>
      <c r="T62" s="384"/>
    </row>
    <row r="63" spans="2:20">
      <c r="B63" s="581"/>
      <c r="C63" s="579"/>
      <c r="D63" s="566"/>
      <c r="E63" s="579"/>
      <c r="F63" s="11"/>
      <c r="G63" s="11"/>
      <c r="H63" s="11"/>
      <c r="I63" s="11"/>
      <c r="J63" s="11"/>
      <c r="K63" s="11"/>
      <c r="L63" s="312"/>
      <c r="M63" s="11"/>
      <c r="N63" s="312"/>
      <c r="O63" s="496"/>
      <c r="P63" s="507"/>
      <c r="Q63" s="398"/>
      <c r="R63" s="383"/>
      <c r="S63" s="383"/>
      <c r="T63" s="384"/>
    </row>
    <row r="64" spans="2:20" ht="14.25" thickBot="1">
      <c r="B64" s="581"/>
      <c r="C64" s="579"/>
      <c r="D64" s="566"/>
      <c r="E64" s="579"/>
      <c r="F64" s="9"/>
      <c r="G64" s="9"/>
      <c r="H64" s="9"/>
      <c r="I64" s="9"/>
      <c r="J64" s="9"/>
      <c r="K64" s="9"/>
      <c r="L64" s="32"/>
      <c r="M64" s="9"/>
      <c r="N64" s="32"/>
      <c r="O64" s="9"/>
      <c r="P64" s="68"/>
      <c r="Q64" s="389"/>
      <c r="R64" s="32"/>
      <c r="S64" s="32"/>
      <c r="T64" s="38"/>
    </row>
    <row r="65" spans="2:20" ht="15" thickTop="1" thickBot="1">
      <c r="B65" s="581"/>
      <c r="C65" s="579"/>
      <c r="D65" s="567"/>
      <c r="E65" s="585"/>
      <c r="F65" s="85" t="str">
        <f>IF(教務委員編集用!F167=0,"",教務委員編集用!F167)</f>
        <v>D-12 4年小計</v>
      </c>
      <c r="G65" s="85" t="str">
        <f>IF(教務委員編集用!G167=0,"",教務委員編集用!G167)</f>
        <v/>
      </c>
      <c r="H65" s="85" t="str">
        <f>IF(教務委員編集用!H167=0,"",教務委員編集用!H167)</f>
        <v/>
      </c>
      <c r="I65" s="85" t="str">
        <f>IF(教務委員編集用!I167=0,"",教務委員編集用!I167)</f>
        <v/>
      </c>
      <c r="J65" s="85">
        <f>IF(教務委員編集用!J167=0,"",教務委員編集用!J167)</f>
        <v>4</v>
      </c>
      <c r="K65" s="85" t="str">
        <f>IF(教務委員編集用!K167=0,"",教務委員編集用!K167)</f>
        <v/>
      </c>
      <c r="L65" s="86" t="str">
        <f>IF(教務委員編集用!L167=0,"",教務委員編集用!L167)</f>
        <v/>
      </c>
      <c r="M65" s="85" t="str">
        <f>IF(教務委員編集用!M167=0,"",教務委員編集用!M167)</f>
        <v/>
      </c>
      <c r="N65" s="86"/>
      <c r="O65" s="85"/>
      <c r="P65" s="88">
        <f>教務委員編集用!T167</f>
        <v>0</v>
      </c>
      <c r="Q65" s="390"/>
      <c r="R65" s="86"/>
      <c r="S65" s="86"/>
      <c r="T65" s="87"/>
    </row>
    <row r="66" spans="2:20" ht="14.25" thickTop="1">
      <c r="B66" s="581"/>
      <c r="C66" s="579"/>
      <c r="D66" s="575">
        <f>教務委員編集用!D170</f>
        <v>3</v>
      </c>
      <c r="E66" s="572" t="str">
        <f>教務委員編集用!E170</f>
        <v>基盤となる工学分野以外の工学分野の基礎的な知識を身につける.</v>
      </c>
      <c r="F66" s="10"/>
      <c r="G66" s="10"/>
      <c r="H66" s="10"/>
      <c r="I66" s="10"/>
      <c r="J66" s="10"/>
      <c r="K66" s="10"/>
      <c r="L66" s="33"/>
      <c r="M66" s="10"/>
      <c r="N66" s="33"/>
      <c r="O66" s="287"/>
      <c r="P66" s="479"/>
      <c r="Q66" s="480"/>
      <c r="R66" s="481"/>
      <c r="S66" s="481"/>
      <c r="T66" s="482"/>
    </row>
    <row r="67" spans="2:20">
      <c r="B67" s="581"/>
      <c r="C67" s="579"/>
      <c r="D67" s="566"/>
      <c r="E67" s="579"/>
      <c r="F67" s="8"/>
      <c r="G67" s="8"/>
      <c r="H67" s="8"/>
      <c r="I67" s="8"/>
      <c r="J67" s="8"/>
      <c r="K67" s="8"/>
      <c r="L67" s="30"/>
      <c r="M67" s="8"/>
      <c r="N67" s="30"/>
      <c r="O67" s="8"/>
      <c r="P67" s="69"/>
      <c r="Q67" s="392"/>
      <c r="R67" s="30"/>
      <c r="S67" s="30"/>
      <c r="T67" s="36"/>
    </row>
    <row r="68" spans="2:20" ht="14.25" thickBot="1">
      <c r="B68" s="581"/>
      <c r="C68" s="579"/>
      <c r="D68" s="566"/>
      <c r="E68" s="579"/>
      <c r="F68" s="9"/>
      <c r="G68" s="9"/>
      <c r="H68" s="9"/>
      <c r="I68" s="9"/>
      <c r="J68" s="9"/>
      <c r="K68" s="9"/>
      <c r="L68" s="32"/>
      <c r="M68" s="9"/>
      <c r="N68" s="32"/>
      <c r="O68" s="9"/>
      <c r="P68" s="68"/>
      <c r="Q68" s="389"/>
      <c r="R68" s="32"/>
      <c r="S68" s="32"/>
      <c r="T68" s="38"/>
    </row>
    <row r="69" spans="2:20" ht="15" thickTop="1" thickBot="1">
      <c r="B69" s="581"/>
      <c r="C69" s="579"/>
      <c r="D69" s="566"/>
      <c r="E69" s="579"/>
      <c r="F69" s="10" t="str">
        <f>IF(教務委員編集用!F174=0,"",教務委員編集用!F174)</f>
        <v>D-3 4年小計</v>
      </c>
      <c r="G69" s="10" t="str">
        <f>IF(教務委員編集用!G174=0,"",教務委員編集用!G174)</f>
        <v/>
      </c>
      <c r="H69" s="10" t="str">
        <f>IF(教務委員編集用!H174=0,"",教務委員編集用!H174)</f>
        <v/>
      </c>
      <c r="I69" s="10" t="str">
        <f>IF(教務委員編集用!I174=0,"",教務委員編集用!I174)</f>
        <v/>
      </c>
      <c r="J69" s="10">
        <f>IF(教務委員編集用!J174=0,"",教務委員編集用!J174)</f>
        <v>4</v>
      </c>
      <c r="K69" s="10" t="str">
        <f>IF(教務委員編集用!K174=0,"",教務委員編集用!K174)</f>
        <v/>
      </c>
      <c r="L69" s="33" t="str">
        <f>IF(教務委員編集用!L174=0,"",教務委員編集用!L174)</f>
        <v/>
      </c>
      <c r="M69" s="10" t="str">
        <f>IF(教務委員編集用!M174=0,"",教務委員編集用!M174)</f>
        <v/>
      </c>
      <c r="N69" s="33"/>
      <c r="O69" s="81"/>
      <c r="P69" s="296">
        <f>教務委員編集用!T174</f>
        <v>0</v>
      </c>
      <c r="Q69" s="393"/>
      <c r="R69" s="33"/>
      <c r="S69" s="33"/>
      <c r="T69" s="37"/>
    </row>
    <row r="70" spans="2:20">
      <c r="B70" s="581"/>
      <c r="C70" s="579"/>
      <c r="D70" s="566"/>
      <c r="E70" s="583"/>
      <c r="F70" s="8"/>
      <c r="G70" s="322"/>
      <c r="H70" s="322"/>
      <c r="I70" s="322"/>
      <c r="J70" s="322"/>
      <c r="K70" s="322"/>
      <c r="L70" s="18"/>
      <c r="M70" s="322"/>
      <c r="N70" s="18"/>
      <c r="O70" s="300"/>
      <c r="P70" s="413"/>
      <c r="Q70" s="399"/>
      <c r="R70" s="300"/>
      <c r="S70" s="300"/>
      <c r="T70" s="300"/>
    </row>
    <row r="71" spans="2:20">
      <c r="B71" s="581"/>
      <c r="C71" s="579"/>
      <c r="D71" s="566"/>
      <c r="E71" s="583"/>
      <c r="F71" s="11"/>
      <c r="G71" s="6"/>
      <c r="H71" s="6"/>
      <c r="I71" s="6"/>
      <c r="J71" s="6"/>
      <c r="K71" s="6"/>
      <c r="L71" s="19"/>
      <c r="M71" s="6"/>
      <c r="N71" s="19"/>
      <c r="O71" s="97"/>
      <c r="P71" s="76"/>
      <c r="Q71" s="400"/>
      <c r="R71" s="163"/>
      <c r="S71" s="163"/>
      <c r="T71" s="96"/>
    </row>
    <row r="72" spans="2:20" ht="14.25" thickBot="1">
      <c r="B72" s="581"/>
      <c r="C72" s="579"/>
      <c r="D72" s="566"/>
      <c r="E72" s="583"/>
      <c r="F72" s="9"/>
      <c r="G72" s="325"/>
      <c r="H72" s="325"/>
      <c r="I72" s="325"/>
      <c r="J72" s="325"/>
      <c r="K72" s="325"/>
      <c r="L72" s="17"/>
      <c r="M72" s="325"/>
      <c r="N72" s="17"/>
      <c r="O72" s="325"/>
      <c r="P72" s="68"/>
      <c r="Q72" s="401"/>
      <c r="R72" s="17"/>
      <c r="S72" s="17"/>
      <c r="T72" s="44"/>
    </row>
    <row r="73" spans="2:20" ht="15" thickTop="1" thickBot="1">
      <c r="B73" s="581"/>
      <c r="C73" s="579"/>
      <c r="D73" s="567"/>
      <c r="E73" s="593"/>
      <c r="F73" s="85" t="str">
        <f>IF(教務委員編集用!F184=0,"",教務委員編集用!F184)</f>
        <v>E-1 4年小計</v>
      </c>
      <c r="G73" s="85" t="str">
        <f>IF(教務委員編集用!G184=0,"",教務委員編集用!G184)</f>
        <v/>
      </c>
      <c r="H73" s="85" t="str">
        <f>IF(教務委員編集用!H184=0,"",教務委員編集用!H184)</f>
        <v/>
      </c>
      <c r="I73" s="85" t="str">
        <f>IF(教務委員編集用!I184=0,"",教務委員編集用!I184)</f>
        <v/>
      </c>
      <c r="J73" s="85">
        <f>IF(教務委員編集用!J184=0,"",教務委員編集用!J184)</f>
        <v>4</v>
      </c>
      <c r="K73" s="85" t="str">
        <f>IF(教務委員編集用!K184=0,"",教務委員編集用!K184)</f>
        <v/>
      </c>
      <c r="L73" s="86" t="str">
        <f>IF(教務委員編集用!L184=0,"",教務委員編集用!L184)</f>
        <v/>
      </c>
      <c r="M73" s="85" t="str">
        <f>IF(教務委員編集用!M184=0,"",教務委員編集用!M184)</f>
        <v/>
      </c>
      <c r="N73" s="86"/>
      <c r="O73" s="85"/>
      <c r="P73" s="88">
        <f>教務委員編集用!T184</f>
        <v>0</v>
      </c>
      <c r="Q73" s="390"/>
      <c r="R73" s="86"/>
      <c r="S73" s="86"/>
      <c r="T73" s="87"/>
    </row>
    <row r="74" spans="2:20" ht="14.25" thickTop="1">
      <c r="B74" s="581"/>
      <c r="C74" s="579"/>
      <c r="D74" s="575">
        <f>教務委員編集用!D187</f>
        <v>2</v>
      </c>
      <c r="E74" s="572" t="str">
        <f>教務委員編集用!E187</f>
        <v>習得した知識や技能を課題に対して利用できる.</v>
      </c>
      <c r="F74" s="10" t="str">
        <f>教務委員編集用!F188</f>
        <v>集積回路設計</v>
      </c>
      <c r="G74" s="321">
        <v>2</v>
      </c>
      <c r="H74" s="321" t="str">
        <f>教務委員編集用!H188</f>
        <v>必修</v>
      </c>
      <c r="I74" s="321" t="s">
        <v>354</v>
      </c>
      <c r="J74" s="321">
        <f>教務委員編集用!J188</f>
        <v>4</v>
      </c>
      <c r="K74" s="321" t="s">
        <v>372</v>
      </c>
      <c r="L74" s="21">
        <f>教務委員編集用!L188</f>
        <v>22.5</v>
      </c>
      <c r="M74" s="321">
        <f>教務委員編集用!M188</f>
        <v>30</v>
      </c>
      <c r="N74" s="21">
        <f>教務委員編集用!N188</f>
        <v>6.75</v>
      </c>
      <c r="O74" s="315" t="str">
        <f t="shared" ref="O74:T74" si="1">IF(O50=0,"",O50)</f>
        <v/>
      </c>
      <c r="P74" s="414" t="str">
        <f t="shared" si="1"/>
        <v/>
      </c>
      <c r="Q74" s="402" t="str">
        <f t="shared" si="1"/>
        <v/>
      </c>
      <c r="R74" s="315" t="str">
        <f t="shared" si="1"/>
        <v/>
      </c>
      <c r="S74" s="315" t="str">
        <f t="shared" si="1"/>
        <v/>
      </c>
      <c r="T74" s="315" t="str">
        <f t="shared" si="1"/>
        <v/>
      </c>
    </row>
    <row r="75" spans="2:20">
      <c r="B75" s="581"/>
      <c r="C75" s="579"/>
      <c r="D75" s="575"/>
      <c r="E75" s="572"/>
      <c r="F75" s="10"/>
      <c r="G75" s="521"/>
      <c r="H75" s="521"/>
      <c r="I75" s="521"/>
      <c r="J75" s="521"/>
      <c r="K75" s="521"/>
      <c r="L75" s="21"/>
      <c r="M75" s="521"/>
      <c r="N75" s="21"/>
      <c r="O75" s="315"/>
      <c r="P75" s="414"/>
      <c r="Q75" s="402"/>
      <c r="R75" s="315"/>
      <c r="S75" s="315"/>
      <c r="T75" s="315"/>
    </row>
    <row r="76" spans="2:20">
      <c r="B76" s="581"/>
      <c r="C76" s="579"/>
      <c r="D76" s="566"/>
      <c r="E76" s="579"/>
      <c r="F76" s="8"/>
      <c r="G76" s="322"/>
      <c r="H76" s="322"/>
      <c r="I76" s="322"/>
      <c r="J76" s="322"/>
      <c r="K76" s="322"/>
      <c r="L76" s="18"/>
      <c r="M76" s="322"/>
      <c r="N76" s="18"/>
      <c r="O76" s="316"/>
      <c r="P76" s="415"/>
      <c r="Q76" s="403"/>
      <c r="R76" s="316"/>
      <c r="S76" s="316"/>
      <c r="T76" s="316"/>
    </row>
    <row r="77" spans="2:20" ht="14.25" thickBot="1">
      <c r="B77" s="581"/>
      <c r="C77" s="579"/>
      <c r="D77" s="566"/>
      <c r="E77" s="579"/>
      <c r="F77" s="9"/>
      <c r="G77" s="325"/>
      <c r="H77" s="325"/>
      <c r="I77" s="325"/>
      <c r="J77" s="325"/>
      <c r="K77" s="325"/>
      <c r="L77" s="17"/>
      <c r="M77" s="325"/>
      <c r="N77" s="17"/>
      <c r="O77" s="325"/>
      <c r="P77" s="68"/>
      <c r="Q77" s="401"/>
      <c r="R77" s="17"/>
      <c r="S77" s="17"/>
      <c r="T77" s="44"/>
    </row>
    <row r="78" spans="2:20" ht="15" thickTop="1" thickBot="1">
      <c r="B78" s="581"/>
      <c r="C78" s="579"/>
      <c r="D78" s="566"/>
      <c r="E78" s="579"/>
      <c r="F78" s="10" t="str">
        <f>IF(教務委員編集用!F192=0,"",教務委員編集用!F192)</f>
        <v>E-2 4年小計</v>
      </c>
      <c r="G78" s="10" t="str">
        <f>IF(教務委員編集用!G192=0,"",教務委員編集用!G192)</f>
        <v/>
      </c>
      <c r="H78" s="10" t="str">
        <f>IF(教務委員編集用!H192=0,"",教務委員編集用!H192)</f>
        <v/>
      </c>
      <c r="I78" s="10" t="str">
        <f>IF(教務委員編集用!I192=0,"",教務委員編集用!I192)</f>
        <v/>
      </c>
      <c r="J78" s="10">
        <f>IF(教務委員編集用!J192=0,"",教務委員編集用!J192)</f>
        <v>4</v>
      </c>
      <c r="K78" s="10" t="str">
        <f>IF(教務委員編集用!K192=0,"",教務委員編集用!K192)</f>
        <v/>
      </c>
      <c r="L78" s="33" t="str">
        <f>IF(教務委員編集用!L192=0,"",教務委員編集用!L192)</f>
        <v/>
      </c>
      <c r="M78" s="10" t="str">
        <f>IF(教務委員編集用!M192=0,"",教務委員編集用!M192)</f>
        <v/>
      </c>
      <c r="N78" s="33"/>
      <c r="O78" s="10"/>
      <c r="P78" s="73">
        <f>教務委員編集用!T192</f>
        <v>0</v>
      </c>
      <c r="Q78" s="393"/>
      <c r="R78" s="33"/>
      <c r="S78" s="33"/>
      <c r="T78" s="37"/>
    </row>
    <row r="79" spans="2:20">
      <c r="B79" s="580" t="str">
        <f>教務委員編集用!B196</f>
        <v>F</v>
      </c>
      <c r="C79" s="582" t="str">
        <f>教務委員編集用!C196</f>
        <v>具体的なテーマについて論理的な記述と説明および討論できる能力を身につける。</v>
      </c>
      <c r="D79" s="565">
        <f>教務委員編集用!D196</f>
        <v>1</v>
      </c>
      <c r="E79" s="584" t="str">
        <f>教務委員編集用!E196</f>
        <v>学習成果を適切な文章,図等により表現できる.</v>
      </c>
      <c r="F79" s="324" t="str">
        <f>教務委員編集用!F196</f>
        <v>工学実験実習IV</v>
      </c>
      <c r="G79" s="324">
        <f>教務委員編集用!G196</f>
        <v>4</v>
      </c>
      <c r="H79" s="324" t="str">
        <f>教務委員編集用!H196</f>
        <v>必修</v>
      </c>
      <c r="I79" s="324" t="str">
        <f>教務委員編集用!I196</f>
        <v>履修</v>
      </c>
      <c r="J79" s="324">
        <f>教務委員編集用!J196</f>
        <v>4</v>
      </c>
      <c r="K79" s="324" t="str">
        <f>教務委員編集用!K196</f>
        <v>通年</v>
      </c>
      <c r="L79" s="20">
        <f>教務委員編集用!L196</f>
        <v>90</v>
      </c>
      <c r="M79" s="324">
        <f>教務委員編集用!M196</f>
        <v>50</v>
      </c>
      <c r="N79" s="20">
        <f>教務委員編集用!N196</f>
        <v>45</v>
      </c>
      <c r="O79" s="178" t="str">
        <f>IF(O58=0,"",O58)</f>
        <v/>
      </c>
      <c r="P79" s="416" t="str">
        <f>IF(P58=0,"",P58)</f>
        <v/>
      </c>
      <c r="Q79" s="404" t="str">
        <f>IF(Q58=0,"",Q58)</f>
        <v/>
      </c>
      <c r="R79" s="178" t="str">
        <f t="shared" ref="R79:T79" si="2">IF(R58=0,"",R58)</f>
        <v/>
      </c>
      <c r="S79" s="178" t="str">
        <f t="shared" si="2"/>
        <v/>
      </c>
      <c r="T79" s="178" t="str">
        <f t="shared" si="2"/>
        <v/>
      </c>
    </row>
    <row r="80" spans="2:20">
      <c r="B80" s="596"/>
      <c r="C80" s="592"/>
      <c r="D80" s="575"/>
      <c r="E80" s="572"/>
      <c r="F80" s="322"/>
      <c r="G80" s="322"/>
      <c r="H80" s="322"/>
      <c r="I80" s="322"/>
      <c r="J80" s="322"/>
      <c r="K80" s="322"/>
      <c r="L80" s="18"/>
      <c r="M80" s="322"/>
      <c r="N80" s="18"/>
      <c r="O80" s="142"/>
      <c r="P80" s="65"/>
      <c r="Q80" s="405"/>
      <c r="R80" s="147"/>
      <c r="S80" s="147"/>
      <c r="T80" s="157"/>
    </row>
    <row r="81" spans="2:20">
      <c r="B81" s="581"/>
      <c r="C81" s="583"/>
      <c r="D81" s="566"/>
      <c r="E81" s="579"/>
      <c r="F81" s="322"/>
      <c r="G81" s="322"/>
      <c r="H81" s="322"/>
      <c r="I81" s="322"/>
      <c r="J81" s="322"/>
      <c r="K81" s="322"/>
      <c r="L81" s="18"/>
      <c r="M81" s="322"/>
      <c r="N81" s="18"/>
      <c r="O81" s="322"/>
      <c r="P81" s="69"/>
      <c r="Q81" s="406"/>
      <c r="R81" s="18"/>
      <c r="S81" s="18"/>
      <c r="T81" s="43"/>
    </row>
    <row r="82" spans="2:20" ht="14.25" thickBot="1">
      <c r="B82" s="581"/>
      <c r="C82" s="583"/>
      <c r="D82" s="566"/>
      <c r="E82" s="579"/>
      <c r="F82" s="9"/>
      <c r="G82" s="325"/>
      <c r="H82" s="325"/>
      <c r="I82" s="325"/>
      <c r="J82" s="325"/>
      <c r="K82" s="325"/>
      <c r="L82" s="17"/>
      <c r="M82" s="325"/>
      <c r="N82" s="17"/>
      <c r="O82" s="325"/>
      <c r="P82" s="68"/>
      <c r="Q82" s="401"/>
      <c r="R82" s="17"/>
      <c r="S82" s="17"/>
      <c r="T82" s="44"/>
    </row>
    <row r="83" spans="2:20" ht="15" thickTop="1" thickBot="1">
      <c r="B83" s="581"/>
      <c r="C83" s="583"/>
      <c r="D83" s="567"/>
      <c r="E83" s="585"/>
      <c r="F83" s="91" t="str">
        <f>IF(教務委員編集用!F202=0,"",教務委員編集用!F202)</f>
        <v>F-1 4年小計</v>
      </c>
      <c r="G83" s="91" t="str">
        <f>IF(教務委員編集用!G202=0,"",教務委員編集用!G202)</f>
        <v/>
      </c>
      <c r="H83" s="91" t="str">
        <f>IF(教務委員編集用!H202=0,"",教務委員編集用!H202)</f>
        <v/>
      </c>
      <c r="I83" s="91" t="str">
        <f>IF(教務委員編集用!I202=0,"",教務委員編集用!I202)</f>
        <v/>
      </c>
      <c r="J83" s="91">
        <f>IF(教務委員編集用!J202=0,"",教務委員編集用!J202)</f>
        <v>4</v>
      </c>
      <c r="K83" s="91" t="str">
        <f>IF(教務委員編集用!K202=0,"",教務委員編集用!K202)</f>
        <v/>
      </c>
      <c r="L83" s="92" t="str">
        <f>IF(教務委員編集用!L202=0,"",教務委員編集用!L202)</f>
        <v/>
      </c>
      <c r="M83" s="91" t="str">
        <f>IF(教務委員編集用!M202=0,"",教務委員編集用!M202)</f>
        <v/>
      </c>
      <c r="N83" s="92"/>
      <c r="O83" s="91"/>
      <c r="P83" s="90">
        <f>教務委員編集用!T202</f>
        <v>0</v>
      </c>
      <c r="Q83" s="407"/>
      <c r="R83" s="92"/>
      <c r="S83" s="92"/>
      <c r="T83" s="93"/>
    </row>
    <row r="84" spans="2:20" ht="14.25" thickTop="1">
      <c r="B84" s="581"/>
      <c r="C84" s="583"/>
      <c r="D84" s="575">
        <f>教務委員編集用!D205</f>
        <v>2</v>
      </c>
      <c r="E84" s="572" t="str">
        <f>教務委員編集用!E205</f>
        <v>基盤となる工学分野において,必要な英語の基礎力を身につける.</v>
      </c>
      <c r="F84" s="10" t="str">
        <f>教務委員編集用!F210</f>
        <v>英語IV</v>
      </c>
      <c r="G84" s="321">
        <f>教務委員編集用!G210</f>
        <v>2</v>
      </c>
      <c r="H84" s="321" t="str">
        <f>教務委員編集用!H210</f>
        <v>必修</v>
      </c>
      <c r="I84" s="321" t="str">
        <f>教務委員編集用!I210</f>
        <v>履修</v>
      </c>
      <c r="J84" s="321">
        <f>教務委員編集用!J210</f>
        <v>4</v>
      </c>
      <c r="K84" s="321" t="str">
        <f>教務委員編集用!K210</f>
        <v>通年</v>
      </c>
      <c r="L84" s="21">
        <f>教務委員編集用!L210</f>
        <v>45</v>
      </c>
      <c r="M84" s="321">
        <f>教務委員編集用!M210</f>
        <v>100</v>
      </c>
      <c r="N84" s="21">
        <f>教務委員編集用!$N$210</f>
        <v>45</v>
      </c>
      <c r="O84" s="126"/>
      <c r="P84" s="131"/>
      <c r="Q84" s="408"/>
      <c r="R84" s="385"/>
      <c r="S84" s="385"/>
      <c r="T84" s="346"/>
    </row>
    <row r="85" spans="2:20">
      <c r="B85" s="581"/>
      <c r="C85" s="583"/>
      <c r="D85" s="566"/>
      <c r="E85" s="579"/>
      <c r="F85" s="98"/>
      <c r="G85" s="168"/>
      <c r="H85" s="168"/>
      <c r="I85" s="168"/>
      <c r="J85" s="168"/>
      <c r="K85" s="168"/>
      <c r="L85" s="483"/>
      <c r="M85" s="168"/>
      <c r="N85" s="483"/>
      <c r="O85" s="287"/>
      <c r="P85" s="288"/>
      <c r="Q85" s="484"/>
      <c r="R85" s="485"/>
      <c r="S85" s="485"/>
      <c r="T85" s="486"/>
    </row>
    <row r="86" spans="2:20">
      <c r="B86" s="581"/>
      <c r="C86" s="583"/>
      <c r="D86" s="566"/>
      <c r="E86" s="579"/>
      <c r="F86" s="228"/>
      <c r="G86" s="142"/>
      <c r="H86" s="142"/>
      <c r="I86" s="142"/>
      <c r="J86" s="142"/>
      <c r="K86" s="142"/>
      <c r="L86" s="483"/>
      <c r="M86" s="142"/>
      <c r="N86" s="147"/>
      <c r="O86" s="287"/>
      <c r="P86" s="288"/>
      <c r="Q86" s="487"/>
      <c r="R86" s="488"/>
      <c r="S86" s="488"/>
      <c r="T86" s="489"/>
    </row>
    <row r="87" spans="2:20">
      <c r="B87" s="581"/>
      <c r="C87" s="583"/>
      <c r="D87" s="566"/>
      <c r="E87" s="579"/>
      <c r="F87" s="8"/>
      <c r="G87" s="322"/>
      <c r="H87" s="322"/>
      <c r="I87" s="322"/>
      <c r="J87" s="322"/>
      <c r="K87" s="322"/>
      <c r="L87" s="18"/>
      <c r="M87" s="322"/>
      <c r="N87" s="18"/>
      <c r="O87" s="322"/>
      <c r="P87" s="65"/>
      <c r="Q87" s="406"/>
      <c r="R87" s="18"/>
      <c r="S87" s="18"/>
      <c r="T87" s="43"/>
    </row>
    <row r="88" spans="2:20" ht="14.25" thickBot="1">
      <c r="B88" s="581"/>
      <c r="C88" s="583"/>
      <c r="D88" s="566"/>
      <c r="E88" s="579"/>
      <c r="F88" s="9"/>
      <c r="G88" s="325"/>
      <c r="H88" s="325"/>
      <c r="I88" s="325"/>
      <c r="J88" s="325"/>
      <c r="K88" s="325"/>
      <c r="L88" s="17"/>
      <c r="M88" s="325"/>
      <c r="N88" s="17"/>
      <c r="O88" s="325"/>
      <c r="P88" s="66"/>
      <c r="Q88" s="401"/>
      <c r="R88" s="17"/>
      <c r="S88" s="17"/>
      <c r="T88" s="44"/>
    </row>
    <row r="89" spans="2:20" ht="15" thickTop="1" thickBot="1">
      <c r="B89" s="581"/>
      <c r="C89" s="583"/>
      <c r="D89" s="566"/>
      <c r="E89" s="579"/>
      <c r="F89" s="10" t="str">
        <f>IF(教務委員編集用!F216=0,"",教務委員編集用!F216)</f>
        <v>F-2 4年小計</v>
      </c>
      <c r="G89" s="10" t="str">
        <f>IF(教務委員編集用!G216=0,"",教務委員編集用!G216)</f>
        <v/>
      </c>
      <c r="H89" s="10" t="str">
        <f>IF(教務委員編集用!H216=0,"",教務委員編集用!H216)</f>
        <v/>
      </c>
      <c r="I89" s="10" t="str">
        <f>IF(教務委員編集用!I216=0,"",教務委員編集用!I216)</f>
        <v/>
      </c>
      <c r="J89" s="10">
        <f>IF(教務委員編集用!J216=0,"",教務委員編集用!J216)</f>
        <v>4</v>
      </c>
      <c r="K89" s="10" t="str">
        <f>IF(教務委員編集用!K216=0,"",教務委員編集用!K216)</f>
        <v/>
      </c>
      <c r="L89" s="33" t="str">
        <f>IF(教務委員編集用!L216=0,"",教務委員編集用!L216)</f>
        <v/>
      </c>
      <c r="M89" s="10" t="str">
        <f>IF(教務委員編集用!M216=0,"",教務委員編集用!M216)</f>
        <v/>
      </c>
      <c r="N89" s="33"/>
      <c r="O89" s="10"/>
      <c r="P89" s="73">
        <f>教務委員編集用!T216</f>
        <v>0</v>
      </c>
      <c r="Q89" s="393"/>
      <c r="R89" s="33"/>
      <c r="S89" s="33"/>
      <c r="T89" s="37"/>
    </row>
    <row r="90" spans="2:20">
      <c r="B90" s="580" t="str">
        <f>教務委員編集用!B220</f>
        <v>G</v>
      </c>
      <c r="C90" s="584" t="str">
        <f>教務委員編集用!C220</f>
        <v>習得した工学分野の知識を基に,課題の達成に向けて自ら問題を発見し,それに対処するための業務を自主的・継続的かつ組織的に遂行する能力を身につける。</v>
      </c>
      <c r="D90" s="565">
        <f>教務委員編集用!D220</f>
        <v>1</v>
      </c>
      <c r="E90" s="584" t="str">
        <f>教務委員編集用!E220</f>
        <v>自己の能力を把握し,その向上のために自主的に学習を遂行てきる.</v>
      </c>
      <c r="F90" s="7"/>
      <c r="G90" s="324"/>
      <c r="H90" s="324"/>
      <c r="I90" s="324"/>
      <c r="J90" s="324"/>
      <c r="K90" s="324"/>
      <c r="L90" s="20"/>
      <c r="M90" s="324"/>
      <c r="N90" s="20"/>
      <c r="O90" s="324"/>
      <c r="P90" s="71"/>
      <c r="Q90" s="409"/>
      <c r="R90" s="20"/>
      <c r="S90" s="20"/>
      <c r="T90" s="42"/>
    </row>
    <row r="91" spans="2:20">
      <c r="B91" s="596"/>
      <c r="C91" s="572"/>
      <c r="D91" s="575"/>
      <c r="E91" s="572"/>
      <c r="F91" s="10"/>
      <c r="G91" s="321"/>
      <c r="H91" s="321"/>
      <c r="I91" s="321"/>
      <c r="J91" s="321"/>
      <c r="K91" s="321"/>
      <c r="L91" s="21"/>
      <c r="M91" s="321"/>
      <c r="N91" s="21"/>
      <c r="O91" s="321"/>
      <c r="P91" s="72"/>
      <c r="Q91" s="410"/>
      <c r="R91" s="21"/>
      <c r="S91" s="21"/>
      <c r="T91" s="34"/>
    </row>
    <row r="92" spans="2:20">
      <c r="B92" s="581"/>
      <c r="C92" s="579"/>
      <c r="D92" s="566"/>
      <c r="E92" s="579"/>
      <c r="F92" s="8"/>
      <c r="G92" s="322"/>
      <c r="H92" s="322"/>
      <c r="I92" s="322"/>
      <c r="J92" s="322"/>
      <c r="K92" s="322"/>
      <c r="L92" s="18"/>
      <c r="M92" s="322"/>
      <c r="N92" s="18"/>
      <c r="O92" s="322"/>
      <c r="P92" s="69"/>
      <c r="Q92" s="406"/>
      <c r="R92" s="18"/>
      <c r="S92" s="18"/>
      <c r="T92" s="43"/>
    </row>
    <row r="93" spans="2:20" ht="14.25" thickBot="1">
      <c r="B93" s="581"/>
      <c r="C93" s="579"/>
      <c r="D93" s="566"/>
      <c r="E93" s="579"/>
      <c r="F93" s="9"/>
      <c r="G93" s="325"/>
      <c r="H93" s="325"/>
      <c r="I93" s="325"/>
      <c r="J93" s="325"/>
      <c r="K93" s="325"/>
      <c r="L93" s="17"/>
      <c r="M93" s="325"/>
      <c r="N93" s="17"/>
      <c r="O93" s="325"/>
      <c r="P93" s="68"/>
      <c r="Q93" s="401"/>
      <c r="R93" s="17"/>
      <c r="S93" s="17"/>
      <c r="T93" s="44"/>
    </row>
    <row r="94" spans="2:20" ht="15" thickTop="1" thickBot="1">
      <c r="B94" s="581"/>
      <c r="C94" s="579"/>
      <c r="D94" s="567"/>
      <c r="E94" s="585"/>
      <c r="F94" s="85" t="str">
        <f>IF(教務委員編集用!F225=0,"",教務委員編集用!F225)</f>
        <v>G-1 4年小計</v>
      </c>
      <c r="G94" s="85" t="str">
        <f>IF(教務委員編集用!G225=0,"",教務委員編集用!G225)</f>
        <v/>
      </c>
      <c r="H94" s="85" t="str">
        <f>IF(教務委員編集用!H225=0,"",教務委員編集用!H225)</f>
        <v/>
      </c>
      <c r="I94" s="85" t="str">
        <f>IF(教務委員編集用!I225=0,"",教務委員編集用!I225)</f>
        <v/>
      </c>
      <c r="J94" s="85">
        <f>IF(教務委員編集用!J225=0,"",教務委員編集用!J225)</f>
        <v>4</v>
      </c>
      <c r="K94" s="85" t="str">
        <f>IF(教務委員編集用!K225=0,"",教務委員編集用!K225)</f>
        <v/>
      </c>
      <c r="L94" s="86" t="str">
        <f>IF(教務委員編集用!L225=0,"",教務委員編集用!L225)</f>
        <v/>
      </c>
      <c r="M94" s="85" t="str">
        <f>IF(教務委員編集用!M225=0,"",教務委員編集用!M225)</f>
        <v/>
      </c>
      <c r="N94" s="86"/>
      <c r="O94" s="85"/>
      <c r="P94" s="88">
        <f>教務委員編集用!T225</f>
        <v>0</v>
      </c>
      <c r="Q94" s="390"/>
      <c r="R94" s="86"/>
      <c r="S94" s="86"/>
      <c r="T94" s="87"/>
    </row>
    <row r="95" spans="2:20" ht="14.25" thickTop="1">
      <c r="B95" s="581"/>
      <c r="C95" s="579"/>
      <c r="D95" s="575">
        <f>教務委員編集用!D228</f>
        <v>2</v>
      </c>
      <c r="E95" s="572" t="str">
        <f>教務委員編集用!E228</f>
        <v>実務訓練等を通じて基盤となる工学分野に関連した業務の概要を理解できる.</v>
      </c>
      <c r="F95" s="10" t="str">
        <f>教務委員編集用!F228</f>
        <v>実務訓練</v>
      </c>
      <c r="G95" s="321">
        <f>教務委員編集用!G228</f>
        <v>2</v>
      </c>
      <c r="H95" s="321" t="str">
        <f>教務委員編集用!H228</f>
        <v>必修選択</v>
      </c>
      <c r="I95" s="321" t="str">
        <f>教務委員編集用!I228</f>
        <v>履修</v>
      </c>
      <c r="J95" s="321">
        <f>教務委員編集用!J228</f>
        <v>4</v>
      </c>
      <c r="K95" s="321" t="str">
        <f>教務委員編集用!K228</f>
        <v>通年</v>
      </c>
      <c r="L95" s="21">
        <f>教務委員編集用!L228</f>
        <v>45</v>
      </c>
      <c r="M95" s="321">
        <f>教務委員編集用!M228</f>
        <v>100</v>
      </c>
      <c r="N95" s="21">
        <f>教務委員編集用!N228</f>
        <v>0</v>
      </c>
      <c r="O95" s="126"/>
      <c r="P95" s="130"/>
      <c r="Q95" s="411"/>
      <c r="R95" s="387"/>
      <c r="S95" s="387"/>
      <c r="T95" s="387"/>
    </row>
    <row r="96" spans="2:20">
      <c r="B96" s="581"/>
      <c r="C96" s="579"/>
      <c r="D96" s="575"/>
      <c r="E96" s="572"/>
      <c r="F96" s="10"/>
      <c r="G96" s="321"/>
      <c r="H96" s="321"/>
      <c r="I96" s="321"/>
      <c r="J96" s="321"/>
      <c r="K96" s="321"/>
      <c r="L96" s="21"/>
      <c r="M96" s="321"/>
      <c r="N96" s="21"/>
      <c r="O96" s="98"/>
      <c r="P96" s="74"/>
      <c r="Q96" s="410"/>
      <c r="R96" s="21"/>
      <c r="S96" s="21"/>
      <c r="T96" s="63"/>
    </row>
    <row r="97" spans="2:20">
      <c r="B97" s="581"/>
      <c r="C97" s="579"/>
      <c r="D97" s="566"/>
      <c r="E97" s="579"/>
      <c r="F97" s="8"/>
      <c r="G97" s="322"/>
      <c r="H97" s="322"/>
      <c r="I97" s="322"/>
      <c r="J97" s="322"/>
      <c r="K97" s="322"/>
      <c r="L97" s="18"/>
      <c r="M97" s="322"/>
      <c r="N97" s="18"/>
      <c r="O97" s="322"/>
      <c r="P97" s="69"/>
      <c r="Q97" s="406"/>
      <c r="R97" s="18"/>
      <c r="S97" s="18"/>
      <c r="T97" s="43"/>
    </row>
    <row r="98" spans="2:20" ht="14.25" thickBot="1">
      <c r="B98" s="581"/>
      <c r="C98" s="579"/>
      <c r="D98" s="566"/>
      <c r="E98" s="579"/>
      <c r="F98" s="9"/>
      <c r="G98" s="325"/>
      <c r="H98" s="325"/>
      <c r="I98" s="325"/>
      <c r="J98" s="325"/>
      <c r="K98" s="325"/>
      <c r="L98" s="17"/>
      <c r="M98" s="325"/>
      <c r="N98" s="17"/>
      <c r="O98" s="325"/>
      <c r="P98" s="68"/>
      <c r="Q98" s="401"/>
      <c r="R98" s="17"/>
      <c r="S98" s="17"/>
      <c r="T98" s="44"/>
    </row>
    <row r="99" spans="2:20" ht="15" thickTop="1" thickBot="1">
      <c r="B99" s="597"/>
      <c r="C99" s="598"/>
      <c r="D99" s="576"/>
      <c r="E99" s="598"/>
      <c r="F99" s="78" t="str">
        <f>IF(教務委員編集用!F232=0,"",教務委員編集用!F232)</f>
        <v>G-2 4年小計</v>
      </c>
      <c r="G99" s="78" t="str">
        <f>IF(教務委員編集用!G232=0,"",教務委員編集用!G232)</f>
        <v/>
      </c>
      <c r="H99" s="78" t="str">
        <f>IF(教務委員編集用!H232=0,"",教務委員編集用!H232)</f>
        <v/>
      </c>
      <c r="I99" s="78" t="str">
        <f>IF(教務委員編集用!I232=0,"",教務委員編集用!I232)</f>
        <v/>
      </c>
      <c r="J99" s="78">
        <f>IF(教務委員編集用!J232=0,"",教務委員編集用!J232)</f>
        <v>4</v>
      </c>
      <c r="K99" s="78" t="str">
        <f>IF(教務委員編集用!K232=0,"",教務委員編集用!K232)</f>
        <v/>
      </c>
      <c r="L99" s="84" t="str">
        <f>IF(教務委員編集用!L232=0,"",教務委員編集用!L232)</f>
        <v/>
      </c>
      <c r="M99" s="78" t="str">
        <f>IF(教務委員編集用!M232=0,"",教務委員編集用!M232)</f>
        <v/>
      </c>
      <c r="N99" s="84"/>
      <c r="O99" s="78"/>
      <c r="P99" s="83">
        <f>教務委員編集用!T232</f>
        <v>0</v>
      </c>
      <c r="Q99" s="412"/>
      <c r="R99" s="84"/>
      <c r="S99" s="84"/>
      <c r="T99" s="82"/>
    </row>
    <row r="100" spans="2:20" ht="14.25" thickBot="1"/>
    <row r="101" spans="2:20">
      <c r="B101" s="556" t="s">
        <v>132</v>
      </c>
      <c r="C101" s="557"/>
      <c r="D101" s="562" t="s">
        <v>133</v>
      </c>
      <c r="E101" s="562"/>
      <c r="F101" s="535"/>
      <c r="G101" s="536"/>
      <c r="H101" s="536"/>
      <c r="I101" s="536"/>
      <c r="J101" s="536"/>
      <c r="K101" s="536"/>
      <c r="L101" s="536"/>
      <c r="M101" s="536"/>
      <c r="N101" s="536"/>
      <c r="O101" s="536"/>
      <c r="P101" s="537"/>
      <c r="Q101" s="349"/>
      <c r="R101" s="349"/>
      <c r="S101" s="349"/>
      <c r="T101" s="349"/>
    </row>
    <row r="102" spans="2:20">
      <c r="B102" s="558"/>
      <c r="C102" s="559"/>
      <c r="D102" s="563"/>
      <c r="E102" s="563"/>
      <c r="F102" s="538"/>
      <c r="G102" s="539"/>
      <c r="H102" s="539"/>
      <c r="I102" s="539"/>
      <c r="J102" s="539"/>
      <c r="K102" s="539"/>
      <c r="L102" s="539"/>
      <c r="M102" s="539"/>
      <c r="N102" s="539"/>
      <c r="O102" s="539"/>
      <c r="P102" s="540"/>
      <c r="Q102" s="349"/>
      <c r="R102" s="349"/>
      <c r="S102" s="349"/>
      <c r="T102" s="349"/>
    </row>
    <row r="103" spans="2:20">
      <c r="B103" s="558"/>
      <c r="C103" s="559"/>
      <c r="D103" s="563"/>
      <c r="E103" s="563"/>
      <c r="F103" s="541"/>
      <c r="G103" s="542"/>
      <c r="H103" s="542"/>
      <c r="I103" s="542"/>
      <c r="J103" s="542"/>
      <c r="K103" s="542"/>
      <c r="L103" s="542"/>
      <c r="M103" s="542"/>
      <c r="N103" s="542"/>
      <c r="O103" s="542"/>
      <c r="P103" s="543"/>
      <c r="Q103" s="349"/>
      <c r="R103" s="349"/>
      <c r="S103" s="349"/>
      <c r="T103" s="349"/>
    </row>
    <row r="104" spans="2:20">
      <c r="B104" s="558"/>
      <c r="C104" s="559"/>
      <c r="D104" s="563" t="s">
        <v>134</v>
      </c>
      <c r="E104" s="563"/>
      <c r="F104" s="544"/>
      <c r="G104" s="545"/>
      <c r="H104" s="545"/>
      <c r="I104" s="545"/>
      <c r="J104" s="545"/>
      <c r="K104" s="545"/>
      <c r="L104" s="545"/>
      <c r="M104" s="545"/>
      <c r="N104" s="545"/>
      <c r="O104" s="545"/>
      <c r="P104" s="546"/>
      <c r="Q104" s="349"/>
      <c r="R104" s="349"/>
      <c r="S104" s="349"/>
      <c r="T104" s="349"/>
    </row>
    <row r="105" spans="2:20">
      <c r="B105" s="558"/>
      <c r="C105" s="559"/>
      <c r="D105" s="563"/>
      <c r="E105" s="563"/>
      <c r="F105" s="538"/>
      <c r="G105" s="539"/>
      <c r="H105" s="539"/>
      <c r="I105" s="539"/>
      <c r="J105" s="539"/>
      <c r="K105" s="539"/>
      <c r="L105" s="539"/>
      <c r="M105" s="539"/>
      <c r="N105" s="539"/>
      <c r="O105" s="539"/>
      <c r="P105" s="540"/>
      <c r="Q105" s="349"/>
      <c r="R105" s="349"/>
      <c r="S105" s="349"/>
      <c r="T105" s="349"/>
    </row>
    <row r="106" spans="2:20" ht="14.25" thickBot="1">
      <c r="B106" s="560"/>
      <c r="C106" s="561"/>
      <c r="D106" s="564"/>
      <c r="E106" s="564"/>
      <c r="F106" s="547"/>
      <c r="G106" s="548"/>
      <c r="H106" s="548"/>
      <c r="I106" s="548"/>
      <c r="J106" s="548"/>
      <c r="K106" s="548"/>
      <c r="L106" s="548"/>
      <c r="M106" s="548"/>
      <c r="N106" s="548"/>
      <c r="O106" s="548"/>
      <c r="P106" s="549"/>
      <c r="Q106" s="349"/>
      <c r="R106" s="349"/>
      <c r="S106" s="349"/>
      <c r="T106" s="349"/>
    </row>
    <row r="107" spans="2:20">
      <c r="B107" s="573" t="s">
        <v>135</v>
      </c>
      <c r="C107" s="574"/>
      <c r="D107" s="575" t="s">
        <v>136</v>
      </c>
      <c r="E107" s="575"/>
      <c r="F107" s="535"/>
      <c r="G107" s="536"/>
      <c r="H107" s="536"/>
      <c r="I107" s="536"/>
      <c r="J107" s="536"/>
      <c r="K107" s="536"/>
      <c r="L107" s="536"/>
      <c r="M107" s="536"/>
      <c r="N107" s="536"/>
      <c r="O107" s="536"/>
      <c r="P107" s="537"/>
      <c r="Q107" s="349"/>
      <c r="R107" s="349"/>
      <c r="S107" s="349"/>
      <c r="T107" s="349"/>
    </row>
    <row r="108" spans="2:20">
      <c r="B108" s="558"/>
      <c r="C108" s="559"/>
      <c r="D108" s="566"/>
      <c r="E108" s="566"/>
      <c r="F108" s="538"/>
      <c r="G108" s="539"/>
      <c r="H108" s="539"/>
      <c r="I108" s="539"/>
      <c r="J108" s="539"/>
      <c r="K108" s="539"/>
      <c r="L108" s="539"/>
      <c r="M108" s="539"/>
      <c r="N108" s="539"/>
      <c r="O108" s="539"/>
      <c r="P108" s="540"/>
      <c r="Q108" s="349"/>
      <c r="R108" s="349"/>
      <c r="S108" s="349"/>
      <c r="T108" s="349"/>
    </row>
    <row r="109" spans="2:20">
      <c r="B109" s="558"/>
      <c r="C109" s="559"/>
      <c r="D109" s="566"/>
      <c r="E109" s="566"/>
      <c r="F109" s="541"/>
      <c r="G109" s="542"/>
      <c r="H109" s="542"/>
      <c r="I109" s="542"/>
      <c r="J109" s="542"/>
      <c r="K109" s="542"/>
      <c r="L109" s="542"/>
      <c r="M109" s="542"/>
      <c r="N109" s="542"/>
      <c r="O109" s="542"/>
      <c r="P109" s="543"/>
      <c r="Q109" s="349"/>
      <c r="R109" s="349"/>
      <c r="S109" s="349"/>
      <c r="T109" s="349"/>
    </row>
    <row r="110" spans="2:20">
      <c r="B110" s="558"/>
      <c r="C110" s="559"/>
      <c r="D110" s="566" t="s">
        <v>137</v>
      </c>
      <c r="E110" s="566"/>
      <c r="F110" s="544"/>
      <c r="G110" s="545"/>
      <c r="H110" s="545"/>
      <c r="I110" s="545"/>
      <c r="J110" s="545"/>
      <c r="K110" s="545"/>
      <c r="L110" s="545"/>
      <c r="M110" s="545"/>
      <c r="N110" s="545"/>
      <c r="O110" s="545"/>
      <c r="P110" s="546"/>
      <c r="Q110" s="349"/>
      <c r="R110" s="349"/>
      <c r="S110" s="349"/>
      <c r="T110" s="349"/>
    </row>
    <row r="111" spans="2:20">
      <c r="B111" s="558"/>
      <c r="C111" s="559"/>
      <c r="D111" s="566"/>
      <c r="E111" s="566"/>
      <c r="F111" s="538"/>
      <c r="G111" s="539"/>
      <c r="H111" s="539"/>
      <c r="I111" s="539"/>
      <c r="J111" s="539"/>
      <c r="K111" s="539"/>
      <c r="L111" s="539"/>
      <c r="M111" s="539"/>
      <c r="N111" s="539"/>
      <c r="O111" s="539"/>
      <c r="P111" s="540"/>
      <c r="Q111" s="349"/>
      <c r="R111" s="349"/>
      <c r="S111" s="349"/>
      <c r="T111" s="349"/>
    </row>
    <row r="112" spans="2:20" ht="14.25" thickBot="1">
      <c r="B112" s="560"/>
      <c r="C112" s="561"/>
      <c r="D112" s="576"/>
      <c r="E112" s="576"/>
      <c r="F112" s="547"/>
      <c r="G112" s="548"/>
      <c r="H112" s="548"/>
      <c r="I112" s="548"/>
      <c r="J112" s="548"/>
      <c r="K112" s="548"/>
      <c r="L112" s="548"/>
      <c r="M112" s="548"/>
      <c r="N112" s="548"/>
      <c r="O112" s="548"/>
      <c r="P112" s="549"/>
      <c r="Q112" s="349"/>
      <c r="R112" s="349"/>
      <c r="S112" s="349"/>
      <c r="T112" s="349"/>
    </row>
    <row r="113" spans="6:19">
      <c r="F113" s="3" t="str">
        <f>IF(教務委員編集用!F264=0,"",教務委員編集用!F264)</f>
        <v/>
      </c>
      <c r="G113" s="3" t="str">
        <f>IF(教務委員編集用!G264=0,"",教務委員編集用!G264)</f>
        <v/>
      </c>
      <c r="H113" s="3" t="str">
        <f>IF(教務委員編集用!H264=0,"",教務委員編集用!H264)</f>
        <v/>
      </c>
      <c r="I113" s="3" t="str">
        <f>IF(教務委員編集用!I264=0,"",教務委員編集用!I264)</f>
        <v/>
      </c>
      <c r="J113" s="3" t="str">
        <f>IF(教務委員編集用!J264=0,"",教務委員編集用!J264)</f>
        <v/>
      </c>
      <c r="K113" s="3" t="str">
        <f>IF(教務委員編集用!K264=0,"",教務委員編集用!K264)</f>
        <v/>
      </c>
      <c r="L113" s="22" t="str">
        <f>IF(教務委員編集用!L264=0,"",教務委員編集用!L264)</f>
        <v/>
      </c>
      <c r="M113" s="3" t="str">
        <f>IF(教務委員編集用!M264=0,"",教務委員編集用!M264)</f>
        <v/>
      </c>
      <c r="N113" s="3" t="str">
        <f>IF(教務委員編集用!V264=0,"",教務委員編集用!V264)</f>
        <v/>
      </c>
      <c r="R113" s="3" t="str">
        <f>IF(教務委員編集用!W264=0,"",教務委員編集用!W264)</f>
        <v/>
      </c>
      <c r="S113" s="3" t="str">
        <f>IF(教務委員編集用!X264=0,"",教務委員編集用!X264)</f>
        <v/>
      </c>
    </row>
    <row r="114" spans="6:19">
      <c r="F114" s="3" t="str">
        <f>IF(教務委員編集用!F265=0,"",教務委員編集用!F265)</f>
        <v/>
      </c>
      <c r="G114" s="3" t="str">
        <f>IF(教務委員編集用!G265=0,"",教務委員編集用!G265)</f>
        <v/>
      </c>
      <c r="H114" s="3" t="str">
        <f>IF(教務委員編集用!H265=0,"",教務委員編集用!H265)</f>
        <v/>
      </c>
      <c r="I114" s="3" t="str">
        <f>IF(教務委員編集用!I265=0,"",教務委員編集用!I265)</f>
        <v/>
      </c>
      <c r="J114" s="3" t="str">
        <f>IF(教務委員編集用!J265=0,"",教務委員編集用!J265)</f>
        <v/>
      </c>
      <c r="K114" s="3" t="str">
        <f>IF(教務委員編集用!K265=0,"",教務委員編集用!K265)</f>
        <v/>
      </c>
      <c r="L114" s="22" t="str">
        <f>IF(教務委員編集用!L265=0,"",教務委員編集用!L265)</f>
        <v/>
      </c>
      <c r="M114" s="3" t="str">
        <f>IF(教務委員編集用!M265=0,"",教務委員編集用!M265)</f>
        <v/>
      </c>
      <c r="N114" s="3" t="str">
        <f>IF(教務委員編集用!V265=0,"",教務委員編集用!V265)</f>
        <v/>
      </c>
      <c r="R114" s="3" t="str">
        <f>IF(教務委員編集用!W265=0,"",教務委員編集用!W265)</f>
        <v/>
      </c>
      <c r="S114" s="3" t="str">
        <f>IF(教務委員編集用!X265=0,"",教務委員編集用!X265)</f>
        <v/>
      </c>
    </row>
    <row r="115" spans="6:19">
      <c r="F115" s="3" t="str">
        <f>IF(教務委員編集用!F266=0,"",教務委員編集用!F266)</f>
        <v/>
      </c>
      <c r="G115" s="3" t="str">
        <f>IF(教務委員編集用!G266=0,"",教務委員編集用!G266)</f>
        <v/>
      </c>
      <c r="H115" s="3" t="str">
        <f>IF(教務委員編集用!H266=0,"",教務委員編集用!H266)</f>
        <v/>
      </c>
      <c r="I115" s="3" t="str">
        <f>IF(教務委員編集用!I266=0,"",教務委員編集用!I266)</f>
        <v/>
      </c>
      <c r="J115" s="3" t="str">
        <f>IF(教務委員編集用!J266=0,"",教務委員編集用!J266)</f>
        <v/>
      </c>
      <c r="K115" s="3" t="str">
        <f>IF(教務委員編集用!K266=0,"",教務委員編集用!K266)</f>
        <v/>
      </c>
      <c r="L115" s="22" t="str">
        <f>IF(教務委員編集用!L266=0,"",教務委員編集用!L266)</f>
        <v/>
      </c>
      <c r="M115" s="3" t="str">
        <f>IF(教務委員編集用!M266=0,"",教務委員編集用!M266)</f>
        <v/>
      </c>
      <c r="N115" s="3" t="str">
        <f>IF(教務委員編集用!V266=0,"",教務委員編集用!V266)</f>
        <v/>
      </c>
      <c r="R115" s="3" t="str">
        <f>IF(教務委員編集用!W266=0,"",教務委員編集用!W266)</f>
        <v/>
      </c>
      <c r="S115" s="3" t="str">
        <f>IF(教務委員編集用!X266=0,"",教務委員編集用!X266)</f>
        <v/>
      </c>
    </row>
    <row r="116" spans="6:19">
      <c r="F116" s="3" t="str">
        <f>IF(教務委員編集用!F267=0,"",教務委員編集用!F267)</f>
        <v/>
      </c>
      <c r="G116" s="3" t="str">
        <f>IF(教務委員編集用!G267=0,"",教務委員編集用!G267)</f>
        <v/>
      </c>
      <c r="H116" s="3" t="str">
        <f>IF(教務委員編集用!H267=0,"",教務委員編集用!H267)</f>
        <v/>
      </c>
      <c r="I116" s="3" t="str">
        <f>IF(教務委員編集用!I267=0,"",教務委員編集用!I267)</f>
        <v/>
      </c>
      <c r="J116" s="3" t="str">
        <f>IF(教務委員編集用!J267=0,"",教務委員編集用!J267)</f>
        <v/>
      </c>
      <c r="K116" s="3" t="str">
        <f>IF(教務委員編集用!K267=0,"",教務委員編集用!K267)</f>
        <v/>
      </c>
      <c r="L116" s="22" t="str">
        <f>IF(教務委員編集用!L267=0,"",教務委員編集用!L267)</f>
        <v/>
      </c>
      <c r="M116" s="3" t="str">
        <f>IF(教務委員編集用!M267=0,"",教務委員編集用!M267)</f>
        <v/>
      </c>
      <c r="N116" s="3" t="str">
        <f>IF(教務委員編集用!V267=0,"",教務委員編集用!V267)</f>
        <v/>
      </c>
      <c r="R116" s="3" t="str">
        <f>IF(教務委員編集用!W267=0,"",教務委員編集用!W267)</f>
        <v/>
      </c>
      <c r="S116" s="3" t="str">
        <f>IF(教務委員編集用!X267=0,"",教務委員編集用!X267)</f>
        <v/>
      </c>
    </row>
    <row r="117" spans="6:19">
      <c r="F117" s="3" t="str">
        <f>IF(教務委員編集用!F268=0,"",教務委員編集用!F268)</f>
        <v/>
      </c>
      <c r="G117" s="3" t="str">
        <f>IF(教務委員編集用!G268=0,"",教務委員編集用!G268)</f>
        <v/>
      </c>
      <c r="H117" s="3" t="str">
        <f>IF(教務委員編集用!H268=0,"",教務委員編集用!H268)</f>
        <v/>
      </c>
      <c r="I117" s="3" t="str">
        <f>IF(教務委員編集用!I268=0,"",教務委員編集用!I268)</f>
        <v/>
      </c>
      <c r="J117" s="3" t="str">
        <f>IF(教務委員編集用!J268=0,"",教務委員編集用!J268)</f>
        <v/>
      </c>
      <c r="K117" s="3" t="str">
        <f>IF(教務委員編集用!K268=0,"",教務委員編集用!K268)</f>
        <v/>
      </c>
      <c r="L117" s="22" t="str">
        <f>IF(教務委員編集用!L268=0,"",教務委員編集用!L268)</f>
        <v/>
      </c>
      <c r="M117" s="3" t="str">
        <f>IF(教務委員編集用!M268=0,"",教務委員編集用!M268)</f>
        <v/>
      </c>
      <c r="N117" s="3" t="str">
        <f>IF(教務委員編集用!V268=0,"",教務委員編集用!V268)</f>
        <v/>
      </c>
      <c r="R117" s="3" t="str">
        <f>IF(教務委員編集用!W268=0,"",教務委員編集用!W268)</f>
        <v/>
      </c>
      <c r="S117" s="3" t="str">
        <f>IF(教務委員編集用!X268=0,"",教務委員編集用!X268)</f>
        <v/>
      </c>
    </row>
    <row r="118" spans="6:19">
      <c r="F118" s="3" t="str">
        <f>IF(教務委員編集用!F269=0,"",教務委員編集用!F269)</f>
        <v/>
      </c>
      <c r="G118" s="3" t="str">
        <f>IF(教務委員編集用!G269=0,"",教務委員編集用!G269)</f>
        <v/>
      </c>
      <c r="H118" s="3" t="str">
        <f>IF(教務委員編集用!H269=0,"",教務委員編集用!H269)</f>
        <v/>
      </c>
      <c r="I118" s="3" t="str">
        <f>IF(教務委員編集用!I269=0,"",教務委員編集用!I269)</f>
        <v/>
      </c>
      <c r="J118" s="3" t="str">
        <f>IF(教務委員編集用!J269=0,"",教務委員編集用!J269)</f>
        <v/>
      </c>
      <c r="K118" s="3" t="str">
        <f>IF(教務委員編集用!K269=0,"",教務委員編集用!K269)</f>
        <v/>
      </c>
      <c r="L118" s="22" t="str">
        <f>IF(教務委員編集用!L269=0,"",教務委員編集用!L269)</f>
        <v/>
      </c>
      <c r="M118" s="3" t="str">
        <f>IF(教務委員編集用!M269=0,"",教務委員編集用!M269)</f>
        <v/>
      </c>
      <c r="N118" s="3" t="str">
        <f>IF(教務委員編集用!V269=0,"",教務委員編集用!V269)</f>
        <v/>
      </c>
      <c r="R118" s="3" t="str">
        <f>IF(教務委員編集用!W269=0,"",教務委員編集用!W269)</f>
        <v/>
      </c>
      <c r="S118" s="3" t="str">
        <f>IF(教務委員編集用!X269=0,"",教務委員編集用!X269)</f>
        <v/>
      </c>
    </row>
    <row r="119" spans="6:19">
      <c r="F119" s="3" t="str">
        <f>IF(教務委員編集用!F270=0,"",教務委員編集用!F270)</f>
        <v/>
      </c>
      <c r="G119" s="3" t="str">
        <f>IF(教務委員編集用!G270=0,"",教務委員編集用!G270)</f>
        <v/>
      </c>
      <c r="H119" s="3" t="str">
        <f>IF(教務委員編集用!H270=0,"",教務委員編集用!H270)</f>
        <v/>
      </c>
      <c r="I119" s="3" t="str">
        <f>IF(教務委員編集用!I270=0,"",教務委員編集用!I270)</f>
        <v/>
      </c>
      <c r="J119" s="3" t="str">
        <f>IF(教務委員編集用!J270=0,"",教務委員編集用!J270)</f>
        <v/>
      </c>
      <c r="K119" s="3" t="str">
        <f>IF(教務委員編集用!K270=0,"",教務委員編集用!K270)</f>
        <v/>
      </c>
      <c r="L119" s="22" t="str">
        <f>IF(教務委員編集用!L270=0,"",教務委員編集用!L270)</f>
        <v/>
      </c>
      <c r="M119" s="3" t="str">
        <f>IF(教務委員編集用!M270=0,"",教務委員編集用!M270)</f>
        <v/>
      </c>
      <c r="N119" s="3" t="str">
        <f>IF(教務委員編集用!V270=0,"",教務委員編集用!V270)</f>
        <v/>
      </c>
      <c r="R119" s="3" t="str">
        <f>IF(教務委員編集用!W270=0,"",教務委員編集用!W270)</f>
        <v/>
      </c>
      <c r="S119" s="3" t="str">
        <f>IF(教務委員編集用!X270=0,"",教務委員編集用!X270)</f>
        <v/>
      </c>
    </row>
    <row r="120" spans="6:19">
      <c r="F120" s="3" t="str">
        <f>IF(教務委員編集用!F271=0,"",教務委員編集用!F271)</f>
        <v/>
      </c>
      <c r="G120" s="3" t="str">
        <f>IF(教務委員編集用!G271=0,"",教務委員編集用!G271)</f>
        <v/>
      </c>
      <c r="H120" s="3" t="str">
        <f>IF(教務委員編集用!H271=0,"",教務委員編集用!H271)</f>
        <v/>
      </c>
      <c r="I120" s="3" t="str">
        <f>IF(教務委員編集用!I271=0,"",教務委員編集用!I271)</f>
        <v/>
      </c>
      <c r="J120" s="3" t="str">
        <f>IF(教務委員編集用!J271=0,"",教務委員編集用!J271)</f>
        <v/>
      </c>
      <c r="K120" s="3" t="str">
        <f>IF(教務委員編集用!K271=0,"",教務委員編集用!K271)</f>
        <v/>
      </c>
      <c r="L120" s="22" t="str">
        <f>IF(教務委員編集用!L271=0,"",教務委員編集用!L271)</f>
        <v/>
      </c>
      <c r="M120" s="3" t="str">
        <f>IF(教務委員編集用!M271=0,"",教務委員編集用!M271)</f>
        <v/>
      </c>
      <c r="N120" s="3" t="str">
        <f>IF(教務委員編集用!V271=0,"",教務委員編集用!V271)</f>
        <v/>
      </c>
      <c r="R120" s="3" t="str">
        <f>IF(教務委員編集用!W271=0,"",教務委員編集用!W271)</f>
        <v/>
      </c>
      <c r="S120" s="3" t="str">
        <f>IF(教務委員編集用!X271=0,"",教務委員編集用!X271)</f>
        <v/>
      </c>
    </row>
    <row r="121" spans="6:19">
      <c r="F121" s="3" t="str">
        <f>IF(教務委員編集用!F272=0,"",教務委員編集用!F272)</f>
        <v/>
      </c>
      <c r="G121" s="3" t="str">
        <f>IF(教務委員編集用!G272=0,"",教務委員編集用!G272)</f>
        <v/>
      </c>
      <c r="H121" s="3" t="str">
        <f>IF(教務委員編集用!H272=0,"",教務委員編集用!H272)</f>
        <v/>
      </c>
      <c r="I121" s="3" t="str">
        <f>IF(教務委員編集用!I272=0,"",教務委員編集用!I272)</f>
        <v/>
      </c>
      <c r="J121" s="3" t="str">
        <f>IF(教務委員編集用!J272=0,"",教務委員編集用!J272)</f>
        <v/>
      </c>
      <c r="K121" s="3" t="str">
        <f>IF(教務委員編集用!K272=0,"",教務委員編集用!K272)</f>
        <v/>
      </c>
      <c r="L121" s="22" t="str">
        <f>IF(教務委員編集用!L272=0,"",教務委員編集用!L272)</f>
        <v/>
      </c>
      <c r="M121" s="3" t="str">
        <f>IF(教務委員編集用!M272=0,"",教務委員編集用!M272)</f>
        <v/>
      </c>
      <c r="N121" s="3" t="str">
        <f>IF(教務委員編集用!V272=0,"",教務委員編集用!V272)</f>
        <v/>
      </c>
      <c r="R121" s="3" t="str">
        <f>IF(教務委員編集用!W272=0,"",教務委員編集用!W272)</f>
        <v/>
      </c>
      <c r="S121" s="3" t="str">
        <f>IF(教務委員編集用!X272=0,"",教務委員編集用!X272)</f>
        <v/>
      </c>
    </row>
    <row r="122" spans="6:19">
      <c r="F122" s="3" t="str">
        <f>IF(教務委員編集用!F273=0,"",教務委員編集用!F273)</f>
        <v/>
      </c>
      <c r="G122" s="3" t="str">
        <f>IF(教務委員編集用!G273=0,"",教務委員編集用!G273)</f>
        <v/>
      </c>
      <c r="H122" s="3" t="str">
        <f>IF(教務委員編集用!H273=0,"",教務委員編集用!H273)</f>
        <v/>
      </c>
      <c r="I122" s="3" t="str">
        <f>IF(教務委員編集用!I273=0,"",教務委員編集用!I273)</f>
        <v/>
      </c>
      <c r="J122" s="3" t="str">
        <f>IF(教務委員編集用!J273=0,"",教務委員編集用!J273)</f>
        <v/>
      </c>
      <c r="K122" s="3" t="str">
        <f>IF(教務委員編集用!K273=0,"",教務委員編集用!K273)</f>
        <v/>
      </c>
      <c r="L122" s="22" t="str">
        <f>IF(教務委員編集用!L273=0,"",教務委員編集用!L273)</f>
        <v/>
      </c>
      <c r="M122" s="3" t="str">
        <f>IF(教務委員編集用!M273=0,"",教務委員編集用!M273)</f>
        <v/>
      </c>
      <c r="N122" s="3" t="str">
        <f>IF(教務委員編集用!V273=0,"",教務委員編集用!V273)</f>
        <v/>
      </c>
      <c r="R122" s="3" t="str">
        <f>IF(教務委員編集用!W273=0,"",教務委員編集用!W273)</f>
        <v/>
      </c>
      <c r="S122" s="3" t="str">
        <f>IF(教務委員編集用!X273=0,"",教務委員編集用!X273)</f>
        <v/>
      </c>
    </row>
    <row r="123" spans="6:19">
      <c r="F123" s="3" t="str">
        <f>IF(教務委員編集用!F274=0,"",教務委員編集用!F274)</f>
        <v/>
      </c>
      <c r="G123" s="3" t="str">
        <f>IF(教務委員編集用!G274=0,"",教務委員編集用!G274)</f>
        <v/>
      </c>
      <c r="H123" s="3" t="str">
        <f>IF(教務委員編集用!H274=0,"",教務委員編集用!H274)</f>
        <v/>
      </c>
      <c r="I123" s="3" t="str">
        <f>IF(教務委員編集用!I274=0,"",教務委員編集用!I274)</f>
        <v/>
      </c>
      <c r="J123" s="3" t="str">
        <f>IF(教務委員編集用!J274=0,"",教務委員編集用!J274)</f>
        <v/>
      </c>
      <c r="K123" s="3" t="str">
        <f>IF(教務委員編集用!K274=0,"",教務委員編集用!K274)</f>
        <v/>
      </c>
      <c r="L123" s="22" t="str">
        <f>IF(教務委員編集用!L274=0,"",教務委員編集用!L274)</f>
        <v/>
      </c>
      <c r="M123" s="3" t="str">
        <f>IF(教務委員編集用!M274=0,"",教務委員編集用!M274)</f>
        <v/>
      </c>
      <c r="N123" s="3" t="str">
        <f>IF(教務委員編集用!V274=0,"",教務委員編集用!V274)</f>
        <v/>
      </c>
      <c r="R123" s="3" t="str">
        <f>IF(教務委員編集用!W274=0,"",教務委員編集用!W274)</f>
        <v/>
      </c>
      <c r="S123" s="3" t="str">
        <f>IF(教務委員編集用!X274=0,"",教務委員編集用!X274)</f>
        <v/>
      </c>
    </row>
    <row r="124" spans="6:19">
      <c r="F124" s="3" t="str">
        <f>IF(教務委員編集用!F275=0,"",教務委員編集用!F275)</f>
        <v/>
      </c>
      <c r="G124" s="3" t="str">
        <f>IF(教務委員編集用!G275=0,"",教務委員編集用!G275)</f>
        <v/>
      </c>
      <c r="H124" s="3" t="str">
        <f>IF(教務委員編集用!H275=0,"",教務委員編集用!H275)</f>
        <v/>
      </c>
      <c r="I124" s="3" t="str">
        <f>IF(教務委員編集用!I275=0,"",教務委員編集用!I275)</f>
        <v/>
      </c>
      <c r="J124" s="3" t="str">
        <f>IF(教務委員編集用!J275=0,"",教務委員編集用!J275)</f>
        <v/>
      </c>
      <c r="K124" s="3" t="str">
        <f>IF(教務委員編集用!K275=0,"",教務委員編集用!K275)</f>
        <v/>
      </c>
      <c r="L124" s="22" t="str">
        <f>IF(教務委員編集用!L275=0,"",教務委員編集用!L275)</f>
        <v/>
      </c>
      <c r="M124" s="3" t="str">
        <f>IF(教務委員編集用!M275=0,"",教務委員編集用!M275)</f>
        <v/>
      </c>
      <c r="N124" s="3" t="str">
        <f>IF(教務委員編集用!V275=0,"",教務委員編集用!V275)</f>
        <v/>
      </c>
      <c r="R124" s="3" t="str">
        <f>IF(教務委員編集用!W275=0,"",教務委員編集用!W275)</f>
        <v/>
      </c>
      <c r="S124" s="3" t="str">
        <f>IF(教務委員編集用!X275=0,"",教務委員編集用!X275)</f>
        <v/>
      </c>
    </row>
    <row r="125" spans="6:19">
      <c r="F125" s="3" t="str">
        <f>IF(教務委員編集用!F276=0,"",教務委員編集用!F276)</f>
        <v/>
      </c>
      <c r="G125" s="3" t="str">
        <f>IF(教務委員編集用!G276=0,"",教務委員編集用!G276)</f>
        <v/>
      </c>
      <c r="H125" s="3" t="str">
        <f>IF(教務委員編集用!H276=0,"",教務委員編集用!H276)</f>
        <v/>
      </c>
      <c r="I125" s="3" t="str">
        <f>IF(教務委員編集用!I276=0,"",教務委員編集用!I276)</f>
        <v/>
      </c>
      <c r="J125" s="3" t="str">
        <f>IF(教務委員編集用!J276=0,"",教務委員編集用!J276)</f>
        <v/>
      </c>
      <c r="K125" s="3" t="str">
        <f>IF(教務委員編集用!K276=0,"",教務委員編集用!K276)</f>
        <v/>
      </c>
      <c r="L125" s="22" t="str">
        <f>IF(教務委員編集用!L276=0,"",教務委員編集用!L276)</f>
        <v/>
      </c>
      <c r="M125" s="3" t="str">
        <f>IF(教務委員編集用!M276=0,"",教務委員編集用!M276)</f>
        <v/>
      </c>
      <c r="N125" s="3" t="str">
        <f>IF(教務委員編集用!V276=0,"",教務委員編集用!V276)</f>
        <v/>
      </c>
      <c r="R125" s="3" t="str">
        <f>IF(教務委員編集用!W276=0,"",教務委員編集用!W276)</f>
        <v/>
      </c>
      <c r="S125" s="3" t="str">
        <f>IF(教務委員編集用!X276=0,"",教務委員編集用!X276)</f>
        <v/>
      </c>
    </row>
    <row r="126" spans="6:19">
      <c r="F126" s="3" t="str">
        <f>IF(教務委員編集用!F277=0,"",教務委員編集用!F277)</f>
        <v/>
      </c>
      <c r="G126" s="3" t="str">
        <f>IF(教務委員編集用!G277=0,"",教務委員編集用!G277)</f>
        <v/>
      </c>
      <c r="H126" s="3" t="str">
        <f>IF(教務委員編集用!H277=0,"",教務委員編集用!H277)</f>
        <v/>
      </c>
      <c r="I126" s="3" t="str">
        <f>IF(教務委員編集用!I277=0,"",教務委員編集用!I277)</f>
        <v/>
      </c>
      <c r="J126" s="3" t="str">
        <f>IF(教務委員編集用!J277=0,"",教務委員編集用!J277)</f>
        <v/>
      </c>
      <c r="K126" s="3" t="str">
        <f>IF(教務委員編集用!K277=0,"",教務委員編集用!K277)</f>
        <v/>
      </c>
      <c r="L126" s="22" t="str">
        <f>IF(教務委員編集用!L277=0,"",教務委員編集用!L277)</f>
        <v/>
      </c>
      <c r="M126" s="3" t="str">
        <f>IF(教務委員編集用!M277=0,"",教務委員編集用!M277)</f>
        <v/>
      </c>
      <c r="N126" s="3" t="str">
        <f>IF(教務委員編集用!V277=0,"",教務委員編集用!V277)</f>
        <v/>
      </c>
      <c r="R126" s="3" t="str">
        <f>IF(教務委員編集用!W277=0,"",教務委員編集用!W277)</f>
        <v/>
      </c>
      <c r="S126" s="3" t="str">
        <f>IF(教務委員編集用!X277=0,"",教務委員編集用!X277)</f>
        <v/>
      </c>
    </row>
    <row r="127" spans="6:19">
      <c r="F127" s="3" t="str">
        <f>IF(教務委員編集用!F278=0,"",教務委員編集用!F278)</f>
        <v/>
      </c>
      <c r="G127" s="3" t="str">
        <f>IF(教務委員編集用!G278=0,"",教務委員編集用!G278)</f>
        <v/>
      </c>
      <c r="H127" s="3" t="str">
        <f>IF(教務委員編集用!H278=0,"",教務委員編集用!H278)</f>
        <v/>
      </c>
      <c r="I127" s="3" t="str">
        <f>IF(教務委員編集用!I278=0,"",教務委員編集用!I278)</f>
        <v/>
      </c>
      <c r="J127" s="3" t="str">
        <f>IF(教務委員編集用!J278=0,"",教務委員編集用!J278)</f>
        <v/>
      </c>
      <c r="K127" s="3" t="str">
        <f>IF(教務委員編集用!K278=0,"",教務委員編集用!K278)</f>
        <v/>
      </c>
      <c r="L127" s="22" t="str">
        <f>IF(教務委員編集用!L278=0,"",教務委員編集用!L278)</f>
        <v/>
      </c>
      <c r="M127" s="3" t="str">
        <f>IF(教務委員編集用!M278=0,"",教務委員編集用!M278)</f>
        <v/>
      </c>
      <c r="N127" s="3" t="str">
        <f>IF(教務委員編集用!V278=0,"",教務委員編集用!V278)</f>
        <v/>
      </c>
      <c r="R127" s="3" t="str">
        <f>IF(教務委員編集用!W278=0,"",教務委員編集用!W278)</f>
        <v/>
      </c>
      <c r="S127" s="3" t="str">
        <f>IF(教務委員編集用!X278=0,"",教務委員編集用!X278)</f>
        <v/>
      </c>
    </row>
    <row r="128" spans="6:19">
      <c r="F128" s="3" t="str">
        <f>IF(教務委員編集用!F279=0,"",教務委員編集用!F279)</f>
        <v/>
      </c>
      <c r="G128" s="3" t="str">
        <f>IF(教務委員編集用!G279=0,"",教務委員編集用!G279)</f>
        <v/>
      </c>
      <c r="H128" s="3" t="str">
        <f>IF(教務委員編集用!H279=0,"",教務委員編集用!H279)</f>
        <v/>
      </c>
      <c r="I128" s="3" t="str">
        <f>IF(教務委員編集用!I279=0,"",教務委員編集用!I279)</f>
        <v/>
      </c>
      <c r="J128" s="3" t="str">
        <f>IF(教務委員編集用!J279=0,"",教務委員編集用!J279)</f>
        <v/>
      </c>
      <c r="K128" s="3" t="str">
        <f>IF(教務委員編集用!K279=0,"",教務委員編集用!K279)</f>
        <v/>
      </c>
      <c r="L128" s="22" t="str">
        <f>IF(教務委員編集用!L279=0,"",教務委員編集用!L279)</f>
        <v/>
      </c>
      <c r="M128" s="3" t="str">
        <f>IF(教務委員編集用!M279=0,"",教務委員編集用!M279)</f>
        <v/>
      </c>
      <c r="N128" s="3" t="str">
        <f>IF(教務委員編集用!V279=0,"",教務委員編集用!V279)</f>
        <v/>
      </c>
      <c r="R128" s="3" t="str">
        <f>IF(教務委員編集用!W279=0,"",教務委員編集用!W279)</f>
        <v/>
      </c>
      <c r="S128" s="3" t="str">
        <f>IF(教務委員編集用!X279=0,"",教務委員編集用!X279)</f>
        <v/>
      </c>
    </row>
    <row r="129" spans="6:19">
      <c r="F129" s="3" t="str">
        <f>IF(教務委員編集用!F280=0,"",教務委員編集用!F280)</f>
        <v/>
      </c>
      <c r="G129" s="3" t="str">
        <f>IF(教務委員編集用!G280=0,"",教務委員編集用!G280)</f>
        <v/>
      </c>
      <c r="H129" s="3" t="str">
        <f>IF(教務委員編集用!H280=0,"",教務委員編集用!H280)</f>
        <v/>
      </c>
      <c r="I129" s="3" t="str">
        <f>IF(教務委員編集用!I280=0,"",教務委員編集用!I280)</f>
        <v/>
      </c>
      <c r="J129" s="3" t="str">
        <f>IF(教務委員編集用!J280=0,"",教務委員編集用!J280)</f>
        <v/>
      </c>
      <c r="K129" s="3" t="str">
        <f>IF(教務委員編集用!K280=0,"",教務委員編集用!K280)</f>
        <v/>
      </c>
      <c r="L129" s="22" t="str">
        <f>IF(教務委員編集用!L280=0,"",教務委員編集用!L280)</f>
        <v/>
      </c>
      <c r="M129" s="3" t="str">
        <f>IF(教務委員編集用!M280=0,"",教務委員編集用!M280)</f>
        <v/>
      </c>
      <c r="N129" s="3" t="str">
        <f>IF(教務委員編集用!V280=0,"",教務委員編集用!V280)</f>
        <v/>
      </c>
      <c r="R129" s="3" t="str">
        <f>IF(教務委員編集用!W280=0,"",教務委員編集用!W280)</f>
        <v/>
      </c>
      <c r="S129" s="3" t="str">
        <f>IF(教務委員編集用!X280=0,"",教務委員編集用!X280)</f>
        <v/>
      </c>
    </row>
    <row r="130" spans="6:19">
      <c r="F130" s="3" t="str">
        <f>IF(教務委員編集用!F281=0,"",教務委員編集用!F281)</f>
        <v/>
      </c>
      <c r="G130" s="3" t="str">
        <f>IF(教務委員編集用!G281=0,"",教務委員編集用!G281)</f>
        <v/>
      </c>
      <c r="H130" s="3" t="str">
        <f>IF(教務委員編集用!H281=0,"",教務委員編集用!H281)</f>
        <v/>
      </c>
      <c r="I130" s="3" t="str">
        <f>IF(教務委員編集用!I281=0,"",教務委員編集用!I281)</f>
        <v/>
      </c>
      <c r="J130" s="3" t="str">
        <f>IF(教務委員編集用!J281=0,"",教務委員編集用!J281)</f>
        <v/>
      </c>
      <c r="K130" s="3" t="str">
        <f>IF(教務委員編集用!K281=0,"",教務委員編集用!K281)</f>
        <v/>
      </c>
      <c r="L130" s="22" t="str">
        <f>IF(教務委員編集用!L281=0,"",教務委員編集用!L281)</f>
        <v/>
      </c>
      <c r="M130" s="3" t="str">
        <f>IF(教務委員編集用!M281=0,"",教務委員編集用!M281)</f>
        <v/>
      </c>
      <c r="N130" s="3" t="str">
        <f>IF(教務委員編集用!V281=0,"",教務委員編集用!V281)</f>
        <v/>
      </c>
      <c r="R130" s="3" t="str">
        <f>IF(教務委員編集用!W281=0,"",教務委員編集用!W281)</f>
        <v/>
      </c>
      <c r="S130" s="3" t="str">
        <f>IF(教務委員編集用!X281=0,"",教務委員編集用!X281)</f>
        <v/>
      </c>
    </row>
    <row r="131" spans="6:19">
      <c r="F131" s="3" t="str">
        <f>IF(教務委員編集用!F282=0,"",教務委員編集用!F282)</f>
        <v/>
      </c>
      <c r="G131" s="3" t="str">
        <f>IF(教務委員編集用!G282=0,"",教務委員編集用!G282)</f>
        <v/>
      </c>
      <c r="H131" s="3" t="str">
        <f>IF(教務委員編集用!H282=0,"",教務委員編集用!H282)</f>
        <v/>
      </c>
      <c r="I131" s="3" t="str">
        <f>IF(教務委員編集用!I282=0,"",教務委員編集用!I282)</f>
        <v/>
      </c>
      <c r="J131" s="3" t="str">
        <f>IF(教務委員編集用!J282=0,"",教務委員編集用!J282)</f>
        <v/>
      </c>
      <c r="K131" s="3" t="str">
        <f>IF(教務委員編集用!K282=0,"",教務委員編集用!K282)</f>
        <v/>
      </c>
      <c r="L131" s="22" t="str">
        <f>IF(教務委員編集用!L282=0,"",教務委員編集用!L282)</f>
        <v/>
      </c>
      <c r="M131" s="3" t="str">
        <f>IF(教務委員編集用!M282=0,"",教務委員編集用!M282)</f>
        <v/>
      </c>
      <c r="N131" s="3" t="str">
        <f>IF(教務委員編集用!V282=0,"",教務委員編集用!V282)</f>
        <v/>
      </c>
      <c r="R131" s="3" t="str">
        <f>IF(教務委員編集用!W282=0,"",教務委員編集用!W282)</f>
        <v/>
      </c>
      <c r="S131" s="3" t="str">
        <f>IF(教務委員編集用!X282=0,"",教務委員編集用!X282)</f>
        <v/>
      </c>
    </row>
    <row r="132" spans="6:19">
      <c r="F132" s="3" t="str">
        <f>IF(教務委員編集用!F283=0,"",教務委員編集用!F283)</f>
        <v/>
      </c>
      <c r="G132" s="3" t="str">
        <f>IF(教務委員編集用!G283=0,"",教務委員編集用!G283)</f>
        <v/>
      </c>
      <c r="H132" s="3" t="str">
        <f>IF(教務委員編集用!H283=0,"",教務委員編集用!H283)</f>
        <v/>
      </c>
      <c r="I132" s="3" t="str">
        <f>IF(教務委員編集用!I283=0,"",教務委員編集用!I283)</f>
        <v/>
      </c>
      <c r="J132" s="3" t="str">
        <f>IF(教務委員編集用!J283=0,"",教務委員編集用!J283)</f>
        <v/>
      </c>
      <c r="K132" s="3" t="str">
        <f>IF(教務委員編集用!K283=0,"",教務委員編集用!K283)</f>
        <v/>
      </c>
      <c r="L132" s="22" t="str">
        <f>IF(教務委員編集用!L283=0,"",教務委員編集用!L283)</f>
        <v/>
      </c>
      <c r="M132" s="3" t="str">
        <f>IF(教務委員編集用!M283=0,"",教務委員編集用!M283)</f>
        <v/>
      </c>
      <c r="N132" s="3" t="str">
        <f>IF(教務委員編集用!V283=0,"",教務委員編集用!V283)</f>
        <v/>
      </c>
      <c r="R132" s="3" t="str">
        <f>IF(教務委員編集用!W283=0,"",教務委員編集用!W283)</f>
        <v/>
      </c>
      <c r="S132" s="3" t="str">
        <f>IF(教務委員編集用!X283=0,"",教務委員編集用!X283)</f>
        <v/>
      </c>
    </row>
  </sheetData>
  <mergeCells count="64">
    <mergeCell ref="B79:B89"/>
    <mergeCell ref="C79:C89"/>
    <mergeCell ref="D79:D83"/>
    <mergeCell ref="E79:E83"/>
    <mergeCell ref="D84:D89"/>
    <mergeCell ref="E84:E89"/>
    <mergeCell ref="B90:B99"/>
    <mergeCell ref="C90:C99"/>
    <mergeCell ref="D90:D94"/>
    <mergeCell ref="E90:E94"/>
    <mergeCell ref="D95:D99"/>
    <mergeCell ref="E95:E99"/>
    <mergeCell ref="B70:B78"/>
    <mergeCell ref="C70:C78"/>
    <mergeCell ref="D70:D73"/>
    <mergeCell ref="E70:E73"/>
    <mergeCell ref="D74:D78"/>
    <mergeCell ref="E74:E78"/>
    <mergeCell ref="B47:B69"/>
    <mergeCell ref="C47:C69"/>
    <mergeCell ref="D47:D49"/>
    <mergeCell ref="E47:E49"/>
    <mergeCell ref="D50:D53"/>
    <mergeCell ref="E50:E53"/>
    <mergeCell ref="D54:D65"/>
    <mergeCell ref="E54:E65"/>
    <mergeCell ref="D66:D69"/>
    <mergeCell ref="E66:E69"/>
    <mergeCell ref="B33:B46"/>
    <mergeCell ref="C33:C46"/>
    <mergeCell ref="D33:D41"/>
    <mergeCell ref="E33:E41"/>
    <mergeCell ref="D42:D46"/>
    <mergeCell ref="E42:E46"/>
    <mergeCell ref="E5:E20"/>
    <mergeCell ref="D21:D24"/>
    <mergeCell ref="E21:E24"/>
    <mergeCell ref="B25:B32"/>
    <mergeCell ref="C25:C32"/>
    <mergeCell ref="D25:D28"/>
    <mergeCell ref="E25:E28"/>
    <mergeCell ref="D29:D32"/>
    <mergeCell ref="E29:E32"/>
    <mergeCell ref="B107:C112"/>
    <mergeCell ref="D107:E109"/>
    <mergeCell ref="D110:E112"/>
    <mergeCell ref="F107:P109"/>
    <mergeCell ref="F110:P112"/>
    <mergeCell ref="Q2:T3"/>
    <mergeCell ref="B4:C4"/>
    <mergeCell ref="D4:E4"/>
    <mergeCell ref="F101:P103"/>
    <mergeCell ref="F104:P106"/>
    <mergeCell ref="B2:D2"/>
    <mergeCell ref="G2:H2"/>
    <mergeCell ref="I2:K2"/>
    <mergeCell ref="L2:M2"/>
    <mergeCell ref="N2:P2"/>
    <mergeCell ref="B101:C106"/>
    <mergeCell ref="D101:E103"/>
    <mergeCell ref="D104:E106"/>
    <mergeCell ref="B5:B24"/>
    <mergeCell ref="C5:C24"/>
    <mergeCell ref="D5:D20"/>
  </mergeCells>
  <phoneticPr fontId="1"/>
  <dataValidations count="2">
    <dataValidation type="list" allowBlank="1" showInputMessage="1" showErrorMessage="1" sqref="P71 P25 P42:P45 P33:P40 P95:P96 P84:P88 P66 P54:P63 P21:P23 P50:P51 P47 P5:P19">
      <formula1>"5,4,3,2,1,0"</formula1>
    </dataValidation>
    <dataValidation type="list" allowBlank="1" showInputMessage="1" showErrorMessage="1" sqref="O21 O25 O54:O63 O42:O44 O33:O39 O66 O95:O96 O84:O86 O71 O50:O51 O47 O5:O18">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89"/>
  <sheetViews>
    <sheetView topLeftCell="D1" zoomScaleNormal="100" zoomScaleSheetLayoutView="100" workbookViewId="0">
      <pane ySplit="4" topLeftCell="A156" activePane="bottomLeft" state="frozen"/>
      <selection pane="bottomLeft" activeCell="R50" sqref="R50"/>
    </sheetView>
  </sheetViews>
  <sheetFormatPr defaultRowHeight="13.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6.75" style="3" customWidth="1"/>
    <col min="13" max="14" width="7" style="3" customWidth="1"/>
    <col min="15" max="18" width="9.875" style="3" customWidth="1"/>
    <col min="19" max="19" width="9.625" style="3" customWidth="1"/>
    <col min="20" max="20" width="9" style="22"/>
  </cols>
  <sheetData>
    <row r="1" spans="2:20" ht="14.25" thickBot="1"/>
    <row r="2" spans="2:20" ht="21.75" customHeight="1" thickBot="1">
      <c r="B2" s="550" t="s">
        <v>302</v>
      </c>
      <c r="C2" s="550"/>
      <c r="D2" s="550"/>
      <c r="G2" s="551" t="s">
        <v>303</v>
      </c>
      <c r="H2" s="552"/>
      <c r="I2" s="552" t="str">
        <f>IF('1年生'!I2:K2=0,"",'1年生'!I2:K2)</f>
        <v/>
      </c>
      <c r="J2" s="552"/>
      <c r="K2" s="599"/>
      <c r="L2" s="555" t="s">
        <v>304</v>
      </c>
      <c r="M2" s="552"/>
      <c r="N2" s="552" t="str">
        <f>IF('1年生'!N2:P2=0,"",'1年生'!N2:P2)</f>
        <v/>
      </c>
      <c r="O2" s="552"/>
      <c r="P2" s="599"/>
      <c r="Q2" s="531" t="s">
        <v>305</v>
      </c>
      <c r="R2" s="531"/>
      <c r="S2" s="531"/>
      <c r="T2" s="531"/>
    </row>
    <row r="3" spans="2:20" ht="14.25" thickBot="1">
      <c r="Q3" s="532"/>
      <c r="R3" s="532"/>
      <c r="S3" s="532"/>
      <c r="T3" s="532"/>
    </row>
    <row r="4" spans="2:20" ht="75" customHeight="1" thickBot="1">
      <c r="B4" s="533" t="str">
        <f>IF(教務委員編集用!B8=0,"",教務委員編集用!B8)</f>
        <v>大項目</v>
      </c>
      <c r="C4" s="534"/>
      <c r="D4" s="534" t="str">
        <f>IF(教務委員編集用!D8=0,"",教務委員編集用!D8)</f>
        <v>細項目</v>
      </c>
      <c r="E4" s="534"/>
      <c r="F4" s="330" t="str">
        <f>IF(教務委員編集用!F8=0,"",教務委員編集用!F8)</f>
        <v>授業科目名</v>
      </c>
      <c r="G4" s="330" t="str">
        <f>IF(教務委員編集用!G8=0,"",教務委員編集用!G8)</f>
        <v>単位数</v>
      </c>
      <c r="H4" s="330" t="str">
        <f>IF(教務委員編集用!H8=0,"",教務委員編集用!H8)</f>
        <v>必修・選択</v>
      </c>
      <c r="I4" s="330" t="str">
        <f>IF(教務委員編集用!I8=0,"",教務委員編集用!I8)</f>
        <v>履修・学修単位</v>
      </c>
      <c r="J4" s="330" t="str">
        <f>IF(教務委員編集用!J8=0,"",教務委員編集用!J8)</f>
        <v>年次</v>
      </c>
      <c r="K4" s="330" t="str">
        <f>IF(教務委員編集用!K8=0,"",教務委員編集用!K8)</f>
        <v>学期</v>
      </c>
      <c r="L4" s="330" t="str">
        <f>IF(教務委員編集用!L8=0,"",教務委員編集用!L8)</f>
        <v>合計時間数</v>
      </c>
      <c r="M4" s="330" t="str">
        <f>IF(教務委員編集用!M8=0,"",教務委員編集用!M8)</f>
        <v>学習・教育目標の割合</v>
      </c>
      <c r="N4" s="330" t="str">
        <f>IF(教務委員編集用!N8=0,"",教務委員編集用!N8)</f>
        <v>履修授業時間</v>
      </c>
      <c r="O4" s="35" t="str">
        <f>教務委員編集用!S8</f>
        <v>1週間当たりの家庭学習平均時間</v>
      </c>
      <c r="P4" s="123" t="str">
        <f>IF(教務委員編集用!T8=0,"",教務委員編集用!T8)</f>
        <v>自己評価
達成度を5段階で評価</v>
      </c>
      <c r="Q4" s="350" t="s">
        <v>236</v>
      </c>
      <c r="R4" s="35" t="s">
        <v>237</v>
      </c>
      <c r="S4" s="35" t="s">
        <v>238</v>
      </c>
      <c r="T4" s="340" t="str">
        <f>教務委員編集用!R8</f>
        <v>学年末
成績</v>
      </c>
    </row>
    <row r="5" spans="2:20" ht="13.5" customHeight="1">
      <c r="B5" s="619" t="str">
        <f>教務委員編集用!B9</f>
        <v>A</v>
      </c>
      <c r="C5" s="612" t="str">
        <f>教務委員編集用!C9</f>
        <v>世界の政治,経済,産業や文化を理解し,その中で自分自身か社会に貢献できる役割が何かを討論し,多面的に物事を考え,行動できる素養を持つ。</v>
      </c>
      <c r="D5" s="615">
        <f>教務委員編集用!D9</f>
        <v>1</v>
      </c>
      <c r="E5" s="612" t="str">
        <f>教務委員編集用!E9</f>
        <v>社会科学および人文科学に興味を持ち,関連知識を理解し身につけられる.また,自分自身と他人との関わりや価値観の相違について理解できる.</v>
      </c>
      <c r="F5" s="24" t="str">
        <f>教務委員編集用!F9</f>
        <v>国語ⅠＡ</v>
      </c>
      <c r="G5" s="24">
        <f>教務委員編集用!G9</f>
        <v>2</v>
      </c>
      <c r="H5" s="24" t="str">
        <f>教務委員編集用!H9</f>
        <v>必修</v>
      </c>
      <c r="I5" s="24" t="str">
        <f>教務委員編集用!I9</f>
        <v>履修</v>
      </c>
      <c r="J5" s="24">
        <f>教務委員編集用!J9</f>
        <v>1</v>
      </c>
      <c r="K5" s="492" t="str">
        <f>教務委員編集用!K9</f>
        <v>通年</v>
      </c>
      <c r="L5" s="24">
        <f>教務委員編集用!L9</f>
        <v>45</v>
      </c>
      <c r="M5" s="24">
        <f>教務委員編集用!M9</f>
        <v>100</v>
      </c>
      <c r="N5" s="24">
        <f>教務委員編集用!N9</f>
        <v>45</v>
      </c>
      <c r="O5" s="64" t="str">
        <f>IF(教務委員編集用!S9=0,"",教務委員編集用!S9)</f>
        <v/>
      </c>
      <c r="P5" s="115" t="str">
        <f>IF(教務委員編集用!T9=0,"",教務委員編集用!T9)</f>
        <v/>
      </c>
      <c r="Q5" s="351" t="str">
        <f>IF(教務委員編集用!O9=0,"",教務委員編集用!O9)</f>
        <v/>
      </c>
      <c r="R5" s="64" t="str">
        <f>IF(教務委員編集用!P9=0,"",教務委員編集用!P9)</f>
        <v/>
      </c>
      <c r="S5" s="64" t="str">
        <f>IF(教務委員編集用!Q9=0,"",教務委員編集用!Q9)</f>
        <v/>
      </c>
      <c r="T5" s="64" t="str">
        <f>IF(教務委員編集用!R9=0,"",教務委員編集用!R9)</f>
        <v/>
      </c>
    </row>
    <row r="6" spans="2:20" ht="13.5" customHeight="1">
      <c r="B6" s="620"/>
      <c r="C6" s="613"/>
      <c r="D6" s="616"/>
      <c r="E6" s="613"/>
      <c r="F6" s="320" t="str">
        <f>教務委員編集用!F10</f>
        <v>国語ⅠＢ</v>
      </c>
      <c r="G6" s="320">
        <f>教務委員編集用!G10</f>
        <v>2</v>
      </c>
      <c r="H6" s="320" t="str">
        <f>教務委員編集用!H10</f>
        <v>必修</v>
      </c>
      <c r="I6" s="320" t="str">
        <f>教務委員編集用!I10</f>
        <v>履修</v>
      </c>
      <c r="J6" s="320">
        <f>教務委員編集用!J10</f>
        <v>1</v>
      </c>
      <c r="K6" s="490" t="str">
        <f>教務委員編集用!K10</f>
        <v>通年</v>
      </c>
      <c r="L6" s="320">
        <f>教務委員編集用!L10</f>
        <v>45</v>
      </c>
      <c r="M6" s="320">
        <f>教務委員編集用!M10</f>
        <v>100</v>
      </c>
      <c r="N6" s="320">
        <f>教務委員編集用!N10</f>
        <v>45</v>
      </c>
      <c r="O6" s="64" t="str">
        <f>IF(教務委員編集用!S10=0,"",教務委員編集用!S10)</f>
        <v/>
      </c>
      <c r="P6" s="115" t="str">
        <f>IF(教務委員編集用!T10=0,"",教務委員編集用!T10)</f>
        <v/>
      </c>
      <c r="Q6" s="351" t="str">
        <f>IF(教務委員編集用!O10=0,"",教務委員編集用!O10)</f>
        <v/>
      </c>
      <c r="R6" s="64" t="str">
        <f>IF(教務委員編集用!P10=0,"",教務委員編集用!P10)</f>
        <v/>
      </c>
      <c r="S6" s="64" t="str">
        <f>IF(教務委員編集用!Q10=0,"",教務委員編集用!Q10)</f>
        <v/>
      </c>
      <c r="T6" s="64" t="str">
        <f>IF(教務委員編集用!R10=0,"",教務委員編集用!R10)</f>
        <v/>
      </c>
    </row>
    <row r="7" spans="2:20">
      <c r="B7" s="620"/>
      <c r="C7" s="613"/>
      <c r="D7" s="616"/>
      <c r="E7" s="613"/>
      <c r="F7" s="320" t="str">
        <f>教務委員編集用!F11</f>
        <v>国語Ⅱ</v>
      </c>
      <c r="G7" s="320">
        <f>教務委員編集用!G11</f>
        <v>2</v>
      </c>
      <c r="H7" s="320" t="str">
        <f>教務委員編集用!H11</f>
        <v>必修</v>
      </c>
      <c r="I7" s="320" t="str">
        <f>教務委員編集用!I11</f>
        <v>履修</v>
      </c>
      <c r="J7" s="320">
        <f>教務委員編集用!J11</f>
        <v>2</v>
      </c>
      <c r="K7" s="490" t="str">
        <f>教務委員編集用!K11</f>
        <v>通年</v>
      </c>
      <c r="L7" s="320">
        <f>教務委員編集用!L11</f>
        <v>45</v>
      </c>
      <c r="M7" s="320">
        <f>教務委員編集用!M11</f>
        <v>100</v>
      </c>
      <c r="N7" s="320">
        <f>教務委員編集用!N11</f>
        <v>45</v>
      </c>
      <c r="O7" s="64" t="str">
        <f>IF(教務委員編集用!S11=0,"",教務委員編集用!S11)</f>
        <v/>
      </c>
      <c r="P7" s="115" t="str">
        <f>IF(教務委員編集用!T11=0,"",教務委員編集用!T11)</f>
        <v/>
      </c>
      <c r="Q7" s="351" t="str">
        <f>IF(教務委員編集用!O11=0,"",教務委員編集用!O11)</f>
        <v/>
      </c>
      <c r="R7" s="64" t="str">
        <f>IF(教務委員編集用!P11=0,"",教務委員編集用!P11)</f>
        <v/>
      </c>
      <c r="S7" s="64" t="str">
        <f>IF(教務委員編集用!Q11=0,"",教務委員編集用!Q11)</f>
        <v/>
      </c>
      <c r="T7" s="64" t="str">
        <f>IF(教務委員編集用!R11=0,"",教務委員編集用!R11)</f>
        <v/>
      </c>
    </row>
    <row r="8" spans="2:20">
      <c r="B8" s="620"/>
      <c r="C8" s="613"/>
      <c r="D8" s="616"/>
      <c r="E8" s="613"/>
      <c r="F8" s="320" t="str">
        <f>教務委員編集用!F12</f>
        <v>国語Ⅲ</v>
      </c>
      <c r="G8" s="320">
        <f>教務委員編集用!G12</f>
        <v>2</v>
      </c>
      <c r="H8" s="320" t="str">
        <f>教務委員編集用!H12</f>
        <v>必修</v>
      </c>
      <c r="I8" s="320" t="str">
        <f>教務委員編集用!I12</f>
        <v>履修</v>
      </c>
      <c r="J8" s="320">
        <f>教務委員編集用!J12</f>
        <v>3</v>
      </c>
      <c r="K8" s="490" t="str">
        <f>教務委員編集用!K12</f>
        <v>通年</v>
      </c>
      <c r="L8" s="320">
        <f>教務委員編集用!L12</f>
        <v>45</v>
      </c>
      <c r="M8" s="320">
        <f>教務委員編集用!M12</f>
        <v>100</v>
      </c>
      <c r="N8" s="320">
        <f>教務委員編集用!N12</f>
        <v>45</v>
      </c>
      <c r="O8" s="64" t="str">
        <f>IF(教務委員編集用!S12=0,"",教務委員編集用!S12)</f>
        <v/>
      </c>
      <c r="P8" s="115" t="str">
        <f>IF(教務委員編集用!T12=0,"",教務委員編集用!T12)</f>
        <v/>
      </c>
      <c r="Q8" s="351" t="str">
        <f>IF(教務委員編集用!O12=0,"",教務委員編集用!O12)</f>
        <v/>
      </c>
      <c r="R8" s="64" t="str">
        <f>IF(教務委員編集用!P12=0,"",教務委員編集用!P12)</f>
        <v/>
      </c>
      <c r="S8" s="64" t="str">
        <f>IF(教務委員編集用!Q12=0,"",教務委員編集用!Q12)</f>
        <v/>
      </c>
      <c r="T8" s="64" t="str">
        <f>IF(教務委員編集用!R12=0,"",教務委員編集用!R12)</f>
        <v/>
      </c>
    </row>
    <row r="9" spans="2:20">
      <c r="B9" s="620"/>
      <c r="C9" s="613"/>
      <c r="D9" s="616"/>
      <c r="E9" s="613"/>
      <c r="F9" s="320" t="str">
        <f>教務委員編集用!F13</f>
        <v>世界史</v>
      </c>
      <c r="G9" s="320">
        <f>教務委員編集用!G13</f>
        <v>2</v>
      </c>
      <c r="H9" s="320" t="str">
        <f>教務委員編集用!H13</f>
        <v>必修</v>
      </c>
      <c r="I9" s="320" t="str">
        <f>教務委員編集用!I13</f>
        <v>履修</v>
      </c>
      <c r="J9" s="320">
        <f>教務委員編集用!J13</f>
        <v>1</v>
      </c>
      <c r="K9" s="490" t="str">
        <f>教務委員編集用!K13</f>
        <v>通年</v>
      </c>
      <c r="L9" s="320">
        <f>教務委員編集用!L13</f>
        <v>45</v>
      </c>
      <c r="M9" s="320">
        <f>教務委員編集用!M13</f>
        <v>100</v>
      </c>
      <c r="N9" s="320">
        <f>教務委員編集用!N13</f>
        <v>45</v>
      </c>
      <c r="O9" s="64" t="str">
        <f>IF(教務委員編集用!S13=0,"",教務委員編集用!S13)</f>
        <v/>
      </c>
      <c r="P9" s="115" t="str">
        <f>IF(教務委員編集用!T13=0,"",教務委員編集用!T13)</f>
        <v/>
      </c>
      <c r="Q9" s="351" t="str">
        <f>IF(教務委員編集用!O13=0,"",教務委員編集用!O13)</f>
        <v/>
      </c>
      <c r="R9" s="64" t="str">
        <f>IF(教務委員編集用!P13=0,"",教務委員編集用!P13)</f>
        <v/>
      </c>
      <c r="S9" s="64" t="str">
        <f>IF(教務委員編集用!Q13=0,"",教務委員編集用!Q13)</f>
        <v/>
      </c>
      <c r="T9" s="64" t="str">
        <f>IF(教務委員編集用!R13=0,"",教務委員編集用!R13)</f>
        <v/>
      </c>
    </row>
    <row r="10" spans="2:20">
      <c r="B10" s="620"/>
      <c r="C10" s="613"/>
      <c r="D10" s="616"/>
      <c r="E10" s="613"/>
      <c r="F10" s="320" t="str">
        <f>教務委員編集用!F14</f>
        <v>日本史</v>
      </c>
      <c r="G10" s="320">
        <f>教務委員編集用!G14</f>
        <v>2</v>
      </c>
      <c r="H10" s="320" t="str">
        <f>教務委員編集用!H14</f>
        <v>必修</v>
      </c>
      <c r="I10" s="320" t="str">
        <f>教務委員編集用!I14</f>
        <v>履修</v>
      </c>
      <c r="J10" s="320">
        <f>教務委員編集用!J14</f>
        <v>2</v>
      </c>
      <c r="K10" s="490" t="str">
        <f>教務委員編集用!K14</f>
        <v>通年</v>
      </c>
      <c r="L10" s="320">
        <f>教務委員編集用!L14</f>
        <v>45</v>
      </c>
      <c r="M10" s="320">
        <f>教務委員編集用!M14</f>
        <v>100</v>
      </c>
      <c r="N10" s="320">
        <f>教務委員編集用!N14</f>
        <v>45</v>
      </c>
      <c r="O10" s="64" t="str">
        <f>IF(教務委員編集用!S14=0,"",教務委員編集用!S14)</f>
        <v/>
      </c>
      <c r="P10" s="115" t="str">
        <f>IF(教務委員編集用!T14=0,"",教務委員編集用!T14)</f>
        <v/>
      </c>
      <c r="Q10" s="351" t="str">
        <f>IF(教務委員編集用!O14=0,"",教務委員編集用!O14)</f>
        <v/>
      </c>
      <c r="R10" s="64" t="str">
        <f>IF(教務委員編集用!P14=0,"",教務委員編集用!P14)</f>
        <v/>
      </c>
      <c r="S10" s="64" t="str">
        <f>IF(教務委員編集用!Q14=0,"",教務委員編集用!Q14)</f>
        <v/>
      </c>
      <c r="T10" s="64" t="str">
        <f>IF(教務委員編集用!R14=0,"",教務委員編集用!R14)</f>
        <v/>
      </c>
    </row>
    <row r="11" spans="2:20">
      <c r="B11" s="620"/>
      <c r="C11" s="613"/>
      <c r="D11" s="616"/>
      <c r="E11" s="613"/>
      <c r="F11" s="320" t="str">
        <f>教務委員編集用!F15</f>
        <v>現代社会</v>
      </c>
      <c r="G11" s="320">
        <f>教務委員編集用!G15</f>
        <v>1</v>
      </c>
      <c r="H11" s="320" t="str">
        <f>教務委員編集用!H15</f>
        <v>必修</v>
      </c>
      <c r="I11" s="320" t="str">
        <f>教務委員編集用!I15</f>
        <v>履修</v>
      </c>
      <c r="J11" s="320">
        <f>教務委員編集用!J15</f>
        <v>3</v>
      </c>
      <c r="K11" s="490" t="str">
        <f>教務委員編集用!K15</f>
        <v>半期</v>
      </c>
      <c r="L11" s="320">
        <f>教務委員編集用!L15</f>
        <v>22.5</v>
      </c>
      <c r="M11" s="320">
        <f>教務委員編集用!M15</f>
        <v>100</v>
      </c>
      <c r="N11" s="320">
        <f>教務委員編集用!N15</f>
        <v>22.5</v>
      </c>
      <c r="O11" s="64" t="str">
        <f>IF(教務委員編集用!S15=0,"",教務委員編集用!S15)</f>
        <v/>
      </c>
      <c r="P11" s="115" t="str">
        <f>IF(教務委員編集用!T15=0,"",教務委員編集用!T15)</f>
        <v/>
      </c>
      <c r="Q11" s="351" t="str">
        <f>IF(教務委員編集用!O15=0,"",教務委員編集用!O15)</f>
        <v/>
      </c>
      <c r="R11" s="64" t="str">
        <f>IF(教務委員編集用!P15=0,"",教務委員編集用!P15)</f>
        <v/>
      </c>
      <c r="S11" s="64" t="str">
        <f>IF(教務委員編集用!Q15=0,"",教務委員編集用!Q15)</f>
        <v/>
      </c>
      <c r="T11" s="64" t="str">
        <f>IF(教務委員編集用!R15=0,"",教務委員編集用!R15)</f>
        <v/>
      </c>
    </row>
    <row r="12" spans="2:20">
      <c r="B12" s="620"/>
      <c r="C12" s="613"/>
      <c r="D12" s="616"/>
      <c r="E12" s="613"/>
      <c r="F12" s="320" t="str">
        <f>教務委員編集用!F16</f>
        <v>芸術</v>
      </c>
      <c r="G12" s="320">
        <f>教務委員編集用!G16</f>
        <v>1</v>
      </c>
      <c r="H12" s="320" t="str">
        <f>教務委員編集用!H16</f>
        <v>必修</v>
      </c>
      <c r="I12" s="320" t="str">
        <f>教務委員編集用!I16</f>
        <v>履修</v>
      </c>
      <c r="J12" s="320">
        <f>教務委員編集用!J16</f>
        <v>1</v>
      </c>
      <c r="K12" s="490" t="str">
        <f>教務委員編集用!K16</f>
        <v>半期</v>
      </c>
      <c r="L12" s="320">
        <f>教務委員編集用!L16</f>
        <v>22.5</v>
      </c>
      <c r="M12" s="320">
        <f>教務委員編集用!M16</f>
        <v>100</v>
      </c>
      <c r="N12" s="320">
        <f>教務委員編集用!N16</f>
        <v>22.5</v>
      </c>
      <c r="O12" s="64" t="str">
        <f>IF(教務委員編集用!S16=0,"",教務委員編集用!S16)</f>
        <v/>
      </c>
      <c r="P12" s="115" t="str">
        <f>IF(教務委員編集用!T16=0,"",教務委員編集用!T16)</f>
        <v/>
      </c>
      <c r="Q12" s="351" t="str">
        <f>IF(教務委員編集用!O16=0,"",教務委員編集用!O16)</f>
        <v/>
      </c>
      <c r="R12" s="64" t="str">
        <f>IF(教務委員編集用!P16=0,"",教務委員編集用!P16)</f>
        <v/>
      </c>
      <c r="S12" s="64" t="str">
        <f>IF(教務委員編集用!Q16=0,"",教務委員編集用!Q16)</f>
        <v/>
      </c>
      <c r="T12" s="64" t="str">
        <f>IF(教務委員編集用!R16=0,"",教務委員編集用!R16)</f>
        <v/>
      </c>
    </row>
    <row r="13" spans="2:20" ht="14.25" customHeight="1">
      <c r="B13" s="620"/>
      <c r="C13" s="613"/>
      <c r="D13" s="616"/>
      <c r="E13" s="613"/>
      <c r="F13" s="8" t="str">
        <f>教務委員編集用!F17</f>
        <v>国語Ⅳ</v>
      </c>
      <c r="G13" s="8">
        <f>教務委員編集用!G17</f>
        <v>1</v>
      </c>
      <c r="H13" s="8" t="str">
        <f>教務委員編集用!H17</f>
        <v>必修</v>
      </c>
      <c r="I13" s="8" t="str">
        <f>教務委員編集用!I17</f>
        <v>履修</v>
      </c>
      <c r="J13" s="8">
        <f>教務委員編集用!J17</f>
        <v>4</v>
      </c>
      <c r="K13" s="8" t="str">
        <f>教務委員編集用!K17</f>
        <v>半期</v>
      </c>
      <c r="L13" s="8">
        <f>教務委員編集用!L17</f>
        <v>22.5</v>
      </c>
      <c r="M13" s="8">
        <f>教務委員編集用!M17</f>
        <v>100</v>
      </c>
      <c r="N13" s="8">
        <f>教務委員編集用!N17</f>
        <v>22.5</v>
      </c>
      <c r="O13" s="64" t="str">
        <f>IF(教務委員編集用!S17=0,"",教務委員編集用!S17)</f>
        <v/>
      </c>
      <c r="P13" s="115" t="str">
        <f>IF(教務委員編集用!T17=0,"",教務委員編集用!T17)</f>
        <v/>
      </c>
      <c r="Q13" s="351" t="str">
        <f>IF(教務委員編集用!O17=0,"",教務委員編集用!O17)</f>
        <v/>
      </c>
      <c r="R13" s="64" t="str">
        <f>IF(教務委員編集用!P17=0,"",教務委員編集用!P17)</f>
        <v/>
      </c>
      <c r="S13" s="64" t="str">
        <f>IF(教務委員編集用!Q17=0,"",教務委員編集用!Q17)</f>
        <v/>
      </c>
      <c r="T13" s="64" t="str">
        <f>IF(教務委員編集用!R17=0,"",教務委員編集用!R17)</f>
        <v/>
      </c>
    </row>
    <row r="14" spans="2:20">
      <c r="B14" s="620"/>
      <c r="C14" s="613"/>
      <c r="D14" s="616"/>
      <c r="E14" s="613"/>
      <c r="F14" s="8" t="str">
        <f>教務委員編集用!F18</f>
        <v>日本文学</v>
      </c>
      <c r="G14" s="8">
        <f>教務委員編集用!G18</f>
        <v>1</v>
      </c>
      <c r="H14" s="8" t="str">
        <f>教務委員編集用!H18</f>
        <v>必修選択</v>
      </c>
      <c r="I14" s="8" t="str">
        <f>教務委員編集用!I18</f>
        <v>履修</v>
      </c>
      <c r="J14" s="8">
        <f>教務委員編集用!J18</f>
        <v>4</v>
      </c>
      <c r="K14" s="8" t="str">
        <f>教務委員編集用!K18</f>
        <v>半期</v>
      </c>
      <c r="L14" s="30">
        <f>教務委員編集用!L18</f>
        <v>22.5</v>
      </c>
      <c r="M14" s="30">
        <f>教務委員編集用!M18</f>
        <v>100</v>
      </c>
      <c r="N14" s="30">
        <f>教務委員編集用!N18</f>
        <v>0</v>
      </c>
      <c r="O14" s="64" t="str">
        <f>IF(教務委員編集用!S18=0,"",教務委員編集用!S18)</f>
        <v/>
      </c>
      <c r="P14" s="115" t="str">
        <f>IF(教務委員編集用!T18=0,"",教務委員編集用!T18)</f>
        <v/>
      </c>
      <c r="Q14" s="351" t="str">
        <f>IF(教務委員編集用!O18=0,"",教務委員編集用!O18)</f>
        <v/>
      </c>
      <c r="R14" s="64" t="str">
        <f>IF(教務委員編集用!P18=0,"",教務委員編集用!P18)</f>
        <v/>
      </c>
      <c r="S14" s="64" t="str">
        <f>IF(教務委員編集用!Q18=0,"",教務委員編集用!Q18)</f>
        <v/>
      </c>
      <c r="T14" s="64" t="str">
        <f>IF(教務委員編集用!R18=0,"",教務委員編集用!R18)</f>
        <v/>
      </c>
    </row>
    <row r="15" spans="2:20">
      <c r="B15" s="620"/>
      <c r="C15" s="613"/>
      <c r="D15" s="616"/>
      <c r="E15" s="613"/>
      <c r="F15" s="8" t="str">
        <f>教務委員編集用!F19</f>
        <v>日本社会史</v>
      </c>
      <c r="G15" s="8">
        <f>教務委員編集用!G19</f>
        <v>1</v>
      </c>
      <c r="H15" s="8" t="str">
        <f>教務委員編集用!H19</f>
        <v>必修選択</v>
      </c>
      <c r="I15" s="8" t="str">
        <f>教務委員編集用!I19</f>
        <v>履修</v>
      </c>
      <c r="J15" s="8">
        <f>教務委員編集用!J19</f>
        <v>4</v>
      </c>
      <c r="K15" s="8" t="str">
        <f>教務委員編集用!K19</f>
        <v>半期</v>
      </c>
      <c r="L15" s="30">
        <f>教務委員編集用!L19</f>
        <v>22.5</v>
      </c>
      <c r="M15" s="30">
        <f>教務委員編集用!M19</f>
        <v>100</v>
      </c>
      <c r="N15" s="30">
        <f>教務委員編集用!N19</f>
        <v>0</v>
      </c>
      <c r="O15" s="64" t="str">
        <f>IF(教務委員編集用!S19=0,"",教務委員編集用!S19)</f>
        <v/>
      </c>
      <c r="P15" s="115" t="str">
        <f>IF(教務委員編集用!T19=0,"",教務委員編集用!T19)</f>
        <v/>
      </c>
      <c r="Q15" s="351" t="str">
        <f>IF(教務委員編集用!O19=0,"",教務委員編集用!O19)</f>
        <v/>
      </c>
      <c r="R15" s="64" t="str">
        <f>IF(教務委員編集用!P19=0,"",教務委員編集用!P19)</f>
        <v/>
      </c>
      <c r="S15" s="64" t="str">
        <f>IF(教務委員編集用!Q19=0,"",教務委員編集用!Q19)</f>
        <v/>
      </c>
      <c r="T15" s="64" t="str">
        <f>IF(教務委員編集用!R19=0,"",教務委員編集用!R19)</f>
        <v/>
      </c>
    </row>
    <row r="16" spans="2:20">
      <c r="B16" s="620"/>
      <c r="C16" s="613"/>
      <c r="D16" s="616"/>
      <c r="E16" s="613"/>
      <c r="F16" s="8" t="str">
        <f>教務委員編集用!F20</f>
        <v>西洋史</v>
      </c>
      <c r="G16" s="8">
        <f>教務委員編集用!G20</f>
        <v>1</v>
      </c>
      <c r="H16" s="8" t="str">
        <f>教務委員編集用!H20</f>
        <v>必修選択</v>
      </c>
      <c r="I16" s="8" t="str">
        <f>教務委員編集用!I20</f>
        <v>履修</v>
      </c>
      <c r="J16" s="8">
        <f>教務委員編集用!J20</f>
        <v>4</v>
      </c>
      <c r="K16" s="8" t="str">
        <f>教務委員編集用!K20</f>
        <v>半期</v>
      </c>
      <c r="L16" s="30">
        <f>教務委員編集用!L20</f>
        <v>22.5</v>
      </c>
      <c r="M16" s="30">
        <f>教務委員編集用!M20</f>
        <v>100</v>
      </c>
      <c r="N16" s="30">
        <f>教務委員編集用!N20</f>
        <v>0</v>
      </c>
      <c r="O16" s="64" t="str">
        <f>IF(教務委員編集用!S20=0,"",教務委員編集用!S20)</f>
        <v/>
      </c>
      <c r="P16" s="115" t="str">
        <f>IF(教務委員編集用!T20=0,"",教務委員編集用!T20)</f>
        <v/>
      </c>
      <c r="Q16" s="351" t="str">
        <f>IF(教務委員編集用!O20=0,"",教務委員編集用!O20)</f>
        <v/>
      </c>
      <c r="R16" s="64" t="str">
        <f>IF(教務委員編集用!P20=0,"",教務委員編集用!P20)</f>
        <v/>
      </c>
      <c r="S16" s="64" t="str">
        <f>IF(教務委員編集用!Q20=0,"",教務委員編集用!Q20)</f>
        <v/>
      </c>
      <c r="T16" s="64" t="str">
        <f>IF(教務委員編集用!R20=0,"",教務委員編集用!R20)</f>
        <v/>
      </c>
    </row>
    <row r="17" spans="2:20">
      <c r="B17" s="620"/>
      <c r="C17" s="613"/>
      <c r="D17" s="616"/>
      <c r="E17" s="613"/>
      <c r="F17" s="8" t="str">
        <f>教務委員編集用!F21</f>
        <v>社会哲学</v>
      </c>
      <c r="G17" s="8">
        <f>教務委員編集用!G21</f>
        <v>1</v>
      </c>
      <c r="H17" s="8" t="str">
        <f>教務委員編集用!H21</f>
        <v>必修選択</v>
      </c>
      <c r="I17" s="8" t="str">
        <f>教務委員編集用!I21</f>
        <v>履修</v>
      </c>
      <c r="J17" s="8">
        <f>教務委員編集用!J21</f>
        <v>4</v>
      </c>
      <c r="K17" s="8" t="str">
        <f>教務委員編集用!K21</f>
        <v>半期</v>
      </c>
      <c r="L17" s="30">
        <f>教務委員編集用!L21</f>
        <v>22.5</v>
      </c>
      <c r="M17" s="30">
        <f>教務委員編集用!M21</f>
        <v>100</v>
      </c>
      <c r="N17" s="30">
        <f>教務委員編集用!N21</f>
        <v>0</v>
      </c>
      <c r="O17" s="64" t="str">
        <f>IF(教務委員編集用!S21=0,"",教務委員編集用!S21)</f>
        <v/>
      </c>
      <c r="P17" s="115" t="str">
        <f>IF(教務委員編集用!T21=0,"",教務委員編集用!T21)</f>
        <v/>
      </c>
      <c r="Q17" s="351" t="str">
        <f>IF(教務委員編集用!O21=0,"",教務委員編集用!O21)</f>
        <v/>
      </c>
      <c r="R17" s="64" t="str">
        <f>IF(教務委員編集用!P21=0,"",教務委員編集用!P21)</f>
        <v/>
      </c>
      <c r="S17" s="64" t="str">
        <f>IF(教務委員編集用!Q21=0,"",教務委員編集用!Q21)</f>
        <v/>
      </c>
      <c r="T17" s="64" t="str">
        <f>IF(教務委員編集用!R21=0,"",教務委員編集用!R21)</f>
        <v/>
      </c>
    </row>
    <row r="18" spans="2:20">
      <c r="B18" s="620"/>
      <c r="C18" s="613"/>
      <c r="D18" s="616"/>
      <c r="E18" s="613"/>
      <c r="F18" s="8" t="str">
        <f>教務委員編集用!F22</f>
        <v>法学</v>
      </c>
      <c r="G18" s="8">
        <f>教務委員編集用!G22</f>
        <v>1</v>
      </c>
      <c r="H18" s="8" t="str">
        <f>教務委員編集用!H22</f>
        <v>必修選択</v>
      </c>
      <c r="I18" s="8" t="str">
        <f>教務委員編集用!I22</f>
        <v>履修</v>
      </c>
      <c r="J18" s="8">
        <f>教務委員編集用!J22</f>
        <v>4</v>
      </c>
      <c r="K18" s="8" t="str">
        <f>教務委員編集用!K22</f>
        <v>半期</v>
      </c>
      <c r="L18" s="30">
        <f>教務委員編集用!L22</f>
        <v>22.5</v>
      </c>
      <c r="M18" s="30">
        <f>教務委員編集用!M22</f>
        <v>100</v>
      </c>
      <c r="N18" s="30">
        <f>教務委員編集用!N22</f>
        <v>0</v>
      </c>
      <c r="O18" s="64" t="str">
        <f>IF(教務委員編集用!S22=0,"",教務委員編集用!S22)</f>
        <v/>
      </c>
      <c r="P18" s="115" t="str">
        <f>IF(教務委員編集用!T22=0,"",教務委員編集用!T22)</f>
        <v/>
      </c>
      <c r="Q18" s="351" t="str">
        <f>IF(教務委員編集用!O22=0,"",教務委員編集用!O22)</f>
        <v/>
      </c>
      <c r="R18" s="64" t="str">
        <f>IF(教務委員編集用!P22=0,"",教務委員編集用!P22)</f>
        <v/>
      </c>
      <c r="S18" s="64" t="str">
        <f>IF(教務委員編集用!Q22=0,"",教務委員編集用!Q22)</f>
        <v/>
      </c>
      <c r="T18" s="64" t="str">
        <f>IF(教務委員編集用!R22=0,"",教務委員編集用!R22)</f>
        <v/>
      </c>
    </row>
    <row r="19" spans="2:20">
      <c r="B19" s="620"/>
      <c r="C19" s="613"/>
      <c r="D19" s="616"/>
      <c r="E19" s="613"/>
      <c r="F19" s="8" t="str">
        <f>教務委員編集用!F23</f>
        <v>中国語Ⅰ</v>
      </c>
      <c r="G19" s="8">
        <f>教務委員編集用!G23</f>
        <v>1</v>
      </c>
      <c r="H19" s="8" t="str">
        <f>教務委員編集用!H23</f>
        <v>必修選択</v>
      </c>
      <c r="I19" s="8" t="str">
        <f>教務委員編集用!I23</f>
        <v>履修</v>
      </c>
      <c r="J19" s="8">
        <f>教務委員編集用!J23</f>
        <v>4</v>
      </c>
      <c r="K19" s="8" t="str">
        <f>教務委員編集用!K23</f>
        <v>半期</v>
      </c>
      <c r="L19" s="30">
        <f>教務委員編集用!L23</f>
        <v>22.5</v>
      </c>
      <c r="M19" s="30">
        <f>教務委員編集用!M23</f>
        <v>100</v>
      </c>
      <c r="N19" s="30">
        <f>教務委員編集用!N23</f>
        <v>0</v>
      </c>
      <c r="O19" s="64" t="str">
        <f>IF(教務委員編集用!S23=0,"",教務委員編集用!S23)</f>
        <v/>
      </c>
      <c r="P19" s="115" t="str">
        <f>IF(教務委員編集用!T23=0,"",教務委員編集用!T23)</f>
        <v/>
      </c>
      <c r="Q19" s="351" t="str">
        <f>IF(教務委員編集用!O23=0,"",教務委員編集用!O23)</f>
        <v/>
      </c>
      <c r="R19" s="64" t="str">
        <f>IF(教務委員編集用!P23=0,"",教務委員編集用!P23)</f>
        <v/>
      </c>
      <c r="S19" s="64" t="str">
        <f>IF(教務委員編集用!Q23=0,"",教務委員編集用!Q23)</f>
        <v/>
      </c>
      <c r="T19" s="64" t="str">
        <f>IF(教務委員編集用!R23=0,"",教務委員編集用!R23)</f>
        <v/>
      </c>
    </row>
    <row r="20" spans="2:20">
      <c r="B20" s="620"/>
      <c r="C20" s="613"/>
      <c r="D20" s="616"/>
      <c r="E20" s="613"/>
      <c r="F20" s="8" t="str">
        <f>教務委員編集用!F24</f>
        <v>ハングルⅠ</v>
      </c>
      <c r="G20" s="8">
        <f>教務委員編集用!G24</f>
        <v>1</v>
      </c>
      <c r="H20" s="8" t="str">
        <f>教務委員編集用!H24</f>
        <v>必修選択</v>
      </c>
      <c r="I20" s="8" t="str">
        <f>教務委員編集用!I24</f>
        <v>履修</v>
      </c>
      <c r="J20" s="8">
        <f>教務委員編集用!J24</f>
        <v>4</v>
      </c>
      <c r="K20" s="8" t="str">
        <f>教務委員編集用!K24</f>
        <v>半期</v>
      </c>
      <c r="L20" s="30">
        <f>教務委員編集用!L24</f>
        <v>22.5</v>
      </c>
      <c r="M20" s="30">
        <f>教務委員編集用!M24</f>
        <v>100</v>
      </c>
      <c r="N20" s="30">
        <f>教務委員編集用!N24</f>
        <v>0</v>
      </c>
      <c r="O20" s="64" t="str">
        <f>IF(教務委員編集用!S24=0,"",教務委員編集用!S24)</f>
        <v/>
      </c>
      <c r="P20" s="115" t="str">
        <f>IF(教務委員編集用!T24=0,"",教務委員編集用!T24)</f>
        <v/>
      </c>
      <c r="Q20" s="351" t="str">
        <f>IF(教務委員編集用!O24=0,"",教務委員編集用!O24)</f>
        <v/>
      </c>
      <c r="R20" s="64" t="str">
        <f>IF(教務委員編集用!P24=0,"",教務委員編集用!P24)</f>
        <v/>
      </c>
      <c r="S20" s="64" t="str">
        <f>IF(教務委員編集用!Q24=0,"",教務委員編集用!Q24)</f>
        <v/>
      </c>
      <c r="T20" s="64" t="str">
        <f>IF(教務委員編集用!R24=0,"",教務委員編集用!R24)</f>
        <v/>
      </c>
    </row>
    <row r="21" spans="2:20">
      <c r="B21" s="620"/>
      <c r="C21" s="613"/>
      <c r="D21" s="616"/>
      <c r="E21" s="613"/>
      <c r="F21" s="8" t="str">
        <f>教務委員編集用!F25</f>
        <v>日本文化史</v>
      </c>
      <c r="G21" s="8">
        <f>教務委員編集用!G25</f>
        <v>1</v>
      </c>
      <c r="H21" s="8" t="str">
        <f>教務委員編集用!H25</f>
        <v>必修選択</v>
      </c>
      <c r="I21" s="8" t="str">
        <f>教務委員編集用!I25</f>
        <v>履修</v>
      </c>
      <c r="J21" s="8">
        <f>教務委員編集用!J25</f>
        <v>4</v>
      </c>
      <c r="K21" s="8" t="str">
        <f>教務委員編集用!K25</f>
        <v>半期</v>
      </c>
      <c r="L21" s="30">
        <f>教務委員編集用!L25</f>
        <v>22.5</v>
      </c>
      <c r="M21" s="30">
        <f>教務委員編集用!M25</f>
        <v>100</v>
      </c>
      <c r="N21" s="30">
        <f>教務委員編集用!N25</f>
        <v>0</v>
      </c>
      <c r="O21" s="64" t="str">
        <f>IF(教務委員編集用!S25=0,"",教務委員編集用!S25)</f>
        <v/>
      </c>
      <c r="P21" s="115" t="str">
        <f>IF(教務委員編集用!T25=0,"",教務委員編集用!T25)</f>
        <v/>
      </c>
      <c r="Q21" s="351" t="str">
        <f>IF(教務委員編集用!O25=0,"",教務委員編集用!O25)</f>
        <v/>
      </c>
      <c r="R21" s="64" t="str">
        <f>IF(教務委員編集用!P25=0,"",教務委員編集用!P25)</f>
        <v/>
      </c>
      <c r="S21" s="64" t="str">
        <f>IF(教務委員編集用!Q25=0,"",教務委員編集用!Q25)</f>
        <v/>
      </c>
      <c r="T21" s="64" t="str">
        <f>IF(教務委員編集用!R25=0,"",教務委員編集用!R25)</f>
        <v/>
      </c>
    </row>
    <row r="22" spans="2:20">
      <c r="B22" s="620"/>
      <c r="C22" s="613"/>
      <c r="D22" s="616"/>
      <c r="E22" s="613"/>
      <c r="F22" s="8" t="str">
        <f>教務委員編集用!F26</f>
        <v>東洋史</v>
      </c>
      <c r="G22" s="8">
        <f>教務委員編集用!G26</f>
        <v>1</v>
      </c>
      <c r="H22" s="8" t="str">
        <f>教務委員編集用!H26</f>
        <v>必修選択</v>
      </c>
      <c r="I22" s="8" t="str">
        <f>教務委員編集用!I26</f>
        <v>履修</v>
      </c>
      <c r="J22" s="8">
        <f>教務委員編集用!J26</f>
        <v>4</v>
      </c>
      <c r="K22" s="8" t="str">
        <f>教務委員編集用!K26</f>
        <v>半期</v>
      </c>
      <c r="L22" s="30">
        <f>教務委員編集用!L26</f>
        <v>22.5</v>
      </c>
      <c r="M22" s="30">
        <f>教務委員編集用!M26</f>
        <v>100</v>
      </c>
      <c r="N22" s="30">
        <f>教務委員編集用!N26</f>
        <v>0</v>
      </c>
      <c r="O22" s="64" t="str">
        <f>IF(教務委員編集用!S26=0,"",教務委員編集用!S26)</f>
        <v/>
      </c>
      <c r="P22" s="115" t="str">
        <f>IF(教務委員編集用!T26=0,"",教務委員編集用!T26)</f>
        <v/>
      </c>
      <c r="Q22" s="351" t="str">
        <f>IF(教務委員編集用!O26=0,"",教務委員編集用!O26)</f>
        <v/>
      </c>
      <c r="R22" s="64" t="str">
        <f>IF(教務委員編集用!P26=0,"",教務委員編集用!P26)</f>
        <v/>
      </c>
      <c r="S22" s="64" t="str">
        <f>IF(教務委員編集用!Q26=0,"",教務委員編集用!Q26)</f>
        <v/>
      </c>
      <c r="T22" s="64" t="str">
        <f>IF(教務委員編集用!R26=0,"",教務委員編集用!R26)</f>
        <v/>
      </c>
    </row>
    <row r="23" spans="2:20">
      <c r="B23" s="620"/>
      <c r="C23" s="613"/>
      <c r="D23" s="616"/>
      <c r="E23" s="613"/>
      <c r="F23" s="8" t="str">
        <f>教務委員編集用!F27</f>
        <v>論理トレーニング</v>
      </c>
      <c r="G23" s="8">
        <f>教務委員編集用!G27</f>
        <v>1</v>
      </c>
      <c r="H23" s="8" t="str">
        <f>教務委員編集用!H27</f>
        <v>必修選択</v>
      </c>
      <c r="I23" s="8" t="str">
        <f>教務委員編集用!I27</f>
        <v>履修</v>
      </c>
      <c r="J23" s="8">
        <f>教務委員編集用!J27</f>
        <v>4</v>
      </c>
      <c r="K23" s="8" t="str">
        <f>教務委員編集用!K27</f>
        <v>半期</v>
      </c>
      <c r="L23" s="30">
        <f>教務委員編集用!L27</f>
        <v>22.5</v>
      </c>
      <c r="M23" s="30">
        <f>教務委員編集用!M27</f>
        <v>100</v>
      </c>
      <c r="N23" s="30">
        <f>教務委員編集用!N27</f>
        <v>0</v>
      </c>
      <c r="O23" s="64" t="str">
        <f>IF(教務委員編集用!S27=0,"",教務委員編集用!S27)</f>
        <v/>
      </c>
      <c r="P23" s="115" t="str">
        <f>IF(教務委員編集用!T27=0,"",教務委員編集用!T27)</f>
        <v/>
      </c>
      <c r="Q23" s="351" t="str">
        <f>IF(教務委員編集用!O27=0,"",教務委員編集用!O27)</f>
        <v/>
      </c>
      <c r="R23" s="64" t="str">
        <f>IF(教務委員編集用!P27=0,"",教務委員編集用!P27)</f>
        <v/>
      </c>
      <c r="S23" s="64" t="str">
        <f>IF(教務委員編集用!Q27=0,"",教務委員編集用!Q27)</f>
        <v/>
      </c>
      <c r="T23" s="64" t="str">
        <f>IF(教務委員編集用!R27=0,"",教務委員編集用!R27)</f>
        <v/>
      </c>
    </row>
    <row r="24" spans="2:20">
      <c r="B24" s="620"/>
      <c r="C24" s="613"/>
      <c r="D24" s="616"/>
      <c r="E24" s="613"/>
      <c r="F24" s="8" t="str">
        <f>教務委員編集用!F28</f>
        <v>経済学</v>
      </c>
      <c r="G24" s="8">
        <f>教務委員編集用!G28</f>
        <v>1</v>
      </c>
      <c r="H24" s="8" t="str">
        <f>教務委員編集用!H28</f>
        <v>必修選択</v>
      </c>
      <c r="I24" s="8" t="str">
        <f>教務委員編集用!I28</f>
        <v>履修</v>
      </c>
      <c r="J24" s="8">
        <f>教務委員編集用!J28</f>
        <v>4</v>
      </c>
      <c r="K24" s="8" t="str">
        <f>教務委員編集用!K28</f>
        <v>半期</v>
      </c>
      <c r="L24" s="30">
        <f>教務委員編集用!L28</f>
        <v>22.5</v>
      </c>
      <c r="M24" s="30">
        <f>教務委員編集用!M28</f>
        <v>100</v>
      </c>
      <c r="N24" s="30">
        <f>教務委員編集用!N28</f>
        <v>0</v>
      </c>
      <c r="O24" s="64" t="str">
        <f>IF(教務委員編集用!S28=0,"",教務委員編集用!S28)</f>
        <v/>
      </c>
      <c r="P24" s="115" t="str">
        <f>IF(教務委員編集用!T28=0,"",教務委員編集用!T28)</f>
        <v/>
      </c>
      <c r="Q24" s="351" t="str">
        <f>IF(教務委員編集用!O28=0,"",教務委員編集用!O28)</f>
        <v/>
      </c>
      <c r="R24" s="64" t="str">
        <f>IF(教務委員編集用!P28=0,"",教務委員編集用!P28)</f>
        <v/>
      </c>
      <c r="S24" s="64" t="str">
        <f>IF(教務委員編集用!Q28=0,"",教務委員編集用!Q28)</f>
        <v/>
      </c>
      <c r="T24" s="64" t="str">
        <f>IF(教務委員編集用!R28=0,"",教務委員編集用!R28)</f>
        <v/>
      </c>
    </row>
    <row r="25" spans="2:20">
      <c r="B25" s="620"/>
      <c r="C25" s="613"/>
      <c r="D25" s="616"/>
      <c r="E25" s="613"/>
      <c r="F25" s="8" t="str">
        <f>教務委員編集用!F29</f>
        <v>中国語Ⅱ</v>
      </c>
      <c r="G25" s="8">
        <f>教務委員編集用!G29</f>
        <v>1</v>
      </c>
      <c r="H25" s="8" t="str">
        <f>教務委員編集用!H29</f>
        <v>必修選択</v>
      </c>
      <c r="I25" s="8" t="str">
        <f>教務委員編集用!I29</f>
        <v>履修</v>
      </c>
      <c r="J25" s="8">
        <f>教務委員編集用!J29</f>
        <v>4</v>
      </c>
      <c r="K25" s="8" t="str">
        <f>教務委員編集用!K29</f>
        <v>半期</v>
      </c>
      <c r="L25" s="30">
        <f>教務委員編集用!L29</f>
        <v>22.5</v>
      </c>
      <c r="M25" s="30">
        <f>教務委員編集用!M29</f>
        <v>100</v>
      </c>
      <c r="N25" s="30">
        <f>教務委員編集用!N29</f>
        <v>0</v>
      </c>
      <c r="O25" s="64" t="str">
        <f>IF(教務委員編集用!S29=0,"",教務委員編集用!S29)</f>
        <v/>
      </c>
      <c r="P25" s="115" t="str">
        <f>IF(教務委員編集用!T29=0,"",教務委員編集用!T29)</f>
        <v/>
      </c>
      <c r="Q25" s="351" t="str">
        <f>IF(教務委員編集用!O29=0,"",教務委員編集用!O29)</f>
        <v/>
      </c>
      <c r="R25" s="64" t="str">
        <f>IF(教務委員編集用!P29=0,"",教務委員編集用!P29)</f>
        <v/>
      </c>
      <c r="S25" s="64" t="str">
        <f>IF(教務委員編集用!Q29=0,"",教務委員編集用!Q29)</f>
        <v/>
      </c>
      <c r="T25" s="64" t="str">
        <f>IF(教務委員編集用!R29=0,"",教務委員編集用!R29)</f>
        <v/>
      </c>
    </row>
    <row r="26" spans="2:20">
      <c r="B26" s="620"/>
      <c r="C26" s="613"/>
      <c r="D26" s="616"/>
      <c r="E26" s="613"/>
      <c r="F26" s="8" t="str">
        <f>教務委員編集用!F30</f>
        <v>ハングルⅡ</v>
      </c>
      <c r="G26" s="8">
        <f>教務委員編集用!G30</f>
        <v>1</v>
      </c>
      <c r="H26" s="8" t="str">
        <f>教務委員編集用!H30</f>
        <v>必修選択</v>
      </c>
      <c r="I26" s="8" t="str">
        <f>教務委員編集用!I30</f>
        <v>履修</v>
      </c>
      <c r="J26" s="8">
        <f>教務委員編集用!J30</f>
        <v>4</v>
      </c>
      <c r="K26" s="8" t="str">
        <f>教務委員編集用!K30</f>
        <v>半期</v>
      </c>
      <c r="L26" s="30">
        <f>教務委員編集用!L30</f>
        <v>22.5</v>
      </c>
      <c r="M26" s="30">
        <f>教務委員編集用!M30</f>
        <v>100</v>
      </c>
      <c r="N26" s="30">
        <f>教務委員編集用!N30</f>
        <v>0</v>
      </c>
      <c r="O26" s="64" t="str">
        <f>IF(教務委員編集用!S30=0,"",教務委員編集用!S30)</f>
        <v/>
      </c>
      <c r="P26" s="115" t="str">
        <f>IF(教務委員編集用!T30=0,"",教務委員編集用!T30)</f>
        <v/>
      </c>
      <c r="Q26" s="351" t="str">
        <f>IF(教務委員編集用!O30=0,"",教務委員編集用!O30)</f>
        <v/>
      </c>
      <c r="R26" s="64" t="str">
        <f>IF(教務委員編集用!P30=0,"",教務委員編集用!P30)</f>
        <v/>
      </c>
      <c r="S26" s="64" t="str">
        <f>IF(教務委員編集用!Q30=0,"",教務委員編集用!Q30)</f>
        <v/>
      </c>
      <c r="T26" s="64" t="str">
        <f>IF(教務委員編集用!R30=0,"",教務委員編集用!R30)</f>
        <v/>
      </c>
    </row>
    <row r="27" spans="2:20">
      <c r="B27" s="620"/>
      <c r="C27" s="613"/>
      <c r="D27" s="616"/>
      <c r="E27" s="613"/>
      <c r="F27" s="8"/>
      <c r="G27" s="8"/>
      <c r="H27" s="8"/>
      <c r="I27" s="8"/>
      <c r="J27" s="8"/>
      <c r="K27" s="8"/>
      <c r="L27" s="8"/>
      <c r="M27" s="8"/>
      <c r="N27" s="8"/>
      <c r="O27" s="8"/>
      <c r="P27" s="65"/>
      <c r="Q27" s="353"/>
      <c r="R27" s="8"/>
      <c r="S27" s="8"/>
      <c r="T27" s="36"/>
    </row>
    <row r="28" spans="2:20" ht="14.25" thickBot="1">
      <c r="B28" s="620"/>
      <c r="C28" s="613"/>
      <c r="D28" s="617"/>
      <c r="E28" s="614"/>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337.5</v>
      </c>
      <c r="O28" s="9" t="str">
        <f>IF(教務委員編集用!X36=0,"",教務委員編集用!X36)</f>
        <v/>
      </c>
      <c r="P28" s="49" t="str">
        <f>IF(教務委員編集用!AE36=0,"",教務委員編集用!AE36)</f>
        <v/>
      </c>
      <c r="Q28" s="354"/>
      <c r="R28" s="9"/>
      <c r="S28" s="9"/>
      <c r="T28" s="38" t="str">
        <f>IF(教務委員編集用!W36=0,"",教務委員編集用!W36)</f>
        <v/>
      </c>
    </row>
    <row r="29" spans="2:20" ht="14.25" thickTop="1">
      <c r="B29" s="620"/>
      <c r="C29" s="613"/>
      <c r="D29" s="623">
        <f>教務委員編集用!D37</f>
        <v>2</v>
      </c>
      <c r="E29" s="622" t="str">
        <f>教務委員編集用!E37</f>
        <v>健全な心身の発達について理解して行動でき,考えを述べることができる.</v>
      </c>
      <c r="F29" s="25" t="str">
        <f>教務委員編集用!F37</f>
        <v>保健・体育Ⅰ</v>
      </c>
      <c r="G29" s="25">
        <f>教務委員編集用!G37</f>
        <v>2</v>
      </c>
      <c r="H29" s="25" t="str">
        <f>教務委員編集用!H37</f>
        <v>必修</v>
      </c>
      <c r="I29" s="25" t="str">
        <f>教務委員編集用!I37</f>
        <v>履修</v>
      </c>
      <c r="J29" s="25">
        <f>教務委員編集用!J37</f>
        <v>1</v>
      </c>
      <c r="K29" s="25" t="str">
        <f>教務委員編集用!K37</f>
        <v>通年</v>
      </c>
      <c r="L29" s="25">
        <f>教務委員編集用!L37</f>
        <v>45</v>
      </c>
      <c r="M29" s="25">
        <f>教務委員編集用!M37</f>
        <v>100</v>
      </c>
      <c r="N29" s="25">
        <f>教務委員編集用!N37</f>
        <v>45</v>
      </c>
      <c r="O29" s="37" t="str">
        <f>IF(教務委員編集用!S37=0,"",教務委員編集用!S37)</f>
        <v/>
      </c>
      <c r="P29" s="116" t="str">
        <f>IF(教務委員編集用!T37=0,"",教務委員編集用!T37)</f>
        <v/>
      </c>
      <c r="Q29" s="355" t="str">
        <f>IF(教務委員編集用!O37=0,"",教務委員編集用!O37)</f>
        <v/>
      </c>
      <c r="R29" s="37" t="str">
        <f>IF(教務委員編集用!P37=0,"",教務委員編集用!P37)</f>
        <v/>
      </c>
      <c r="S29" s="37" t="str">
        <f>IF(教務委員編集用!Q37=0,"",教務委員編集用!Q37)</f>
        <v/>
      </c>
      <c r="T29" s="37" t="str">
        <f>IF(教務委員編集用!R37=0,"",教務委員編集用!R37)</f>
        <v/>
      </c>
    </row>
    <row r="30" spans="2:20">
      <c r="B30" s="620"/>
      <c r="C30" s="613"/>
      <c r="D30" s="624"/>
      <c r="E30" s="613"/>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36" t="str">
        <f>IF(教務委員編集用!S38=0,"",教務委員編集用!S38)</f>
        <v/>
      </c>
      <c r="P30" s="101" t="str">
        <f>IF(教務委員編集用!T38=0,"",教務委員編集用!T38)</f>
        <v/>
      </c>
      <c r="Q30" s="356" t="str">
        <f>IF(教務委員編集用!O38=0,"",教務委員編集用!O38)</f>
        <v/>
      </c>
      <c r="R30" s="36" t="str">
        <f>IF(教務委員編集用!P38=0,"",教務委員編集用!P38)</f>
        <v/>
      </c>
      <c r="S30" s="36" t="str">
        <f>IF(教務委員編集用!Q38=0,"",教務委員編集用!Q38)</f>
        <v/>
      </c>
      <c r="T30" s="36" t="str">
        <f>IF(教務委員編集用!R38=0,"",教務委員編集用!R38)</f>
        <v/>
      </c>
    </row>
    <row r="31" spans="2:20">
      <c r="B31" s="620"/>
      <c r="C31" s="613"/>
      <c r="D31" s="624"/>
      <c r="E31" s="613"/>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36" t="str">
        <f>IF(教務委員編集用!S39=0,"",教務委員編集用!S39)</f>
        <v/>
      </c>
      <c r="P31" s="101" t="str">
        <f>IF(教務委員編集用!T39=0,"",教務委員編集用!T39)</f>
        <v/>
      </c>
      <c r="Q31" s="356" t="str">
        <f>IF(教務委員編集用!O39=0,"",教務委員編集用!O39)</f>
        <v/>
      </c>
      <c r="R31" s="36" t="str">
        <f>IF(教務委員編集用!P39=0,"",教務委員編集用!P39)</f>
        <v/>
      </c>
      <c r="S31" s="36" t="str">
        <f>IF(教務委員編集用!Q39=0,"",教務委員編集用!Q39)</f>
        <v/>
      </c>
      <c r="T31" s="36" t="str">
        <f>IF(教務委員編集用!R39=0,"",教務委員編集用!R39)</f>
        <v/>
      </c>
    </row>
    <row r="32" spans="2:20" ht="14.25" customHeight="1">
      <c r="B32" s="620"/>
      <c r="C32" s="613"/>
      <c r="D32" s="624"/>
      <c r="E32" s="613"/>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36" t="str">
        <f>IF(教務委員編集用!S40=0,"",教務委員編集用!S40)</f>
        <v/>
      </c>
      <c r="P32" s="101" t="str">
        <f>IF(教務委員編集用!T40=0,"",教務委員編集用!T40)</f>
        <v/>
      </c>
      <c r="Q32" s="356" t="str">
        <f>IF(教務委員編集用!O40=0,"",教務委員編集用!O40)</f>
        <v/>
      </c>
      <c r="R32" s="36" t="str">
        <f>IF(教務委員編集用!P40=0,"",教務委員編集用!P40)</f>
        <v/>
      </c>
      <c r="S32" s="36" t="str">
        <f>IF(教務委員編集用!Q40=0,"",教務委員編集用!Q40)</f>
        <v/>
      </c>
      <c r="T32" s="36" t="str">
        <f>IF(教務委員編集用!R40=0,"",教務委員編集用!R40)</f>
        <v/>
      </c>
    </row>
    <row r="33" spans="2:20">
      <c r="B33" s="620"/>
      <c r="C33" s="613"/>
      <c r="D33" s="624"/>
      <c r="E33" s="613"/>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126"/>
      <c r="P33" s="130"/>
      <c r="Q33" s="357"/>
      <c r="R33" s="339"/>
      <c r="S33" s="339"/>
      <c r="T33" s="338"/>
    </row>
    <row r="34" spans="2:20" ht="14.25" thickBot="1">
      <c r="B34" s="620"/>
      <c r="C34" s="613"/>
      <c r="D34" s="624"/>
      <c r="E34" s="613"/>
      <c r="F34" s="9"/>
      <c r="G34" s="9"/>
      <c r="H34" s="9"/>
      <c r="I34" s="9"/>
      <c r="J34" s="9"/>
      <c r="K34" s="9"/>
      <c r="L34" s="9"/>
      <c r="M34" s="9"/>
      <c r="N34" s="9"/>
      <c r="O34" s="9"/>
      <c r="P34" s="66"/>
      <c r="Q34" s="354"/>
      <c r="R34" s="9"/>
      <c r="S34" s="9"/>
      <c r="T34" s="38"/>
    </row>
    <row r="35" spans="2:20" ht="14.25" thickTop="1">
      <c r="B35" s="620"/>
      <c r="C35" s="613"/>
      <c r="D35" s="575"/>
      <c r="E35" s="592"/>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0" t="str">
        <f>IF(教務委員編集用!AE47=0,"",教務委員編集用!AE47)</f>
        <v/>
      </c>
      <c r="Q35" s="353"/>
      <c r="R35" s="8"/>
      <c r="S35" s="8"/>
      <c r="T35" s="36" t="str">
        <f>IF(教務委員編集用!W47=0,"",教務委員編集用!W47)</f>
        <v/>
      </c>
    </row>
    <row r="36" spans="2:20" ht="14.25" thickBot="1">
      <c r="B36" s="621"/>
      <c r="C36" s="618"/>
      <c r="D36" s="5"/>
      <c r="E36" s="23"/>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562.5</v>
      </c>
      <c r="O36" s="12" t="str">
        <f>IF(教務委員編集用!X48=0,"",教務委員編集用!X48)</f>
        <v/>
      </c>
      <c r="P36" s="54" t="str">
        <f>IF(教務委員編集用!AE48=0,"",教務委員編集用!AE48)</f>
        <v/>
      </c>
      <c r="Q36" s="358"/>
      <c r="R36" s="12"/>
      <c r="S36" s="12"/>
      <c r="T36" s="41" t="str">
        <f>IF(教務委員編集用!W48=0,"",教務委員編集用!W48)</f>
        <v/>
      </c>
    </row>
    <row r="37" spans="2:20">
      <c r="B37" s="596" t="str">
        <f>教務委員編集用!B49</f>
        <v>B</v>
      </c>
      <c r="C37" s="592" t="str">
        <f>教務委員編集用!C49</f>
        <v>自然環境や社会の問題に関心を持ち,技術者としての役割と責任について考えを述べる素養を持つ。(技術者倫理)</v>
      </c>
      <c r="D37" s="575">
        <f>教務委員編集用!D49</f>
        <v>1</v>
      </c>
      <c r="E37" s="572"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62" t="str">
        <f>IF(O33=0,"",O33)</f>
        <v/>
      </c>
      <c r="P37" s="372" t="str">
        <f>IF(P33=0,"",P33)</f>
        <v/>
      </c>
      <c r="Q37" s="363" t="str">
        <f>IF(Q33=0,"",Q33)</f>
        <v/>
      </c>
      <c r="R37" s="62" t="str">
        <f t="shared" ref="R37:T37" si="0">IF(R33=0,"",R33)</f>
        <v/>
      </c>
      <c r="S37" s="62" t="str">
        <f t="shared" si="0"/>
        <v/>
      </c>
      <c r="T37" s="62" t="str">
        <f t="shared" si="0"/>
        <v/>
      </c>
    </row>
    <row r="38" spans="2:20">
      <c r="B38" s="581"/>
      <c r="C38" s="583"/>
      <c r="D38" s="566"/>
      <c r="E38" s="579"/>
      <c r="F38" s="8"/>
      <c r="G38" s="8"/>
      <c r="H38" s="8"/>
      <c r="I38" s="8"/>
      <c r="J38" s="8"/>
      <c r="K38" s="8"/>
      <c r="L38" s="8"/>
      <c r="M38" s="8"/>
      <c r="N38" s="8"/>
      <c r="O38" s="8"/>
      <c r="P38" s="69"/>
      <c r="Q38" s="353"/>
      <c r="R38" s="8"/>
      <c r="S38" s="8"/>
      <c r="T38" s="36"/>
    </row>
    <row r="39" spans="2:20" ht="14.25" thickBot="1">
      <c r="B39" s="581"/>
      <c r="C39" s="583"/>
      <c r="D39" s="566"/>
      <c r="E39" s="579"/>
      <c r="F39" s="9"/>
      <c r="G39" s="9"/>
      <c r="H39" s="9"/>
      <c r="I39" s="9"/>
      <c r="J39" s="9"/>
      <c r="K39" s="9"/>
      <c r="L39" s="9"/>
      <c r="M39" s="9"/>
      <c r="N39" s="9"/>
      <c r="O39" s="9"/>
      <c r="P39" s="68"/>
      <c r="Q39" s="354"/>
      <c r="R39" s="9"/>
      <c r="S39" s="9"/>
      <c r="T39" s="38"/>
    </row>
    <row r="40" spans="2:20" ht="15" thickTop="1" thickBot="1">
      <c r="B40" s="581"/>
      <c r="C40" s="583"/>
      <c r="D40" s="567"/>
      <c r="E40" s="585"/>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52" t="str">
        <f>IF(教務委員編集用!AE55=0,"",教務委員編集用!AE55)</f>
        <v/>
      </c>
      <c r="Q40" s="354"/>
      <c r="R40" s="9"/>
      <c r="S40" s="9"/>
      <c r="T40" s="38"/>
    </row>
    <row r="41" spans="2:20" ht="14.25" thickTop="1">
      <c r="B41" s="581"/>
      <c r="C41" s="583"/>
      <c r="D41" s="586">
        <f>教務委員編集用!D56</f>
        <v>2</v>
      </c>
      <c r="E41" s="572"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62" t="str">
        <f>IF(O37=0,"",O37)</f>
        <v/>
      </c>
      <c r="P41" s="372" t="str">
        <f>IF(P37=0,"",P37)</f>
        <v/>
      </c>
      <c r="Q41" s="363" t="str">
        <f>IF(Q37=0,"",Q37)</f>
        <v/>
      </c>
      <c r="R41" s="62" t="str">
        <f t="shared" ref="R41:T41" si="1">IF(R37=0,"",R37)</f>
        <v/>
      </c>
      <c r="S41" s="62" t="str">
        <f t="shared" si="1"/>
        <v/>
      </c>
      <c r="T41" s="62" t="str">
        <f t="shared" si="1"/>
        <v/>
      </c>
    </row>
    <row r="42" spans="2:20">
      <c r="B42" s="581"/>
      <c r="C42" s="583"/>
      <c r="D42" s="587"/>
      <c r="E42" s="579"/>
      <c r="F42" s="8"/>
      <c r="G42" s="8"/>
      <c r="H42" s="8"/>
      <c r="I42" s="8"/>
      <c r="J42" s="8"/>
      <c r="K42" s="8"/>
      <c r="L42" s="8"/>
      <c r="M42" s="8"/>
      <c r="N42" s="8"/>
      <c r="O42" s="8"/>
      <c r="P42" s="69"/>
      <c r="Q42" s="353"/>
      <c r="R42" s="8"/>
      <c r="S42" s="8"/>
      <c r="T42" s="36"/>
    </row>
    <row r="43" spans="2:20" ht="14.25" thickBot="1">
      <c r="B43" s="581"/>
      <c r="C43" s="583"/>
      <c r="D43" s="587"/>
      <c r="E43" s="579"/>
      <c r="F43" s="9"/>
      <c r="G43" s="9"/>
      <c r="H43" s="9"/>
      <c r="I43" s="9"/>
      <c r="J43" s="9"/>
      <c r="K43" s="9"/>
      <c r="L43" s="9"/>
      <c r="M43" s="9"/>
      <c r="N43" s="9"/>
      <c r="O43" s="9"/>
      <c r="P43" s="68"/>
      <c r="Q43" s="354"/>
      <c r="R43" s="9"/>
      <c r="S43" s="9"/>
      <c r="T43" s="38"/>
    </row>
    <row r="44" spans="2:20" ht="14.25" thickTop="1">
      <c r="B44" s="581"/>
      <c r="C44" s="583"/>
      <c r="D44" s="587"/>
      <c r="E44" s="579"/>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51" t="str">
        <f>IF(教務委員編集用!AE62=0,"",教務委員編集用!AE62)</f>
        <v/>
      </c>
      <c r="Q44" s="353"/>
      <c r="R44" s="8"/>
      <c r="S44" s="8"/>
      <c r="T44" s="36"/>
    </row>
    <row r="45" spans="2:20" ht="14.25" thickBot="1">
      <c r="B45" s="608"/>
      <c r="C45" s="609"/>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99" t="str">
        <f>IF(教務委員編集用!AE63=0,"",教務委員編集用!AE63)</f>
        <v/>
      </c>
      <c r="Q45" s="358"/>
      <c r="R45" s="12"/>
      <c r="S45" s="12"/>
      <c r="T45" s="41"/>
    </row>
    <row r="46" spans="2:20" ht="13.5" customHeight="1">
      <c r="B46" s="588" t="str">
        <f>教務委員編集用!B64</f>
        <v>C</v>
      </c>
      <c r="C46" s="590" t="str">
        <f>教務委員編集用!C64</f>
        <v>機械,電気電子,情報または土木の工学分野(以下「基盤となる工学分野」という。)に必要な数学,自然科学の知識を有し,情報技術に関する基礎知識を習得して活用できる。</v>
      </c>
      <c r="D46" s="565">
        <f>教務委員編集用!D64</f>
        <v>1</v>
      </c>
      <c r="E46" s="584"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0" t="str">
        <f>IF(教務委員編集用!S64=0,"",教務委員編集用!S64)</f>
        <v/>
      </c>
      <c r="P46" s="100" t="str">
        <f>IF(教務委員編集用!T64=0,"",教務委員編集用!T64)</f>
        <v/>
      </c>
      <c r="Q46" s="359" t="str">
        <f>IF(教務委員編集用!O64=0,"",教務委員編集用!O64)</f>
        <v/>
      </c>
      <c r="R46" s="40" t="str">
        <f>IF(教務委員編集用!P64=0,"",教務委員編集用!P64)</f>
        <v/>
      </c>
      <c r="S46" s="40" t="str">
        <f>IF(教務委員編集用!Q64=0,"",教務委員編集用!Q64)</f>
        <v/>
      </c>
      <c r="T46" s="40" t="str">
        <f>IF(教務委員編集用!R64=0,"",教務委員編集用!R64)</f>
        <v/>
      </c>
    </row>
    <row r="47" spans="2:20" ht="13.5" customHeight="1">
      <c r="B47" s="589"/>
      <c r="C47" s="591"/>
      <c r="D47" s="575"/>
      <c r="E47" s="572"/>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36" t="str">
        <f>IF(教務委員編集用!S65=0,"",教務委員編集用!S65)</f>
        <v/>
      </c>
      <c r="P47" s="101" t="str">
        <f>IF(教務委員編集用!T65=0,"",教務委員編集用!T65)</f>
        <v/>
      </c>
      <c r="Q47" s="356" t="str">
        <f>IF(教務委員編集用!O65=0,"",教務委員編集用!O65)</f>
        <v/>
      </c>
      <c r="R47" s="36" t="str">
        <f>IF(教務委員編集用!P65=0,"",教務委員編集用!P65)</f>
        <v/>
      </c>
      <c r="S47" s="36" t="str">
        <f>IF(教務委員編集用!Q65=0,"",教務委員編集用!Q65)</f>
        <v/>
      </c>
      <c r="T47" s="36" t="str">
        <f>IF(教務委員編集用!R65=0,"",教務委員編集用!R65)</f>
        <v/>
      </c>
    </row>
    <row r="48" spans="2:20" ht="13.5" customHeight="1">
      <c r="B48" s="589"/>
      <c r="C48" s="591"/>
      <c r="D48" s="575"/>
      <c r="E48" s="572"/>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36" t="str">
        <f>IF(教務委員編集用!S66=0,"",教務委員編集用!S66)</f>
        <v/>
      </c>
      <c r="P48" s="101" t="str">
        <f>IF(教務委員編集用!T66=0,"",教務委員編集用!T66)</f>
        <v/>
      </c>
      <c r="Q48" s="356" t="str">
        <f>IF(教務委員編集用!O66=0,"",教務委員編集用!O66)</f>
        <v/>
      </c>
      <c r="R48" s="36" t="str">
        <f>IF(教務委員編集用!P66=0,"",教務委員編集用!P66)</f>
        <v/>
      </c>
      <c r="S48" s="36" t="str">
        <f>IF(教務委員編集用!Q66=0,"",教務委員編集用!Q66)</f>
        <v/>
      </c>
      <c r="T48" s="36" t="str">
        <f>IF(教務委員編集用!R66=0,"",教務委員編集用!R66)</f>
        <v/>
      </c>
    </row>
    <row r="49" spans="2:20" ht="13.5" customHeight="1">
      <c r="B49" s="589"/>
      <c r="C49" s="591"/>
      <c r="D49" s="575"/>
      <c r="E49" s="572"/>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36" t="str">
        <f>IF(教務委員編集用!S67=0,"",教務委員編集用!S67)</f>
        <v/>
      </c>
      <c r="P49" s="101" t="str">
        <f>IF(教務委員編集用!T67=0,"",教務委員編集用!T67)</f>
        <v/>
      </c>
      <c r="Q49" s="356" t="str">
        <f>IF(教務委員編集用!O67=0,"",教務委員編集用!O67)</f>
        <v/>
      </c>
      <c r="R49" s="36" t="str">
        <f>IF(教務委員編集用!P67=0,"",教務委員編集用!P67)</f>
        <v/>
      </c>
      <c r="S49" s="36" t="str">
        <f>IF(教務委員編集用!Q67=0,"",教務委員編集用!Q67)</f>
        <v/>
      </c>
      <c r="T49" s="36" t="str">
        <f>IF(教務委員編集用!R67=0,"",教務委員編集用!R67)</f>
        <v/>
      </c>
    </row>
    <row r="50" spans="2:20" ht="13.5" customHeight="1">
      <c r="B50" s="589"/>
      <c r="C50" s="591"/>
      <c r="D50" s="575"/>
      <c r="E50" s="572"/>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36" t="str">
        <f>IF(教務委員編集用!S68=0,"",教務委員編集用!S68)</f>
        <v/>
      </c>
      <c r="P50" s="101" t="str">
        <f>IF(教務委員編集用!T68=0,"",教務委員編集用!T68)</f>
        <v/>
      </c>
      <c r="Q50" s="356" t="str">
        <f>IF(教務委員編集用!O68=0,"",教務委員編集用!O68)</f>
        <v/>
      </c>
      <c r="R50" s="36" t="str">
        <f>IF(教務委員編集用!P68=0,"",教務委員編集用!P68)</f>
        <v/>
      </c>
      <c r="S50" s="36" t="str">
        <f>IF(教務委員編集用!Q68=0,"",教務委員編集用!Q68)</f>
        <v/>
      </c>
      <c r="T50" s="36" t="str">
        <f>IF(教務委員編集用!R68=0,"",教務委員編集用!R68)</f>
        <v/>
      </c>
    </row>
    <row r="51" spans="2:20" ht="13.5" customHeight="1">
      <c r="B51" s="589"/>
      <c r="C51" s="591"/>
      <c r="D51" s="575"/>
      <c r="E51" s="572"/>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36" t="str">
        <f>IF(教務委員編集用!S69=0,"",教務委員編集用!S69)</f>
        <v/>
      </c>
      <c r="P51" s="101" t="str">
        <f>IF(教務委員編集用!T69=0,"",教務委員編集用!T69)</f>
        <v/>
      </c>
      <c r="Q51" s="356" t="str">
        <f>IF(教務委員編集用!O69=0,"",教務委員編集用!O69)</f>
        <v/>
      </c>
      <c r="R51" s="36" t="str">
        <f>IF(教務委員編集用!P69=0,"",教務委員編集用!P69)</f>
        <v/>
      </c>
      <c r="S51" s="36" t="str">
        <f>IF(教務委員編集用!Q69=0,"",教務委員編集用!Q69)</f>
        <v/>
      </c>
      <c r="T51" s="36" t="str">
        <f>IF(教務委員編集用!R69=0,"",教務委員編集用!R69)</f>
        <v/>
      </c>
    </row>
    <row r="52" spans="2:20" ht="13.5" customHeight="1">
      <c r="B52" s="589"/>
      <c r="C52" s="591"/>
      <c r="D52" s="575"/>
      <c r="E52" s="572"/>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36" t="str">
        <f>IF(教務委員編集用!S70=0,"",教務委員編集用!S70)</f>
        <v/>
      </c>
      <c r="P52" s="101" t="str">
        <f>IF(教務委員編集用!T70=0,"",教務委員編集用!T70)</f>
        <v/>
      </c>
      <c r="Q52" s="356" t="str">
        <f>IF(教務委員編集用!O70=0,"",教務委員編集用!O70)</f>
        <v/>
      </c>
      <c r="R52" s="36" t="str">
        <f>IF(教務委員編集用!P70=0,"",教務委員編集用!P70)</f>
        <v/>
      </c>
      <c r="S52" s="36" t="str">
        <f>IF(教務委員編集用!Q70=0,"",教務委員編集用!Q70)</f>
        <v/>
      </c>
      <c r="T52" s="36" t="str">
        <f>IF(教務委員編集用!R70=0,"",教務委員編集用!R70)</f>
        <v/>
      </c>
    </row>
    <row r="53" spans="2:20" ht="13.5" customHeight="1">
      <c r="B53" s="589"/>
      <c r="C53" s="591"/>
      <c r="D53" s="575"/>
      <c r="E53" s="572"/>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36" t="str">
        <f>IF(教務委員編集用!S71=0,"",教務委員編集用!S71)</f>
        <v/>
      </c>
      <c r="P53" s="101" t="str">
        <f>IF(教務委員編集用!T71=0,"",教務委員編集用!T71)</f>
        <v/>
      </c>
      <c r="Q53" s="356" t="str">
        <f>IF(教務委員編集用!O71=0,"",教務委員編集用!O71)</f>
        <v/>
      </c>
      <c r="R53" s="36" t="str">
        <f>IF(教務委員編集用!P71=0,"",教務委員編集用!P71)</f>
        <v/>
      </c>
      <c r="S53" s="36" t="str">
        <f>IF(教務委員編集用!Q71=0,"",教務委員編集用!Q71)</f>
        <v/>
      </c>
      <c r="T53" s="36" t="str">
        <f>IF(教務委員編集用!R71=0,"",教務委員編集用!R71)</f>
        <v/>
      </c>
    </row>
    <row r="54" spans="2:20" ht="13.5" customHeight="1">
      <c r="B54" s="589"/>
      <c r="C54" s="591"/>
      <c r="D54" s="575"/>
      <c r="E54" s="572"/>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36" t="str">
        <f>IF(教務委員編集用!S72=0,"",教務委員編集用!S72)</f>
        <v/>
      </c>
      <c r="P54" s="101" t="str">
        <f>IF(教務委員編集用!T72=0,"",教務委員編集用!T72)</f>
        <v/>
      </c>
      <c r="Q54" s="356" t="str">
        <f>IF(教務委員編集用!O72=0,"",教務委員編集用!O72)</f>
        <v/>
      </c>
      <c r="R54" s="36" t="str">
        <f>IF(教務委員編集用!P72=0,"",教務委員編集用!P72)</f>
        <v/>
      </c>
      <c r="S54" s="36" t="str">
        <f>IF(教務委員編集用!Q72=0,"",教務委員編集用!Q72)</f>
        <v/>
      </c>
      <c r="T54" s="36" t="str">
        <f>IF(教務委員編集用!R72=0,"",教務委員編集用!R72)</f>
        <v/>
      </c>
    </row>
    <row r="55" spans="2:20" ht="13.5" customHeight="1">
      <c r="B55" s="589"/>
      <c r="C55" s="591"/>
      <c r="D55" s="575"/>
      <c r="E55" s="572"/>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36" t="str">
        <f>IF(教務委員編集用!S73=0,"",教務委員編集用!S73)</f>
        <v/>
      </c>
      <c r="P55" s="101" t="str">
        <f>IF(教務委員編集用!T73=0,"",教務委員編集用!T73)</f>
        <v/>
      </c>
      <c r="Q55" s="356" t="str">
        <f>IF(教務委員編集用!O73=0,"",教務委員編集用!O73)</f>
        <v/>
      </c>
      <c r="R55" s="36" t="str">
        <f>IF(教務委員編集用!P73=0,"",教務委員編集用!P73)</f>
        <v/>
      </c>
      <c r="S55" s="36" t="str">
        <f>IF(教務委員編集用!Q73=0,"",教務委員編集用!Q73)</f>
        <v/>
      </c>
      <c r="T55" s="36" t="str">
        <f>IF(教務委員編集用!R73=0,"",教務委員編集用!R73)</f>
        <v/>
      </c>
    </row>
    <row r="56" spans="2:20" ht="13.5" customHeight="1">
      <c r="B56" s="589"/>
      <c r="C56" s="591"/>
      <c r="D56" s="575"/>
      <c r="E56" s="572"/>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36" t="str">
        <f>IF(教務委員編集用!S74=0,"",教務委員編集用!S74)</f>
        <v/>
      </c>
      <c r="P56" s="101" t="str">
        <f>IF(教務委員編集用!T74=0,"",教務委員編集用!T74)</f>
        <v/>
      </c>
      <c r="Q56" s="356" t="str">
        <f>IF(教務委員編集用!O74=0,"",教務委員編集用!O74)</f>
        <v/>
      </c>
      <c r="R56" s="36" t="str">
        <f>IF(教務委員編集用!P74=0,"",教務委員編集用!P74)</f>
        <v/>
      </c>
      <c r="S56" s="36" t="str">
        <f>IF(教務委員編集用!Q74=0,"",教務委員編集用!Q74)</f>
        <v/>
      </c>
      <c r="T56" s="36" t="str">
        <f>IF(教務委員編集用!R74=0,"",教務委員編集用!R74)</f>
        <v/>
      </c>
    </row>
    <row r="57" spans="2:20" ht="13.5" customHeight="1">
      <c r="B57" s="589"/>
      <c r="C57" s="591"/>
      <c r="D57" s="575"/>
      <c r="E57" s="572"/>
      <c r="F57" s="8" t="str">
        <f>教務委員編集用!F75</f>
        <v>微分積分ⅡＢ</v>
      </c>
      <c r="G57" s="8">
        <f>教務委員編集用!G75</f>
        <v>2</v>
      </c>
      <c r="H57" s="8" t="str">
        <f>教務委員編集用!H75</f>
        <v>必修</v>
      </c>
      <c r="I57" s="8" t="str">
        <f>教務委員編集用!I75</f>
        <v>履修</v>
      </c>
      <c r="J57" s="8">
        <f>教務委員編集用!J75</f>
        <v>3</v>
      </c>
      <c r="K57" s="8" t="str">
        <f>教務委員編集用!K75</f>
        <v>通年</v>
      </c>
      <c r="L57" s="8">
        <f>教務委員編集用!L75</f>
        <v>45</v>
      </c>
      <c r="M57" s="8">
        <f>教務委員編集用!M75</f>
        <v>100</v>
      </c>
      <c r="N57" s="8">
        <f>教務委員編集用!N75</f>
        <v>45</v>
      </c>
      <c r="O57" s="36" t="str">
        <f>IF(教務委員編集用!S75=0,"",教務委員編集用!S75)</f>
        <v/>
      </c>
      <c r="P57" s="101" t="str">
        <f>IF(教務委員編集用!T75=0,"",教務委員編集用!T75)</f>
        <v/>
      </c>
      <c r="Q57" s="356" t="str">
        <f>IF(教務委員編集用!O75=0,"",教務委員編集用!O75)</f>
        <v/>
      </c>
      <c r="R57" s="36" t="str">
        <f>IF(教務委員編集用!P75=0,"",教務委員編集用!P75)</f>
        <v/>
      </c>
      <c r="S57" s="36" t="str">
        <f>IF(教務委員編集用!Q75=0,"",教務委員編集用!Q75)</f>
        <v/>
      </c>
      <c r="T57" s="36" t="str">
        <f>IF(教務委員編集用!R75=0,"",教務委員編集用!R75)</f>
        <v/>
      </c>
    </row>
    <row r="58" spans="2:20" ht="13.5" customHeight="1">
      <c r="B58" s="589"/>
      <c r="C58" s="591"/>
      <c r="D58" s="575"/>
      <c r="E58" s="572"/>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36" t="str">
        <f>IF(教務委員編集用!S76=0,"",教務委員編集用!S76)</f>
        <v/>
      </c>
      <c r="P58" s="101" t="str">
        <f>IF(教務委員編集用!T76=0,"",教務委員編集用!T76)</f>
        <v/>
      </c>
      <c r="Q58" s="356" t="str">
        <f>IF(教務委員編集用!O76=0,"",教務委員編集用!O76)</f>
        <v/>
      </c>
      <c r="R58" s="36" t="str">
        <f>IF(教務委員編集用!P76=0,"",教務委員編集用!P76)</f>
        <v/>
      </c>
      <c r="S58" s="36" t="str">
        <f>IF(教務委員編集用!Q76=0,"",教務委員編集用!Q76)</f>
        <v/>
      </c>
      <c r="T58" s="36" t="str">
        <f>IF(教務委員編集用!R76=0,"",教務委員編集用!R76)</f>
        <v/>
      </c>
    </row>
    <row r="59" spans="2:20" ht="13.5" customHeight="1">
      <c r="B59" s="589"/>
      <c r="C59" s="591"/>
      <c r="D59" s="575"/>
      <c r="E59" s="572"/>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36" t="str">
        <f>IF(教務委員編集用!S77=0,"",教務委員編集用!S77)</f>
        <v/>
      </c>
      <c r="P59" s="101" t="str">
        <f>IF(教務委員編集用!T77=0,"",教務委員編集用!T77)</f>
        <v/>
      </c>
      <c r="Q59" s="356" t="str">
        <f>IF(教務委員編集用!O77=0,"",教務委員編集用!O77)</f>
        <v/>
      </c>
      <c r="R59" s="36" t="str">
        <f>IF(教務委員編集用!P77=0,"",教務委員編集用!P77)</f>
        <v/>
      </c>
      <c r="S59" s="36" t="str">
        <f>IF(教務委員編集用!Q77=0,"",教務委員編集用!Q77)</f>
        <v/>
      </c>
      <c r="T59" s="36" t="str">
        <f>IF(教務委員編集用!R77=0,"",教務委員編集用!R77)</f>
        <v/>
      </c>
    </row>
    <row r="60" spans="2:20" ht="13.5" customHeight="1">
      <c r="B60" s="589"/>
      <c r="C60" s="591"/>
      <c r="D60" s="575"/>
      <c r="E60" s="572"/>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36" t="str">
        <f>IF(教務委員編集用!S78=0,"",教務委員編集用!S78)</f>
        <v/>
      </c>
      <c r="P60" s="101" t="str">
        <f>IF(教務委員編集用!T78=0,"",教務委員編集用!T78)</f>
        <v/>
      </c>
      <c r="Q60" s="356" t="str">
        <f>IF(教務委員編集用!O78=0,"",教務委員編集用!O78)</f>
        <v/>
      </c>
      <c r="R60" s="36" t="str">
        <f>IF(教務委員編集用!P78=0,"",教務委員編集用!P78)</f>
        <v/>
      </c>
      <c r="S60" s="36" t="str">
        <f>IF(教務委員編集用!Q78=0,"",教務委員編集用!Q78)</f>
        <v/>
      </c>
      <c r="T60" s="36" t="str">
        <f>IF(教務委員編集用!R78=0,"",教務委員編集用!R78)</f>
        <v/>
      </c>
    </row>
    <row r="61" spans="2:20" ht="13.5" customHeight="1">
      <c r="B61" s="589"/>
      <c r="C61" s="591"/>
      <c r="D61" s="575"/>
      <c r="E61" s="572"/>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36" t="str">
        <f>IF(教務委員編集用!S79=0,"",教務委員編集用!S79)</f>
        <v/>
      </c>
      <c r="P61" s="101" t="str">
        <f>IF(教務委員編集用!T79=0,"",教務委員編集用!T79)</f>
        <v/>
      </c>
      <c r="Q61" s="356" t="str">
        <f>IF(教務委員編集用!O79=0,"",教務委員編集用!O79)</f>
        <v/>
      </c>
      <c r="R61" s="36" t="str">
        <f>IF(教務委員編集用!P79=0,"",教務委員編集用!P79)</f>
        <v/>
      </c>
      <c r="S61" s="36" t="str">
        <f>IF(教務委員編集用!Q79=0,"",教務委員編集用!Q79)</f>
        <v/>
      </c>
      <c r="T61" s="36" t="str">
        <f>IF(教務委員編集用!R79=0,"",教務委員編集用!R79)</f>
        <v/>
      </c>
    </row>
    <row r="62" spans="2:20" ht="13.5" customHeight="1">
      <c r="B62" s="589"/>
      <c r="C62" s="591"/>
      <c r="D62" s="575"/>
      <c r="E62" s="572"/>
      <c r="F62" s="8" t="str">
        <f>教務委員編集用!F80</f>
        <v>フーリエ解析</v>
      </c>
      <c r="G62" s="8">
        <f>教務委員編集用!G80</f>
        <v>2</v>
      </c>
      <c r="H62" s="8" t="str">
        <f>教務委員編集用!H80</f>
        <v>必修</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22.5</v>
      </c>
      <c r="O62" s="36" t="str">
        <f>IF(教務委員編集用!S80=0,"",教務委員編集用!S80)</f>
        <v/>
      </c>
      <c r="P62" s="101" t="str">
        <f>IF(教務委員編集用!T80=0,"",教務委員編集用!T80)</f>
        <v/>
      </c>
      <c r="Q62" s="356" t="str">
        <f>IF(教務委員編集用!O80=0,"",教務委員編集用!O80)</f>
        <v/>
      </c>
      <c r="R62" s="36" t="str">
        <f>IF(教務委員編集用!P80=0,"",教務委員編集用!P80)</f>
        <v/>
      </c>
      <c r="S62" s="36" t="str">
        <f>IF(教務委員編集用!Q80=0,"",教務委員編集用!Q80)</f>
        <v/>
      </c>
      <c r="T62" s="36" t="str">
        <f>IF(教務委員編集用!R80=0,"",教務委員編集用!R80)</f>
        <v/>
      </c>
    </row>
    <row r="63" spans="2:20">
      <c r="B63" s="589"/>
      <c r="C63" s="591"/>
      <c r="D63" s="566"/>
      <c r="E63" s="579"/>
      <c r="F63" s="8" t="str">
        <f>教務委員編集用!F81</f>
        <v>ベクトル解析</v>
      </c>
      <c r="G63" s="8">
        <f>教務委員編集用!G81</f>
        <v>2</v>
      </c>
      <c r="H63" s="8" t="str">
        <f>教務委員編集用!H81</f>
        <v>必修</v>
      </c>
      <c r="I63" s="8" t="str">
        <f>教務委員編集用!I81</f>
        <v>学修</v>
      </c>
      <c r="J63" s="8">
        <f>教務委員編集用!J81</f>
        <v>4</v>
      </c>
      <c r="K63" s="8" t="str">
        <f>教務委員編集用!K81</f>
        <v>半期</v>
      </c>
      <c r="L63" s="8">
        <f>教務委員編集用!L81</f>
        <v>22.5</v>
      </c>
      <c r="M63" s="8">
        <f>教務委員編集用!M81</f>
        <v>100</v>
      </c>
      <c r="N63" s="8">
        <f>教務委員編集用!N81</f>
        <v>22.5</v>
      </c>
      <c r="O63" s="36" t="str">
        <f>IF(教務委員編集用!S81=0,"",教務委員編集用!S81)</f>
        <v/>
      </c>
      <c r="P63" s="101" t="str">
        <f>IF(教務委員編集用!T81=0,"",教務委員編集用!T81)</f>
        <v/>
      </c>
      <c r="Q63" s="356" t="str">
        <f>IF(教務委員編集用!O81=0,"",教務委員編集用!O81)</f>
        <v/>
      </c>
      <c r="R63" s="36" t="str">
        <f>IF(教務委員編集用!P81=0,"",教務委員編集用!P81)</f>
        <v/>
      </c>
      <c r="S63" s="36" t="str">
        <f>IF(教務委員編集用!Q81=0,"",教務委員編集用!Q81)</f>
        <v/>
      </c>
      <c r="T63" s="36" t="str">
        <f>IF(教務委員編集用!R81=0,"",教務委員編集用!R81)</f>
        <v/>
      </c>
    </row>
    <row r="64" spans="2:20">
      <c r="B64" s="589"/>
      <c r="C64" s="591"/>
      <c r="D64" s="566"/>
      <c r="E64" s="579"/>
      <c r="F64" s="8" t="str">
        <f>教務委員編集用!F82</f>
        <v>確率統計Ⅱ</v>
      </c>
      <c r="G64" s="8">
        <f>教務委員編集用!G82</f>
        <v>2</v>
      </c>
      <c r="H64" s="8" t="str">
        <f>教務委員編集用!H82</f>
        <v>選択</v>
      </c>
      <c r="I64" s="8" t="str">
        <f>教務委員編集用!I82</f>
        <v>学修</v>
      </c>
      <c r="J64" s="8">
        <f>教務委員編集用!J82</f>
        <v>5</v>
      </c>
      <c r="K64" s="8" t="str">
        <f>教務委員編集用!K82</f>
        <v>半期</v>
      </c>
      <c r="L64" s="8">
        <f>教務委員編集用!L82</f>
        <v>22.5</v>
      </c>
      <c r="M64" s="8">
        <f>教務委員編集用!M82</f>
        <v>100</v>
      </c>
      <c r="N64" s="8">
        <f>教務委員編集用!N82</f>
        <v>0</v>
      </c>
      <c r="O64" s="126"/>
      <c r="P64" s="130"/>
      <c r="Q64" s="357"/>
      <c r="R64" s="339"/>
      <c r="S64" s="339"/>
      <c r="T64" s="338"/>
    </row>
    <row r="65" spans="2:20">
      <c r="B65" s="589"/>
      <c r="C65" s="591"/>
      <c r="D65" s="566"/>
      <c r="E65" s="579"/>
      <c r="F65" s="8" t="str">
        <f>教務委員編集用!F83</f>
        <v>複素関数論</v>
      </c>
      <c r="G65" s="8">
        <f>教務委員編集用!G83</f>
        <v>2</v>
      </c>
      <c r="H65" s="8" t="str">
        <f>教務委員編集用!H83</f>
        <v>選択</v>
      </c>
      <c r="I65" s="8" t="str">
        <f>教務委員編集用!I83</f>
        <v>学修</v>
      </c>
      <c r="J65" s="8">
        <f>教務委員編集用!J83</f>
        <v>5</v>
      </c>
      <c r="K65" s="8" t="str">
        <f>教務委員編集用!K83</f>
        <v>半期</v>
      </c>
      <c r="L65" s="8">
        <f>教務委員編集用!L83</f>
        <v>22.5</v>
      </c>
      <c r="M65" s="8">
        <f>教務委員編集用!M83</f>
        <v>100</v>
      </c>
      <c r="N65" s="8">
        <f>教務委員編集用!N83</f>
        <v>0</v>
      </c>
      <c r="O65" s="126"/>
      <c r="P65" s="130"/>
      <c r="Q65" s="357"/>
      <c r="R65" s="339"/>
      <c r="S65" s="339"/>
      <c r="T65" s="338"/>
    </row>
    <row r="66" spans="2:20">
      <c r="B66" s="589"/>
      <c r="C66" s="591"/>
      <c r="D66" s="566"/>
      <c r="E66" s="579"/>
      <c r="F66" s="8" t="str">
        <f>教務委員編集用!F84</f>
        <v>確率統計Ⅱ</v>
      </c>
      <c r="G66" s="8">
        <f>教務委員編集用!G84</f>
        <v>2</v>
      </c>
      <c r="H66" s="8" t="str">
        <f>教務委員編集用!H84</f>
        <v>選択</v>
      </c>
      <c r="I66" s="8" t="str">
        <f>教務委員編集用!I84</f>
        <v>学修</v>
      </c>
      <c r="J66" s="8">
        <f>教務委員編集用!J84</f>
        <v>4</v>
      </c>
      <c r="K66" s="8" t="str">
        <f>教務委員編集用!K84</f>
        <v>半期</v>
      </c>
      <c r="L66" s="30">
        <f>教務委員編集用!L84</f>
        <v>22.5</v>
      </c>
      <c r="M66" s="30">
        <f>教務委員編集用!M84</f>
        <v>100</v>
      </c>
      <c r="N66" s="30">
        <f>教務委員編集用!N84</f>
        <v>0</v>
      </c>
      <c r="O66" s="36" t="str">
        <f>IF(教務委員編集用!S84=0,"",教務委員編集用!S84)</f>
        <v/>
      </c>
      <c r="P66" s="101" t="str">
        <f>IF(教務委員編集用!T84=0,"",教務委員編集用!T84)</f>
        <v/>
      </c>
      <c r="Q66" s="356" t="str">
        <f>IF(教務委員編集用!O84=0,"",教務委員編集用!O84)</f>
        <v/>
      </c>
      <c r="R66" s="36" t="str">
        <f>IF(教務委員編集用!P84=0,"",教務委員編集用!P84)</f>
        <v/>
      </c>
      <c r="S66" s="36" t="str">
        <f>IF(教務委員編集用!Q84=0,"",教務委員編集用!Q84)</f>
        <v/>
      </c>
      <c r="T66" s="36" t="str">
        <f>IF(教務委員編集用!R84=0,"",教務委員編集用!R84)</f>
        <v/>
      </c>
    </row>
    <row r="67" spans="2:20">
      <c r="B67" s="589"/>
      <c r="C67" s="591"/>
      <c r="D67" s="566"/>
      <c r="E67" s="579"/>
      <c r="F67" s="8" t="str">
        <f>教務委員編集用!F85</f>
        <v>複素関数論</v>
      </c>
      <c r="G67" s="8">
        <f>教務委員編集用!G85</f>
        <v>2</v>
      </c>
      <c r="H67" s="8" t="str">
        <f>教務委員編集用!H85</f>
        <v>選択</v>
      </c>
      <c r="I67" s="8" t="str">
        <f>教務委員編集用!I85</f>
        <v>学修</v>
      </c>
      <c r="J67" s="8">
        <f>教務委員編集用!J85</f>
        <v>4</v>
      </c>
      <c r="K67" s="8" t="str">
        <f>教務委員編集用!K85</f>
        <v>半期</v>
      </c>
      <c r="L67" s="30">
        <f>教務委員編集用!L85</f>
        <v>22.5</v>
      </c>
      <c r="M67" s="30">
        <f>教務委員編集用!M85</f>
        <v>100</v>
      </c>
      <c r="N67" s="30">
        <f>教務委員編集用!N85</f>
        <v>0</v>
      </c>
      <c r="O67" s="36" t="str">
        <f>IF(教務委員編集用!S85=0,"",教務委員編集用!S85)</f>
        <v/>
      </c>
      <c r="P67" s="101" t="str">
        <f>IF(教務委員編集用!T85=0,"",教務委員編集用!T85)</f>
        <v/>
      </c>
      <c r="Q67" s="356" t="str">
        <f>IF(教務委員編集用!O85=0,"",教務委員編集用!O85)</f>
        <v/>
      </c>
      <c r="R67" s="36" t="str">
        <f>IF(教務委員編集用!P85=0,"",教務委員編集用!P85)</f>
        <v/>
      </c>
      <c r="S67" s="36" t="str">
        <f>IF(教務委員編集用!Q85=0,"",教務委員編集用!Q85)</f>
        <v/>
      </c>
      <c r="T67" s="36" t="str">
        <f>IF(教務委員編集用!R85=0,"",教務委員編集用!R85)</f>
        <v/>
      </c>
    </row>
    <row r="68" spans="2:20">
      <c r="B68" s="589"/>
      <c r="C68" s="591"/>
      <c r="D68" s="566"/>
      <c r="E68" s="579"/>
      <c r="F68" s="8" t="str">
        <f>教務委員編集用!F86</f>
        <v>電子情報工学基礎演習A</v>
      </c>
      <c r="G68" s="8">
        <f>教務委員編集用!G86</f>
        <v>1</v>
      </c>
      <c r="H68" s="8" t="str">
        <f>教務委員編集用!H86</f>
        <v>必修</v>
      </c>
      <c r="I68" s="8" t="str">
        <f>教務委員編集用!I86</f>
        <v>履修</v>
      </c>
      <c r="J68" s="8">
        <f>教務委員編集用!J86</f>
        <v>1</v>
      </c>
      <c r="K68" s="8" t="str">
        <f>教務委員編集用!K86</f>
        <v>半期</v>
      </c>
      <c r="L68" s="30">
        <f>教務委員編集用!L86</f>
        <v>22.5</v>
      </c>
      <c r="M68" s="30">
        <f>教務委員編集用!M86</f>
        <v>100</v>
      </c>
      <c r="N68" s="30">
        <f>教務委員編集用!N86</f>
        <v>22.5</v>
      </c>
      <c r="O68" s="36" t="str">
        <f>IF(教務委員編集用!S86=0,"",教務委員編集用!S86)</f>
        <v/>
      </c>
      <c r="P68" s="101" t="str">
        <f>IF(教務委員編集用!T86=0,"",教務委員編集用!T86)</f>
        <v/>
      </c>
      <c r="Q68" s="356" t="str">
        <f>IF(教務委員編集用!O86=0,"",教務委員編集用!O86)</f>
        <v/>
      </c>
      <c r="R68" s="36" t="str">
        <f>IF(教務委員編集用!P86=0,"",教務委員編集用!P86)</f>
        <v/>
      </c>
      <c r="S68" s="36" t="str">
        <f>IF(教務委員編集用!Q86=0,"",教務委員編集用!Q86)</f>
        <v/>
      </c>
      <c r="T68" s="36" t="str">
        <f>IF(教務委員編集用!R86=0,"",教務委員編集用!R86)</f>
        <v/>
      </c>
    </row>
    <row r="69" spans="2:20">
      <c r="B69" s="589"/>
      <c r="C69" s="591"/>
      <c r="D69" s="566"/>
      <c r="E69" s="579"/>
      <c r="F69" s="8" t="str">
        <f>教務委員編集用!F87</f>
        <v>電子情報工学基礎演習B</v>
      </c>
      <c r="G69" s="8">
        <f>教務委員編集用!G87</f>
        <v>1</v>
      </c>
      <c r="H69" s="8" t="str">
        <f>教務委員編集用!H87</f>
        <v>必修</v>
      </c>
      <c r="I69" s="8" t="str">
        <f>教務委員編集用!I87</f>
        <v>履修</v>
      </c>
      <c r="J69" s="8">
        <f>教務委員編集用!J87</f>
        <v>2</v>
      </c>
      <c r="K69" s="8" t="str">
        <f>教務委員編集用!K87</f>
        <v>半期</v>
      </c>
      <c r="L69" s="30">
        <f>教務委員編集用!L87</f>
        <v>22.5</v>
      </c>
      <c r="M69" s="30">
        <f>教務委員編集用!M87</f>
        <v>100</v>
      </c>
      <c r="N69" s="30">
        <f>教務委員編集用!N87</f>
        <v>22.5</v>
      </c>
      <c r="O69" s="36" t="str">
        <f>IF(教務委員編集用!S87=0,"",教務委員編集用!S87)</f>
        <v/>
      </c>
      <c r="P69" s="101" t="str">
        <f>IF(教務委員編集用!T87=0,"",教務委員編集用!T87)</f>
        <v/>
      </c>
      <c r="Q69" s="356" t="str">
        <f>IF(教務委員編集用!O87=0,"",教務委員編集用!O87)</f>
        <v/>
      </c>
      <c r="R69" s="36" t="str">
        <f>IF(教務委員編集用!P87=0,"",教務委員編集用!P87)</f>
        <v/>
      </c>
      <c r="S69" s="36" t="str">
        <f>IF(教務委員編集用!Q87=0,"",教務委員編集用!Q87)</f>
        <v/>
      </c>
      <c r="T69" s="36" t="str">
        <f>IF(教務委員編集用!R87=0,"",教務委員編集用!R87)</f>
        <v/>
      </c>
    </row>
    <row r="70" spans="2:20">
      <c r="B70" s="589"/>
      <c r="C70" s="591"/>
      <c r="D70" s="566"/>
      <c r="E70" s="579"/>
      <c r="F70" s="8" t="s">
        <v>368</v>
      </c>
      <c r="G70" s="8">
        <v>2</v>
      </c>
      <c r="H70" s="8" t="str">
        <f>教務委員編集用!H89</f>
        <v>必修</v>
      </c>
      <c r="I70" s="8" t="s">
        <v>369</v>
      </c>
      <c r="J70" s="8">
        <f>教務委員編集用!J89</f>
        <v>5</v>
      </c>
      <c r="K70" s="8" t="str">
        <f>教務委員編集用!K89</f>
        <v>半期</v>
      </c>
      <c r="L70" s="30">
        <f>教務委員編集用!L89</f>
        <v>22.5</v>
      </c>
      <c r="M70" s="30">
        <f>教務委員編集用!M89</f>
        <v>100</v>
      </c>
      <c r="N70" s="30">
        <f>教務委員編集用!N89</f>
        <v>22.5</v>
      </c>
      <c r="O70" s="126"/>
      <c r="P70" s="130"/>
      <c r="Q70" s="357"/>
      <c r="R70" s="339"/>
      <c r="S70" s="339"/>
      <c r="T70" s="338"/>
    </row>
    <row r="71" spans="2:20">
      <c r="B71" s="589"/>
      <c r="C71" s="591"/>
      <c r="D71" s="566"/>
      <c r="E71" s="579"/>
      <c r="F71" s="8" t="str">
        <f>教務委員編集用!F90</f>
        <v>ディジタル信号処理</v>
      </c>
      <c r="G71" s="8">
        <f>教務委員編集用!G90</f>
        <v>2</v>
      </c>
      <c r="H71" s="8" t="str">
        <f>教務委員編集用!H90</f>
        <v>必修</v>
      </c>
      <c r="I71" s="8" t="str">
        <f>教務委員編集用!I90</f>
        <v>学修</v>
      </c>
      <c r="J71" s="8">
        <f>教務委員編集用!J90</f>
        <v>5</v>
      </c>
      <c r="K71" s="8" t="str">
        <f>教務委員編集用!K90</f>
        <v>半期</v>
      </c>
      <c r="L71" s="30">
        <f>教務委員編集用!L90</f>
        <v>22.5</v>
      </c>
      <c r="M71" s="30">
        <f>教務委員編集用!M90</f>
        <v>100</v>
      </c>
      <c r="N71" s="30">
        <f>教務委員編集用!N90</f>
        <v>22.5</v>
      </c>
      <c r="O71" s="126"/>
      <c r="P71" s="130"/>
      <c r="Q71" s="357"/>
      <c r="R71" s="339"/>
      <c r="S71" s="339"/>
      <c r="T71" s="338"/>
    </row>
    <row r="72" spans="2:20">
      <c r="B72" s="589"/>
      <c r="C72" s="591"/>
      <c r="D72" s="566"/>
      <c r="E72" s="579"/>
      <c r="F72" s="8" t="str">
        <f>教務委員編集用!F91</f>
        <v>地球科学</v>
      </c>
      <c r="G72" s="8">
        <f>教務委員編集用!G91</f>
        <v>1</v>
      </c>
      <c r="H72" s="8" t="str">
        <f>教務委員編集用!H91</f>
        <v>必修</v>
      </c>
      <c r="I72" s="8" t="str">
        <f>教務委員編集用!I91</f>
        <v>履修</v>
      </c>
      <c r="J72" s="8">
        <f>教務委員編集用!J91</f>
        <v>4</v>
      </c>
      <c r="K72" s="8" t="str">
        <f>教務委員編集用!K91</f>
        <v>半期</v>
      </c>
      <c r="L72" s="30">
        <f>教務委員編集用!L91</f>
        <v>22.5</v>
      </c>
      <c r="M72" s="30">
        <f>教務委員編集用!M91</f>
        <v>100</v>
      </c>
      <c r="N72" s="30">
        <f>教務委員編集用!N91</f>
        <v>22.5</v>
      </c>
      <c r="O72" s="36" t="str">
        <f>IF(教務委員編集用!S91=0,"",教務委員編集用!S91)</f>
        <v/>
      </c>
      <c r="P72" s="101" t="str">
        <f>IF(教務委員編集用!T91=0,"",教務委員編集用!T91)</f>
        <v/>
      </c>
      <c r="Q72" s="356" t="str">
        <f>IF(教務委員編集用!O91=0,"",教務委員編集用!O91)</f>
        <v/>
      </c>
      <c r="R72" s="36" t="str">
        <f>IF(教務委員編集用!P91=0,"",教務委員編集用!P91)</f>
        <v/>
      </c>
      <c r="S72" s="36" t="str">
        <f>IF(教務委員編集用!Q91=0,"",教務委員編集用!Q91)</f>
        <v/>
      </c>
      <c r="T72" s="36" t="str">
        <f>IF(教務委員編集用!R91=0,"",教務委員編集用!R91)</f>
        <v/>
      </c>
    </row>
    <row r="73" spans="2:20" ht="14.25" thickBot="1">
      <c r="B73" s="589"/>
      <c r="C73" s="591"/>
      <c r="D73" s="566"/>
      <c r="E73" s="579"/>
      <c r="F73" s="9"/>
      <c r="G73" s="9"/>
      <c r="H73" s="9"/>
      <c r="I73" s="9"/>
      <c r="J73" s="9"/>
      <c r="K73" s="9"/>
      <c r="L73" s="9"/>
      <c r="M73" s="9"/>
      <c r="N73" s="9"/>
      <c r="O73" s="9"/>
      <c r="P73" s="66"/>
      <c r="Q73" s="354"/>
      <c r="R73" s="9"/>
      <c r="S73" s="9"/>
      <c r="T73" s="38"/>
    </row>
    <row r="74" spans="2:20" ht="15" thickTop="1" thickBot="1">
      <c r="B74" s="589"/>
      <c r="C74" s="591"/>
      <c r="D74" s="567"/>
      <c r="E74" s="585"/>
      <c r="F74" s="9" t="str">
        <f>IF(教務委員編集用!F97=0,"",教務委員編集用!F97)</f>
        <v>C-1合計</v>
      </c>
      <c r="G74" s="9" t="str">
        <f>IF(教務委員編集用!G97=0,"",教務委員編集用!G97)</f>
        <v/>
      </c>
      <c r="H74" s="9" t="str">
        <f>IF(教務委員編集用!H97=0,"",教務委員編集用!H97)</f>
        <v/>
      </c>
      <c r="I74" s="9" t="str">
        <f>IF(教務委員編集用!I97=0,"",教務委員編集用!I97)</f>
        <v/>
      </c>
      <c r="J74" s="9"/>
      <c r="K74" s="9" t="str">
        <f>IF(教務委員編集用!K97=0,"",教務委員編集用!K97)</f>
        <v/>
      </c>
      <c r="L74" s="9"/>
      <c r="M74" s="9" t="str">
        <f>IF(教務委員編集用!M97=0,"",教務委員編集用!M97)</f>
        <v/>
      </c>
      <c r="N74" s="9">
        <f>教務委員編集用!$N$97</f>
        <v>900</v>
      </c>
      <c r="O74" s="9"/>
      <c r="P74" s="52" t="str">
        <f>IF(教務委員編集用!AE97=0,"",教務委員編集用!AE97)</f>
        <v/>
      </c>
      <c r="Q74" s="354"/>
      <c r="R74" s="9"/>
      <c r="S74" s="9"/>
      <c r="T74" s="38"/>
    </row>
    <row r="75" spans="2:20" ht="14.25" thickTop="1">
      <c r="B75" s="589"/>
      <c r="C75" s="591"/>
      <c r="D75" s="575">
        <f>教務委員編集用!D98</f>
        <v>2</v>
      </c>
      <c r="E75" s="572" t="str">
        <f>教務委員編集用!E98</f>
        <v>工学に必要な情報技術に関するリテラシーを身につけ,使用できる.</v>
      </c>
      <c r="F75" s="8" t="str">
        <f>教務委員編集用!F98</f>
        <v>情報処理基礎</v>
      </c>
      <c r="G75" s="8">
        <f>教務委員編集用!G98</f>
        <v>2</v>
      </c>
      <c r="H75" s="8" t="str">
        <f>教務委員編集用!H98</f>
        <v>必修</v>
      </c>
      <c r="I75" s="8" t="str">
        <f>教務委員編集用!I98</f>
        <v>履修</v>
      </c>
      <c r="J75" s="8">
        <f>教務委員編集用!J98</f>
        <v>1</v>
      </c>
      <c r="K75" s="8" t="str">
        <f>教務委員編集用!K98</f>
        <v>通年</v>
      </c>
      <c r="L75" s="8">
        <f>教務委員編集用!L98</f>
        <v>45</v>
      </c>
      <c r="M75" s="8">
        <f>教務委員編集用!M98</f>
        <v>100</v>
      </c>
      <c r="N75" s="8">
        <f>教務委員編集用!N98</f>
        <v>45</v>
      </c>
      <c r="O75" s="36" t="str">
        <f>IF(教務委員編集用!S98=0,"",教務委員編集用!S98)</f>
        <v/>
      </c>
      <c r="P75" s="101" t="str">
        <f>IF(教務委員編集用!T98=0,"",教務委員編集用!T98)</f>
        <v/>
      </c>
      <c r="Q75" s="356" t="str">
        <f>IF(教務委員編集用!O98=0,"",教務委員編集用!O98)</f>
        <v/>
      </c>
      <c r="R75" s="36" t="str">
        <f>IF(教務委員編集用!P98=0,"",教務委員編集用!P98)</f>
        <v/>
      </c>
      <c r="S75" s="36" t="str">
        <f>IF(教務委員編集用!Q98=0,"",教務委員編集用!Q98)</f>
        <v/>
      </c>
      <c r="T75" s="36" t="str">
        <f>IF(教務委員編集用!R98=0,"",教務委員編集用!R98)</f>
        <v/>
      </c>
    </row>
    <row r="76" spans="2:20">
      <c r="B76" s="589"/>
      <c r="C76" s="591"/>
      <c r="D76" s="575"/>
      <c r="E76" s="572"/>
      <c r="F76" s="8" t="str">
        <f>教務委員編集用!F99</f>
        <v>電子情報工学概論</v>
      </c>
      <c r="G76" s="8">
        <f>教務委員編集用!G99</f>
        <v>1</v>
      </c>
      <c r="H76" s="8" t="str">
        <f>教務委員編集用!H99</f>
        <v>必修</v>
      </c>
      <c r="I76" s="8" t="str">
        <f>教務委員編集用!I99</f>
        <v>履修</v>
      </c>
      <c r="J76" s="8">
        <f>教務委員編集用!J99</f>
        <v>1</v>
      </c>
      <c r="K76" s="8" t="str">
        <f>教務委員編集用!K99</f>
        <v>半期</v>
      </c>
      <c r="L76" s="8">
        <f>教務委員編集用!L99</f>
        <v>22.5</v>
      </c>
      <c r="M76" s="8">
        <f>教務委員編集用!M99</f>
        <v>46</v>
      </c>
      <c r="N76" s="8">
        <f>教務委員編集用!N99</f>
        <v>10.35</v>
      </c>
      <c r="O76" s="36" t="str">
        <f>IF(教務委員編集用!S99=0,"",教務委員編集用!S99)</f>
        <v/>
      </c>
      <c r="P76" s="101" t="str">
        <f>IF(教務委員編集用!T99=0,"",教務委員編集用!T99)</f>
        <v/>
      </c>
      <c r="Q76" s="356" t="str">
        <f>IF(教務委員編集用!O99=0,"",教務委員編集用!O99)</f>
        <v/>
      </c>
      <c r="R76" s="36" t="str">
        <f>IF(教務委員編集用!P99=0,"",教務委員編集用!P99)</f>
        <v/>
      </c>
      <c r="S76" s="36" t="str">
        <f>IF(教務委員編集用!Q99=0,"",教務委員編集用!Q99)</f>
        <v/>
      </c>
      <c r="T76" s="36" t="str">
        <f>IF(教務委員編集用!R99=0,"",教務委員編集用!R99)</f>
        <v/>
      </c>
    </row>
    <row r="77" spans="2:20">
      <c r="B77" s="589"/>
      <c r="C77" s="591"/>
      <c r="D77" s="566"/>
      <c r="E77" s="579"/>
      <c r="F77" s="11" t="str">
        <f>教務委員編集用!F100</f>
        <v>工学実験実習I</v>
      </c>
      <c r="G77" s="11">
        <f>教務委員編集用!G100</f>
        <v>2</v>
      </c>
      <c r="H77" s="11" t="str">
        <f>教務委員編集用!H100</f>
        <v>必修</v>
      </c>
      <c r="I77" s="11" t="str">
        <f>教務委員編集用!I100</f>
        <v>履修</v>
      </c>
      <c r="J77" s="11">
        <f>教務委員編集用!J100</f>
        <v>1</v>
      </c>
      <c r="K77" s="11" t="str">
        <f>教務委員編集用!K100</f>
        <v>通年</v>
      </c>
      <c r="L77" s="11">
        <f>教務委員編集用!L100</f>
        <v>45</v>
      </c>
      <c r="M77" s="11">
        <f>教務委員編集用!M100</f>
        <v>50</v>
      </c>
      <c r="N77" s="11">
        <f>教務委員編集用!N100</f>
        <v>22.5</v>
      </c>
      <c r="O77" s="36" t="str">
        <f>IF(教務委員編集用!S100=0,"",教務委員編集用!S100)</f>
        <v/>
      </c>
      <c r="P77" s="101" t="str">
        <f>IF(教務委員編集用!T100=0,"",教務委員編集用!T100)</f>
        <v/>
      </c>
      <c r="Q77" s="356" t="str">
        <f>IF(教務委員編集用!O100=0,"",教務委員編集用!O100)</f>
        <v/>
      </c>
      <c r="R77" s="36" t="str">
        <f>IF(教務委員編集用!P100=0,"",教務委員編集用!P100)</f>
        <v/>
      </c>
      <c r="S77" s="36" t="str">
        <f>IF(教務委員編集用!Q100=0,"",教務委員編集用!Q100)</f>
        <v/>
      </c>
      <c r="T77" s="36" t="str">
        <f>IF(教務委員編集用!R100=0,"",教務委員編集用!R100)</f>
        <v/>
      </c>
    </row>
    <row r="78" spans="2:20">
      <c r="B78" s="589"/>
      <c r="C78" s="591"/>
      <c r="D78" s="566"/>
      <c r="E78" s="579"/>
      <c r="F78" s="11" t="str">
        <f>教務委員編集用!F101</f>
        <v>情報処理</v>
      </c>
      <c r="G78" s="11">
        <f>教務委員編集用!G101</f>
        <v>2</v>
      </c>
      <c r="H78" s="11" t="str">
        <f>教務委員編集用!H101</f>
        <v>必修</v>
      </c>
      <c r="I78" s="11" t="str">
        <f>教務委員編集用!I101</f>
        <v>履修</v>
      </c>
      <c r="J78" s="11">
        <f>教務委員編集用!J101</f>
        <v>2</v>
      </c>
      <c r="K78" s="11" t="str">
        <f>教務委員編集用!K101</f>
        <v>通年</v>
      </c>
      <c r="L78" s="11">
        <f>教務委員編集用!L101</f>
        <v>45</v>
      </c>
      <c r="M78" s="11">
        <f>教務委員編集用!M101</f>
        <v>70</v>
      </c>
      <c r="N78" s="11">
        <f>教務委員編集用!N101</f>
        <v>31.5</v>
      </c>
      <c r="O78" s="36" t="str">
        <f>IF(教務委員編集用!S101=0,"",教務委員編集用!S101)</f>
        <v/>
      </c>
      <c r="P78" s="101" t="str">
        <f>IF(教務委員編集用!T101=0,"",教務委員編集用!T101)</f>
        <v/>
      </c>
      <c r="Q78" s="356" t="str">
        <f>IF(教務委員編集用!O101=0,"",教務委員編集用!O101)</f>
        <v/>
      </c>
      <c r="R78" s="36" t="str">
        <f>IF(教務委員編集用!P101=0,"",教務委員編集用!P101)</f>
        <v/>
      </c>
      <c r="S78" s="36" t="str">
        <f>IF(教務委員編集用!Q101=0,"",教務委員編集用!Q101)</f>
        <v/>
      </c>
      <c r="T78" s="36" t="str">
        <f>IF(教務委員編集用!R101=0,"",教務委員編集用!R101)</f>
        <v/>
      </c>
    </row>
    <row r="79" spans="2:20">
      <c r="B79" s="589"/>
      <c r="C79" s="591"/>
      <c r="D79" s="566"/>
      <c r="E79" s="579"/>
      <c r="F79" s="11" t="str">
        <f>教務委員編集用!F102</f>
        <v>オブジェクト指向</v>
      </c>
      <c r="G79" s="11">
        <f>教務委員編集用!G102</f>
        <v>1</v>
      </c>
      <c r="H79" s="11" t="str">
        <f>教務委員編集用!H102</f>
        <v>必修</v>
      </c>
      <c r="I79" s="11" t="str">
        <f>教務委員編集用!I102</f>
        <v>履修</v>
      </c>
      <c r="J79" s="11">
        <f>教務委員編集用!J102</f>
        <v>3</v>
      </c>
      <c r="K79" s="11" t="str">
        <f>教務委員編集用!K102</f>
        <v>半期</v>
      </c>
      <c r="L79" s="11">
        <f>教務委員編集用!L102</f>
        <v>22.5</v>
      </c>
      <c r="M79" s="11">
        <f>教務委員編集用!M102</f>
        <v>50</v>
      </c>
      <c r="N79" s="11">
        <f>教務委員編集用!N102</f>
        <v>11.25</v>
      </c>
      <c r="O79" s="36" t="str">
        <f>IF(教務委員編集用!S102=0,"",教務委員編集用!S102)</f>
        <v/>
      </c>
      <c r="P79" s="101" t="str">
        <f>IF(教務委員編集用!T102=0,"",教務委員編集用!T102)</f>
        <v/>
      </c>
      <c r="Q79" s="356" t="str">
        <f>IF(教務委員編集用!O102=0,"",教務委員編集用!O102)</f>
        <v/>
      </c>
      <c r="R79" s="36" t="str">
        <f>IF(教務委員編集用!P102=0,"",教務委員編集用!P102)</f>
        <v/>
      </c>
      <c r="S79" s="36" t="str">
        <f>IF(教務委員編集用!Q102=0,"",教務委員編集用!Q102)</f>
        <v/>
      </c>
      <c r="T79" s="36" t="str">
        <f>IF(教務委員編集用!R102=0,"",教務委員編集用!R102)</f>
        <v/>
      </c>
    </row>
    <row r="80" spans="2:20">
      <c r="B80" s="589"/>
      <c r="C80" s="591"/>
      <c r="D80" s="566"/>
      <c r="E80" s="579"/>
      <c r="F80" s="11" t="str">
        <f>教務委員編集用!F103</f>
        <v>フィジカルコンピューティング</v>
      </c>
      <c r="G80" s="11">
        <f>教務委員編集用!G103</f>
        <v>2</v>
      </c>
      <c r="H80" s="11" t="str">
        <f>教務委員編集用!H103</f>
        <v>選択</v>
      </c>
      <c r="I80" s="11" t="str">
        <f>教務委員編集用!I103</f>
        <v>学修</v>
      </c>
      <c r="J80" s="11">
        <f>教務委員編集用!J103</f>
        <v>4</v>
      </c>
      <c r="K80" s="11" t="str">
        <f>教務委員編集用!K103</f>
        <v>半期</v>
      </c>
      <c r="L80" s="11">
        <f>教務委員編集用!L103</f>
        <v>22.5</v>
      </c>
      <c r="M80" s="11">
        <f>教務委員編集用!M103</f>
        <v>100</v>
      </c>
      <c r="N80" s="11">
        <f>教務委員編集用!N103</f>
        <v>0</v>
      </c>
      <c r="O80" s="36" t="str">
        <f>IF(教務委員編集用!S103=0,"",教務委員編集用!S103)</f>
        <v/>
      </c>
      <c r="P80" s="101" t="str">
        <f>IF(教務委員編集用!T103=0,"",教務委員編集用!T103)</f>
        <v/>
      </c>
      <c r="Q80" s="356" t="str">
        <f>IF(教務委員編集用!O103=0,"",教務委員編集用!O103)</f>
        <v/>
      </c>
      <c r="R80" s="36" t="str">
        <f>IF(教務委員編集用!P103=0,"",教務委員編集用!P103)</f>
        <v/>
      </c>
      <c r="S80" s="36" t="str">
        <f>IF(教務委員編集用!Q103=0,"",教務委員編集用!Q103)</f>
        <v/>
      </c>
      <c r="T80" s="36" t="str">
        <f>IF(教務委員編集用!R103=0,"",教務委員編集用!R103)</f>
        <v/>
      </c>
    </row>
    <row r="81" spans="2:20" ht="14.25" thickBot="1">
      <c r="B81" s="589"/>
      <c r="C81" s="591"/>
      <c r="D81" s="566"/>
      <c r="E81" s="579"/>
      <c r="F81" s="9"/>
      <c r="G81" s="9"/>
      <c r="H81" s="9"/>
      <c r="I81" s="9"/>
      <c r="J81" s="9"/>
      <c r="K81" s="9"/>
      <c r="L81" s="9"/>
      <c r="M81" s="9"/>
      <c r="N81" s="9"/>
      <c r="O81" s="9"/>
      <c r="P81" s="66"/>
      <c r="Q81" s="354"/>
      <c r="R81" s="9"/>
      <c r="S81" s="9"/>
      <c r="T81" s="38"/>
    </row>
    <row r="82" spans="2:20" ht="14.25" thickTop="1">
      <c r="B82" s="589"/>
      <c r="C82" s="591"/>
      <c r="D82" s="566"/>
      <c r="E82" s="579"/>
      <c r="F82" s="8" t="str">
        <f>IF(教務委員編集用!F109=0,"",教務委員編集用!F109)</f>
        <v>C-2合計</v>
      </c>
      <c r="G82" s="8" t="str">
        <f>IF(教務委員編集用!G109=0,"",教務委員編集用!G109)</f>
        <v/>
      </c>
      <c r="H82" s="8" t="str">
        <f>IF(教務委員編集用!H109=0,"",教務委員編集用!H109)</f>
        <v/>
      </c>
      <c r="I82" s="8" t="str">
        <f>IF(教務委員編集用!I109=0,"",教務委員編集用!I109)</f>
        <v/>
      </c>
      <c r="J82" s="8"/>
      <c r="K82" s="8"/>
      <c r="L82" s="8"/>
      <c r="M82" s="8" t="str">
        <f>IF(教務委員編集用!M109=0,"",教務委員編集用!M109)</f>
        <v/>
      </c>
      <c r="N82" s="8">
        <f>教務委員編集用!N109</f>
        <v>120.6</v>
      </c>
      <c r="O82" s="8"/>
      <c r="P82" s="53" t="str">
        <f>IF(教務委員編集用!AE109=0,"",教務委員編集用!AE109)</f>
        <v/>
      </c>
      <c r="Q82" s="353"/>
      <c r="R82" s="8"/>
      <c r="S82" s="8"/>
      <c r="T82" s="36"/>
    </row>
    <row r="83" spans="2:20" ht="14.25" thickBot="1">
      <c r="B83" s="610"/>
      <c r="C83" s="611"/>
      <c r="D83" s="4"/>
      <c r="E83" s="16"/>
      <c r="F83" s="12" t="str">
        <f>IF(教務委員編集用!F110=0,"",教務委員編集用!F110)</f>
        <v>C合計</v>
      </c>
      <c r="G83" s="12" t="str">
        <f>IF(教務委員編集用!G110=0,"",教務委員編集用!G110)</f>
        <v/>
      </c>
      <c r="H83" s="12" t="str">
        <f>IF(教務委員編集用!H110=0,"",教務委員編集用!H110)</f>
        <v/>
      </c>
      <c r="I83" s="12" t="str">
        <f>IF(教務委員編集用!I110=0,"",教務委員編集用!I110)</f>
        <v/>
      </c>
      <c r="J83" s="12"/>
      <c r="K83" s="12"/>
      <c r="L83" s="12" t="str">
        <f>IF(教務委員編集用!L110=0,"",教務委員編集用!L110)</f>
        <v/>
      </c>
      <c r="M83" s="12" t="str">
        <f>IF(教務委員編集用!M110=0,"",教務委員編集用!M110)</f>
        <v/>
      </c>
      <c r="N83" s="12">
        <f>教務委員編集用!N110</f>
        <v>1020.6</v>
      </c>
      <c r="O83" s="12"/>
      <c r="P83" s="99" t="str">
        <f>IF(教務委員編集用!AE110=0,"",教務委員編集用!AE110)</f>
        <v/>
      </c>
      <c r="Q83" s="358"/>
      <c r="R83" s="12"/>
      <c r="S83" s="12"/>
      <c r="T83" s="41"/>
    </row>
    <row r="84" spans="2:20">
      <c r="B84" s="580" t="str">
        <f>教務委員編集用!B111</f>
        <v>D</v>
      </c>
      <c r="C84" s="584" t="str">
        <f>教務委員編集用!C111</f>
        <v>基盤となる工学分野およびその基礎となる科学,技術の知識と技能を習得して必要とされる技術上の問題に活用できる。</v>
      </c>
      <c r="D84" s="565">
        <f>教務委員編集用!D111</f>
        <v>1</v>
      </c>
      <c r="E84" s="584" t="str">
        <f>教務委員編集用!E111</f>
        <v>基盤となる工学分野において,事象を理解し,技術士第一次試験相当の学力を身につける.</v>
      </c>
      <c r="F84" s="8" t="str">
        <f>教務委員編集用!F111</f>
        <v>工学実験実習I</v>
      </c>
      <c r="G84" s="8">
        <f>教務委員編集用!G111</f>
        <v>2</v>
      </c>
      <c r="H84" s="8" t="str">
        <f>教務委員編集用!H111</f>
        <v>必修</v>
      </c>
      <c r="I84" s="8" t="str">
        <f>教務委員編集用!I111</f>
        <v>履修</v>
      </c>
      <c r="J84" s="8">
        <f>教務委員編集用!J111</f>
        <v>1</v>
      </c>
      <c r="K84" s="8" t="str">
        <f>教務委員編集用!K111</f>
        <v>通年</v>
      </c>
      <c r="L84" s="8">
        <f>教務委員編集用!L111</f>
        <v>45</v>
      </c>
      <c r="M84" s="8">
        <f>教務委員編集用!M111</f>
        <v>50</v>
      </c>
      <c r="N84" s="8">
        <f>教務委員編集用!N111</f>
        <v>22.5</v>
      </c>
      <c r="O84" s="36" t="str">
        <f>IF(O77=0,"",O77)</f>
        <v/>
      </c>
      <c r="P84" s="101" t="str">
        <f t="shared" ref="P84:T84" si="2">IF(P77=0,"",P77)</f>
        <v/>
      </c>
      <c r="Q84" s="356" t="str">
        <f t="shared" si="2"/>
        <v/>
      </c>
      <c r="R84" s="36" t="str">
        <f t="shared" si="2"/>
        <v/>
      </c>
      <c r="S84" s="36" t="str">
        <f t="shared" si="2"/>
        <v/>
      </c>
      <c r="T84" s="36" t="str">
        <f t="shared" si="2"/>
        <v/>
      </c>
    </row>
    <row r="85" spans="2:20">
      <c r="B85" s="596"/>
      <c r="C85" s="572"/>
      <c r="D85" s="575"/>
      <c r="E85" s="572"/>
      <c r="F85" s="8" t="str">
        <f>教務委員編集用!F112</f>
        <v>機械加工基礎実習</v>
      </c>
      <c r="G85" s="8">
        <f>教務委員編集用!G112</f>
        <v>1</v>
      </c>
      <c r="H85" s="8" t="str">
        <f>教務委員編集用!H112</f>
        <v>選択</v>
      </c>
      <c r="I85" s="8" t="str">
        <f>教務委員編集用!I112</f>
        <v>履修</v>
      </c>
      <c r="J85" s="8">
        <f>教務委員編集用!J112</f>
        <v>1</v>
      </c>
      <c r="K85" s="8" t="str">
        <f>教務委員編集用!K112</f>
        <v>通年</v>
      </c>
      <c r="L85" s="8">
        <f>教務委員編集用!L112</f>
        <v>22.5</v>
      </c>
      <c r="M85" s="8">
        <f>教務委員編集用!M112</f>
        <v>100</v>
      </c>
      <c r="N85" s="8">
        <f>教務委員編集用!N112</f>
        <v>0</v>
      </c>
      <c r="O85" s="36" t="str">
        <f>IF(教務委員編集用!S112=0,"",教務委員編集用!S112)</f>
        <v/>
      </c>
      <c r="P85" s="101" t="str">
        <f>IF(教務委員編集用!T112=0,"",教務委員編集用!T112)</f>
        <v/>
      </c>
      <c r="Q85" s="356" t="str">
        <f>IF(教務委員編集用!O112=0,"",教務委員編集用!O112)</f>
        <v/>
      </c>
      <c r="R85" s="36" t="str">
        <f>IF(教務委員編集用!P112=0,"",教務委員編集用!P112)</f>
        <v/>
      </c>
      <c r="S85" s="36" t="str">
        <f>IF(教務委員編集用!Q112=0,"",教務委員編集用!Q112)</f>
        <v/>
      </c>
      <c r="T85" s="36" t="str">
        <f>IF(教務委員編集用!R112=0,"",教務委員編集用!R112)</f>
        <v/>
      </c>
    </row>
    <row r="86" spans="2:20">
      <c r="B86" s="596"/>
      <c r="C86" s="572"/>
      <c r="D86" s="575"/>
      <c r="E86" s="572"/>
      <c r="F86" s="8" t="str">
        <f>教務委員編集用!F113</f>
        <v>電磁気学</v>
      </c>
      <c r="G86" s="8">
        <f>教務委員編集用!G113</f>
        <v>1</v>
      </c>
      <c r="H86" s="8" t="str">
        <f>教務委員編集用!H113</f>
        <v>必修</v>
      </c>
      <c r="I86" s="8" t="str">
        <f>教務委員編集用!I113</f>
        <v>履修</v>
      </c>
      <c r="J86" s="8">
        <f>教務委員編集用!J113</f>
        <v>3</v>
      </c>
      <c r="K86" s="8" t="str">
        <f>教務委員編集用!K113</f>
        <v>半期</v>
      </c>
      <c r="L86" s="8">
        <f>教務委員編集用!L113</f>
        <v>22.5</v>
      </c>
      <c r="M86" s="8">
        <f>教務委員編集用!M113</f>
        <v>100</v>
      </c>
      <c r="N86" s="8">
        <f>教務委員編集用!N113</f>
        <v>22.5</v>
      </c>
      <c r="O86" s="36" t="str">
        <f>IF(教務委員編集用!S113=0,"",教務委員編集用!S113)</f>
        <v/>
      </c>
      <c r="P86" s="101" t="str">
        <f>IF(教務委員編集用!T113=0,"",教務委員編集用!T113)</f>
        <v/>
      </c>
      <c r="Q86" s="356" t="str">
        <f>IF(教務委員編集用!O113=0,"",教務委員編集用!O113)</f>
        <v/>
      </c>
      <c r="R86" s="36" t="str">
        <f>IF(教務委員編集用!P113=0,"",教務委員編集用!P113)</f>
        <v/>
      </c>
      <c r="S86" s="36" t="str">
        <f>IF(教務委員編集用!Q113=0,"",教務委員編集用!Q113)</f>
        <v/>
      </c>
      <c r="T86" s="36" t="str">
        <f>IF(教務委員編集用!R113=0,"",教務委員編集用!R113)</f>
        <v/>
      </c>
    </row>
    <row r="87" spans="2:20" ht="14.25" thickBot="1">
      <c r="B87" s="581"/>
      <c r="C87" s="579"/>
      <c r="D87" s="566"/>
      <c r="E87" s="579"/>
      <c r="F87" s="9"/>
      <c r="G87" s="9"/>
      <c r="H87" s="9"/>
      <c r="I87" s="9"/>
      <c r="J87" s="9"/>
      <c r="K87" s="9"/>
      <c r="L87" s="9"/>
      <c r="M87" s="9"/>
      <c r="N87" s="9"/>
      <c r="O87" s="9"/>
      <c r="P87" s="66"/>
      <c r="Q87" s="354"/>
      <c r="R87" s="9"/>
      <c r="S87" s="9"/>
      <c r="T87" s="38"/>
    </row>
    <row r="88" spans="2:20" ht="15" thickTop="1" thickBot="1">
      <c r="B88" s="581"/>
      <c r="C88" s="579"/>
      <c r="D88" s="567"/>
      <c r="E88" s="585"/>
      <c r="F88" s="9" t="str">
        <f>IF(教務委員編集用!F123=0,"",教務委員編集用!F123)</f>
        <v>D-1合計</v>
      </c>
      <c r="G88" s="9" t="str">
        <f>IF(教務委員編集用!G123=0,"",教務委員編集用!G123)</f>
        <v/>
      </c>
      <c r="H88" s="9" t="str">
        <f>IF(教務委員編集用!H123=0,"",教務委員編集用!H123)</f>
        <v/>
      </c>
      <c r="I88" s="9" t="str">
        <f>IF(教務委員編集用!I123=0,"",教務委員編集用!I123)</f>
        <v/>
      </c>
      <c r="J88" s="9"/>
      <c r="K88" s="9" t="str">
        <f>IF(教務委員編集用!K123=0,"",教務委員編集用!K123)</f>
        <v/>
      </c>
      <c r="L88" s="9"/>
      <c r="M88" s="9" t="str">
        <f>IF(教務委員編集用!M123=0,"",教務委員編集用!M123)</f>
        <v/>
      </c>
      <c r="N88" s="9">
        <f>教務委員編集用!$N$123</f>
        <v>45</v>
      </c>
      <c r="O88" s="9"/>
      <c r="P88" s="52" t="str">
        <f>IF(教務委員編集用!AE123=0,"",教務委員編集用!AE123)</f>
        <v/>
      </c>
      <c r="Q88" s="354"/>
      <c r="R88" s="9"/>
      <c r="S88" s="9"/>
      <c r="T88" s="38"/>
    </row>
    <row r="89" spans="2:20" ht="14.25" thickTop="1">
      <c r="B89" s="581"/>
      <c r="C89" s="579"/>
      <c r="D89" s="595">
        <f>教務委員編集用!D124</f>
        <v>2</v>
      </c>
      <c r="E89" s="594" t="str">
        <f>教務委員編集用!E124</f>
        <v>基盤となる工学分野において,論理展開に必要な基礎問題を解くことができる.</v>
      </c>
      <c r="F89" s="14" t="str">
        <f>教務委員編集用!F124</f>
        <v>電子情報工学概論</v>
      </c>
      <c r="G89" s="14">
        <f>教務委員編集用!G124</f>
        <v>1</v>
      </c>
      <c r="H89" s="14" t="str">
        <f>教務委員編集用!H124</f>
        <v>必修</v>
      </c>
      <c r="I89" s="14" t="str">
        <f>教務委員編集用!I124</f>
        <v>履修</v>
      </c>
      <c r="J89" s="14">
        <f>教務委員編集用!J124</f>
        <v>1</v>
      </c>
      <c r="K89" s="14" t="str">
        <f>教務委員編集用!K124</f>
        <v>半期</v>
      </c>
      <c r="L89" s="14">
        <f>教務委員編集用!L124</f>
        <v>22.5</v>
      </c>
      <c r="M89" s="14">
        <f>教務委員編集用!M124</f>
        <v>54</v>
      </c>
      <c r="N89" s="14">
        <f>教務委員編集用!N124</f>
        <v>12.15</v>
      </c>
      <c r="O89" s="102" t="str">
        <f t="shared" ref="O89:T89" si="3">IF(O76=0,"",O76)</f>
        <v/>
      </c>
      <c r="P89" s="102" t="str">
        <f t="shared" si="3"/>
        <v/>
      </c>
      <c r="Q89" s="102" t="str">
        <f t="shared" si="3"/>
        <v/>
      </c>
      <c r="R89" s="102" t="str">
        <f t="shared" si="3"/>
        <v/>
      </c>
      <c r="S89" s="102" t="str">
        <f t="shared" si="3"/>
        <v/>
      </c>
      <c r="T89" s="102" t="str">
        <f t="shared" si="3"/>
        <v/>
      </c>
    </row>
    <row r="90" spans="2:20">
      <c r="B90" s="581"/>
      <c r="C90" s="579"/>
      <c r="D90" s="566"/>
      <c r="E90" s="579"/>
      <c r="F90" s="8" t="str">
        <f>教務委員編集用!F125</f>
        <v>情報処理</v>
      </c>
      <c r="G90" s="8">
        <f>教務委員編集用!G125</f>
        <v>2</v>
      </c>
      <c r="H90" s="8" t="str">
        <f>教務委員編集用!H125</f>
        <v>必修</v>
      </c>
      <c r="I90" s="8" t="str">
        <f>教務委員編集用!I125</f>
        <v>履修</v>
      </c>
      <c r="J90" s="8">
        <f>教務委員編集用!J125</f>
        <v>2</v>
      </c>
      <c r="K90" s="8" t="str">
        <f>教務委員編集用!K125</f>
        <v>通年</v>
      </c>
      <c r="L90" s="8">
        <f>教務委員編集用!L125</f>
        <v>45</v>
      </c>
      <c r="M90" s="8">
        <f>教務委員編集用!M125</f>
        <v>30</v>
      </c>
      <c r="N90" s="314">
        <f>教務委員編集用!N125</f>
        <v>13.5</v>
      </c>
      <c r="O90" s="36" t="str">
        <f t="shared" ref="O90:T90" si="4">IF(O78=0,"",O78)</f>
        <v/>
      </c>
      <c r="P90" s="36" t="str">
        <f t="shared" si="4"/>
        <v/>
      </c>
      <c r="Q90" s="36" t="str">
        <f t="shared" si="4"/>
        <v/>
      </c>
      <c r="R90" s="36" t="str">
        <f t="shared" si="4"/>
        <v/>
      </c>
      <c r="S90" s="36" t="str">
        <f t="shared" si="4"/>
        <v/>
      </c>
      <c r="T90" s="36" t="str">
        <f t="shared" si="4"/>
        <v/>
      </c>
    </row>
    <row r="91" spans="2:20">
      <c r="B91" s="581"/>
      <c r="C91" s="579"/>
      <c r="D91" s="566"/>
      <c r="E91" s="579"/>
      <c r="F91" s="8" t="str">
        <f>教務委員編集用!F126</f>
        <v>工学実験実習Ⅲ</v>
      </c>
      <c r="G91" s="8">
        <f>教務委員編集用!G126</f>
        <v>4</v>
      </c>
      <c r="H91" s="8" t="str">
        <f>教務委員編集用!H126</f>
        <v>必修</v>
      </c>
      <c r="I91" s="8" t="str">
        <f>教務委員編集用!I126</f>
        <v>履修</v>
      </c>
      <c r="J91" s="8">
        <f>教務委員編集用!J126</f>
        <v>3</v>
      </c>
      <c r="K91" s="8" t="str">
        <f>教務委員編集用!K126</f>
        <v>通年</v>
      </c>
      <c r="L91" s="8">
        <f>教務委員編集用!L126</f>
        <v>90</v>
      </c>
      <c r="M91" s="8">
        <f>教務委員編集用!M126</f>
        <v>100</v>
      </c>
      <c r="N91" s="314">
        <f>教務委員編集用!N126</f>
        <v>90</v>
      </c>
      <c r="O91" s="36" t="str">
        <f>IF(教務委員編集用!S126=0,"",教務委員編集用!S126)</f>
        <v/>
      </c>
      <c r="P91" s="101" t="str">
        <f>IF(教務委員編集用!T126=0,"",教務委員編集用!T126)</f>
        <v/>
      </c>
      <c r="Q91" s="356" t="str">
        <f>IF(教務委員編集用!O126=0,"",教務委員編集用!O126)</f>
        <v/>
      </c>
      <c r="R91" s="36" t="str">
        <f>IF(教務委員編集用!P126=0,"",教務委員編集用!P126)</f>
        <v/>
      </c>
      <c r="S91" s="36" t="str">
        <f>IF(教務委員編集用!Q126=0,"",教務委員編集用!Q126)</f>
        <v/>
      </c>
      <c r="T91" s="36" t="str">
        <f>IF(教務委員編集用!R126=0,"",教務委員編集用!R126)</f>
        <v/>
      </c>
    </row>
    <row r="92" spans="2:20">
      <c r="B92" s="581"/>
      <c r="C92" s="579"/>
      <c r="D92" s="566"/>
      <c r="E92" s="579"/>
      <c r="F92" s="8" t="str">
        <f>教務委員編集用!F127</f>
        <v>ソフトウェア工学</v>
      </c>
      <c r="G92" s="8">
        <v>4</v>
      </c>
      <c r="H92" s="8" t="str">
        <f>教務委員編集用!H127</f>
        <v>必修</v>
      </c>
      <c r="I92" s="8" t="s">
        <v>356</v>
      </c>
      <c r="J92" s="8">
        <f>教務委員編集用!J127</f>
        <v>5</v>
      </c>
      <c r="K92" s="8" t="str">
        <f>教務委員編集用!K127</f>
        <v>通年</v>
      </c>
      <c r="L92" s="8">
        <f>教務委員編集用!L127</f>
        <v>45</v>
      </c>
      <c r="M92" s="8">
        <f>教務委員編集用!M127</f>
        <v>50</v>
      </c>
      <c r="N92" s="314">
        <f>教務委員編集用!N127</f>
        <v>22.5</v>
      </c>
      <c r="O92" s="126"/>
      <c r="P92" s="131"/>
      <c r="Q92" s="361"/>
      <c r="R92" s="344"/>
      <c r="S92" s="344"/>
      <c r="T92" s="344"/>
    </row>
    <row r="93" spans="2:20">
      <c r="B93" s="581"/>
      <c r="C93" s="579"/>
      <c r="D93" s="566"/>
      <c r="E93" s="579"/>
      <c r="F93" s="8" t="str">
        <f>教務委員編集用!F128</f>
        <v>集積回路設計</v>
      </c>
      <c r="G93" s="8">
        <v>2</v>
      </c>
      <c r="H93" s="8" t="str">
        <f>教務委員編集用!H128</f>
        <v>必修</v>
      </c>
      <c r="I93" s="8" t="s">
        <v>356</v>
      </c>
      <c r="J93" s="8">
        <f>教務委員編集用!J128</f>
        <v>4</v>
      </c>
      <c r="K93" s="8" t="str">
        <f>教務委員編集用!K128</f>
        <v>半期</v>
      </c>
      <c r="L93" s="8">
        <f>教務委員編集用!L128</f>
        <v>22.5</v>
      </c>
      <c r="M93" s="8">
        <f>教務委員編集用!M128</f>
        <v>70</v>
      </c>
      <c r="N93" s="314">
        <f>教務委員編集用!N128</f>
        <v>15.75</v>
      </c>
      <c r="O93" s="36" t="str">
        <f>IF(教務委員編集用!S128=0,"",教務委員編集用!S128)</f>
        <v/>
      </c>
      <c r="P93" s="101" t="str">
        <f>IF(教務委員編集用!T128=0,"",教務委員編集用!T128)</f>
        <v/>
      </c>
      <c r="Q93" s="356" t="str">
        <f>IF(教務委員編集用!O128=0,"",教務委員編集用!O128)</f>
        <v/>
      </c>
      <c r="R93" s="36" t="str">
        <f>IF(教務委員編集用!P128=0,"",教務委員編集用!P128)</f>
        <v/>
      </c>
      <c r="S93" s="36" t="str">
        <f>IF(教務委員編集用!Q128=0,"",教務委員編集用!Q128)</f>
        <v/>
      </c>
      <c r="T93" s="36" t="str">
        <f>IF(教務委員編集用!R128=0,"",教務委員編集用!R128)</f>
        <v/>
      </c>
    </row>
    <row r="94" spans="2:20">
      <c r="B94" s="581"/>
      <c r="C94" s="579"/>
      <c r="D94" s="566"/>
      <c r="E94" s="579"/>
      <c r="F94" s="8" t="str">
        <f>教務委員編集用!F129</f>
        <v>工学実験実習V</v>
      </c>
      <c r="G94" s="8">
        <f>教務委員編集用!G129</f>
        <v>4</v>
      </c>
      <c r="H94" s="8" t="str">
        <f>教務委員編集用!H129</f>
        <v>必修</v>
      </c>
      <c r="I94" s="8" t="str">
        <f>教務委員編集用!I129</f>
        <v>履修</v>
      </c>
      <c r="J94" s="8">
        <f>教務委員編集用!J129</f>
        <v>5</v>
      </c>
      <c r="K94" s="8" t="str">
        <f>教務委員編集用!K129</f>
        <v>通年</v>
      </c>
      <c r="L94" s="8">
        <f>教務委員編集用!L129</f>
        <v>90</v>
      </c>
      <c r="M94" s="8">
        <f>教務委員編集用!M129</f>
        <v>100</v>
      </c>
      <c r="N94" s="8">
        <f>教務委員編集用!N129</f>
        <v>90</v>
      </c>
      <c r="O94" s="126"/>
      <c r="P94" s="131"/>
      <c r="Q94" s="360"/>
      <c r="R94" s="342"/>
      <c r="S94" s="342"/>
      <c r="T94" s="343"/>
    </row>
    <row r="95" spans="2:20">
      <c r="B95" s="581"/>
      <c r="C95" s="579"/>
      <c r="D95" s="566"/>
      <c r="E95" s="579"/>
      <c r="F95" s="8" t="str">
        <f>教務委員編集用!F130</f>
        <v>卒業研究</v>
      </c>
      <c r="G95" s="8">
        <f>教務委員編集用!G130</f>
        <v>8</v>
      </c>
      <c r="H95" s="8" t="str">
        <f>教務委員編集用!H130</f>
        <v>必修</v>
      </c>
      <c r="I95" s="8" t="str">
        <f>教務委員編集用!I130</f>
        <v>学修</v>
      </c>
      <c r="J95" s="8">
        <f>教務委員編集用!J130</f>
        <v>5</v>
      </c>
      <c r="K95" s="8" t="str">
        <f>教務委員編集用!K130</f>
        <v>通年</v>
      </c>
      <c r="L95" s="8">
        <f>教務委員編集用!L130</f>
        <v>180</v>
      </c>
      <c r="M95" s="8">
        <f>教務委員編集用!M130</f>
        <v>30</v>
      </c>
      <c r="N95" s="8">
        <f>教務委員編集用!N130</f>
        <v>54</v>
      </c>
      <c r="O95" s="126"/>
      <c r="P95" s="130"/>
      <c r="Q95" s="357"/>
      <c r="R95" s="339"/>
      <c r="S95" s="339"/>
      <c r="T95" s="338"/>
    </row>
    <row r="96" spans="2:20" ht="14.25" thickBot="1">
      <c r="B96" s="581"/>
      <c r="C96" s="579"/>
      <c r="D96" s="566"/>
      <c r="E96" s="579"/>
      <c r="F96" s="9"/>
      <c r="G96" s="9"/>
      <c r="H96" s="9"/>
      <c r="I96" s="9"/>
      <c r="J96" s="9"/>
      <c r="K96" s="9"/>
      <c r="L96" s="9"/>
      <c r="M96" s="9"/>
      <c r="N96" s="9"/>
      <c r="O96" s="9"/>
      <c r="P96" s="68"/>
      <c r="Q96" s="354"/>
      <c r="R96" s="9"/>
      <c r="S96" s="9"/>
      <c r="T96" s="38"/>
    </row>
    <row r="97" spans="2:20" ht="15" thickTop="1" thickBot="1">
      <c r="B97" s="581"/>
      <c r="C97" s="579"/>
      <c r="D97" s="567"/>
      <c r="E97" s="585"/>
      <c r="F97" s="9" t="str">
        <f>IF(教務委員編集用!F136=0,"",教務委員編集用!F136)</f>
        <v>D-2合計</v>
      </c>
      <c r="G97" s="9" t="str">
        <f>IF(教務委員編集用!G136=0,"",教務委員編集用!G136)</f>
        <v/>
      </c>
      <c r="H97" s="9" t="str">
        <f>IF(教務委員編集用!H136=0,"",教務委員編集用!H136)</f>
        <v/>
      </c>
      <c r="I97" s="9" t="str">
        <f>IF(教務委員編集用!I136=0,"",教務委員編集用!I136)</f>
        <v/>
      </c>
      <c r="J97" s="9"/>
      <c r="K97" s="9" t="str">
        <f>IF(教務委員編集用!K136=0,"",教務委員編集用!K136)</f>
        <v/>
      </c>
      <c r="L97" s="9"/>
      <c r="M97" s="9" t="str">
        <f>IF(教務委員編集用!M136=0,"",教務委員編集用!M136)</f>
        <v/>
      </c>
      <c r="N97" s="9">
        <f>教務委員編集用!$N$136</f>
        <v>297.89999999999998</v>
      </c>
      <c r="O97" s="9"/>
      <c r="P97" s="52" t="str">
        <f>IF(教務委員編集用!AE136=0,"",教務委員編集用!AE136)</f>
        <v/>
      </c>
      <c r="Q97" s="354"/>
      <c r="R97" s="9"/>
      <c r="S97" s="9"/>
      <c r="T97" s="38"/>
    </row>
    <row r="98" spans="2:20" ht="14.25" thickTop="1">
      <c r="B98" s="581"/>
      <c r="C98" s="579"/>
      <c r="D98" s="575">
        <f>教務委員編集用!D137</f>
        <v>12</v>
      </c>
      <c r="E98" s="572" t="str">
        <f>教務委員編集用!E137</f>
        <v>基盤となる工学分野において,事象を理解し,技術士第一次試験相当の学力を身につける.
基盤となる工学分野において,論理展開に必要な基礎問題を解くことができる.</v>
      </c>
      <c r="F98" s="10" t="str">
        <f>教務委員編集用!F137</f>
        <v>論理回路</v>
      </c>
      <c r="G98" s="10">
        <f>教務委員編集用!G137</f>
        <v>1</v>
      </c>
      <c r="H98" s="10" t="str">
        <f>教務委員編集用!H137</f>
        <v>必修</v>
      </c>
      <c r="I98" s="10" t="str">
        <f>教務委員編集用!I137</f>
        <v>履修</v>
      </c>
      <c r="J98" s="10">
        <f>教務委員編集用!J137</f>
        <v>2</v>
      </c>
      <c r="K98" s="10" t="str">
        <f>教務委員編集用!K137</f>
        <v>半期</v>
      </c>
      <c r="L98" s="10">
        <f>教務委員編集用!L137</f>
        <v>22.5</v>
      </c>
      <c r="M98" s="10">
        <f>教務委員編集用!M137</f>
        <v>100</v>
      </c>
      <c r="N98" s="10">
        <f>教務委員編集用!N137</f>
        <v>22.5</v>
      </c>
      <c r="O98" s="37" t="str">
        <f>IF(教務委員編集用!S137=0,"",教務委員編集用!S137)</f>
        <v/>
      </c>
      <c r="P98" s="116" t="str">
        <f>IF(教務委員編集用!T137=0,"",教務委員編集用!T137)</f>
        <v/>
      </c>
      <c r="Q98" s="355" t="str">
        <f>IF(教務委員編集用!O137=0,"",教務委員編集用!O137)</f>
        <v/>
      </c>
      <c r="R98" s="37" t="str">
        <f>IF(教務委員編集用!P137=0,"",教務委員編集用!P137)</f>
        <v/>
      </c>
      <c r="S98" s="37" t="str">
        <f>IF(教務委員編集用!Q137=0,"",教務委員編集用!Q137)</f>
        <v/>
      </c>
      <c r="T98" s="37" t="str">
        <f>IF(教務委員編集用!R137=0,"",教務委員編集用!R137)</f>
        <v/>
      </c>
    </row>
    <row r="99" spans="2:20">
      <c r="B99" s="581"/>
      <c r="C99" s="579"/>
      <c r="D99" s="575"/>
      <c r="E99" s="572"/>
      <c r="F99" s="10" t="str">
        <f>教務委員編集用!F138</f>
        <v>工学実験実習Ⅱ</v>
      </c>
      <c r="G99" s="10">
        <f>教務委員編集用!G138</f>
        <v>4</v>
      </c>
      <c r="H99" s="10" t="str">
        <f>教務委員編集用!H138</f>
        <v>必修</v>
      </c>
      <c r="I99" s="10" t="str">
        <f>教務委員編集用!I138</f>
        <v>履修</v>
      </c>
      <c r="J99" s="10">
        <f>教務委員編集用!J138</f>
        <v>2</v>
      </c>
      <c r="K99" s="10" t="str">
        <f>教務委員編集用!K138</f>
        <v>通年</v>
      </c>
      <c r="L99" s="10">
        <f>教務委員編集用!L138</f>
        <v>90</v>
      </c>
      <c r="M99" s="10">
        <f>教務委員編集用!M138</f>
        <v>100</v>
      </c>
      <c r="N99" s="10">
        <f>教務委員編集用!N138</f>
        <v>90</v>
      </c>
      <c r="O99" s="37" t="str">
        <f>IF(教務委員編集用!S138=0,"",教務委員編集用!S138)</f>
        <v/>
      </c>
      <c r="P99" s="116" t="str">
        <f>IF(教務委員編集用!T138=0,"",教務委員編集用!T138)</f>
        <v/>
      </c>
      <c r="Q99" s="355" t="str">
        <f>IF(教務委員編集用!O138=0,"",教務委員編集用!O138)</f>
        <v/>
      </c>
      <c r="R99" s="37" t="str">
        <f>IF(教務委員編集用!P138=0,"",教務委員編集用!P138)</f>
        <v/>
      </c>
      <c r="S99" s="37" t="str">
        <f>IF(教務委員編集用!Q138=0,"",教務委員編集用!Q138)</f>
        <v/>
      </c>
      <c r="T99" s="37" t="str">
        <f>IF(教務委員編集用!R138=0,"",教務委員編集用!R138)</f>
        <v/>
      </c>
    </row>
    <row r="100" spans="2:20">
      <c r="B100" s="581"/>
      <c r="C100" s="579"/>
      <c r="D100" s="575"/>
      <c r="E100" s="572"/>
      <c r="F100" s="10" t="str">
        <f>教務委員編集用!F139</f>
        <v>電気回路</v>
      </c>
      <c r="G100" s="10">
        <f>教務委員編集用!G139</f>
        <v>2</v>
      </c>
      <c r="H100" s="10" t="str">
        <f>教務委員編集用!H139</f>
        <v>必修</v>
      </c>
      <c r="I100" s="10" t="str">
        <f>教務委員編集用!I139</f>
        <v>履修</v>
      </c>
      <c r="J100" s="10">
        <f>教務委員編集用!J139</f>
        <v>3</v>
      </c>
      <c r="K100" s="10" t="str">
        <f>教務委員編集用!K139</f>
        <v>通年</v>
      </c>
      <c r="L100" s="10">
        <f>教務委員編集用!L139</f>
        <v>45</v>
      </c>
      <c r="M100" s="10">
        <f>教務委員編集用!M139</f>
        <v>100</v>
      </c>
      <c r="N100" s="10">
        <f>教務委員編集用!N139</f>
        <v>45</v>
      </c>
      <c r="O100" s="37" t="str">
        <f>IF(教務委員編集用!S139=0,"",教務委員編集用!S139)</f>
        <v/>
      </c>
      <c r="P100" s="116" t="str">
        <f>IF(教務委員編集用!T139=0,"",教務委員編集用!T139)</f>
        <v/>
      </c>
      <c r="Q100" s="355" t="str">
        <f>IF(教務委員編集用!O139=0,"",教務委員編集用!O139)</f>
        <v/>
      </c>
      <c r="R100" s="37" t="str">
        <f>IF(教務委員編集用!P139=0,"",教務委員編集用!P139)</f>
        <v/>
      </c>
      <c r="S100" s="37" t="str">
        <f>IF(教務委員編集用!Q139=0,"",教務委員編集用!Q139)</f>
        <v/>
      </c>
      <c r="T100" s="37" t="str">
        <f>IF(教務委員編集用!R139=0,"",教務委員編集用!R139)</f>
        <v/>
      </c>
    </row>
    <row r="101" spans="2:20">
      <c r="B101" s="581"/>
      <c r="C101" s="579"/>
      <c r="D101" s="575"/>
      <c r="E101" s="572"/>
      <c r="F101" s="10" t="str">
        <f>教務委員編集用!F140</f>
        <v>電子回路</v>
      </c>
      <c r="G101" s="10">
        <f>教務委員編集用!G140</f>
        <v>1</v>
      </c>
      <c r="H101" s="10" t="str">
        <f>教務委員編集用!H140</f>
        <v>必修</v>
      </c>
      <c r="I101" s="10" t="str">
        <f>教務委員編集用!I140</f>
        <v>履修</v>
      </c>
      <c r="J101" s="10">
        <f>教務委員編集用!J140</f>
        <v>3</v>
      </c>
      <c r="K101" s="10" t="str">
        <f>教務委員編集用!K140</f>
        <v>半期</v>
      </c>
      <c r="L101" s="10">
        <f>教務委員編集用!L140</f>
        <v>22.5</v>
      </c>
      <c r="M101" s="10">
        <f>教務委員編集用!M140</f>
        <v>100</v>
      </c>
      <c r="N101" s="10">
        <f>教務委員編集用!N140</f>
        <v>22.5</v>
      </c>
      <c r="O101" s="37" t="str">
        <f>IF(教務委員編集用!S140=0,"",教務委員編集用!S140)</f>
        <v/>
      </c>
      <c r="P101" s="116" t="str">
        <f>IF(教務委員編集用!T140=0,"",教務委員編集用!T140)</f>
        <v/>
      </c>
      <c r="Q101" s="355" t="str">
        <f>IF(教務委員編集用!O140=0,"",教務委員編集用!O140)</f>
        <v/>
      </c>
      <c r="R101" s="37" t="str">
        <f>IF(教務委員編集用!P140=0,"",教務委員編集用!P140)</f>
        <v/>
      </c>
      <c r="S101" s="37" t="str">
        <f>IF(教務委員編集用!Q140=0,"",教務委員編集用!Q140)</f>
        <v/>
      </c>
      <c r="T101" s="37" t="str">
        <f>IF(教務委員編集用!R140=0,"",教務委員編集用!R140)</f>
        <v/>
      </c>
    </row>
    <row r="102" spans="2:20">
      <c r="B102" s="581"/>
      <c r="C102" s="579"/>
      <c r="D102" s="575"/>
      <c r="E102" s="572"/>
      <c r="F102" s="10" t="str">
        <f>教務委員編集用!F141</f>
        <v>マイクロコンピュータ</v>
      </c>
      <c r="G102" s="10">
        <f>教務委員編集用!G141</f>
        <v>2</v>
      </c>
      <c r="H102" s="10" t="str">
        <f>教務委員編集用!H141</f>
        <v>必修</v>
      </c>
      <c r="I102" s="10" t="str">
        <f>教務委員編集用!I141</f>
        <v>履修</v>
      </c>
      <c r="J102" s="10">
        <f>教務委員編集用!J141</f>
        <v>3</v>
      </c>
      <c r="K102" s="10" t="str">
        <f>教務委員編集用!K141</f>
        <v>通年</v>
      </c>
      <c r="L102" s="10">
        <f>教務委員編集用!L141</f>
        <v>45</v>
      </c>
      <c r="M102" s="10">
        <f>教務委員編集用!M141</f>
        <v>100</v>
      </c>
      <c r="N102" s="10">
        <f>教務委員編集用!N141</f>
        <v>45</v>
      </c>
      <c r="O102" s="37" t="str">
        <f>IF(教務委員編集用!S141=0,"",教務委員編集用!S141)</f>
        <v/>
      </c>
      <c r="P102" s="116" t="str">
        <f>IF(教務委員編集用!T141=0,"",教務委員編集用!T141)</f>
        <v/>
      </c>
      <c r="Q102" s="355" t="str">
        <f>IF(教務委員編集用!O141=0,"",教務委員編集用!O141)</f>
        <v/>
      </c>
      <c r="R102" s="37" t="str">
        <f>IF(教務委員編集用!P141=0,"",教務委員編集用!P141)</f>
        <v/>
      </c>
      <c r="S102" s="37" t="str">
        <f>IF(教務委員編集用!Q141=0,"",教務委員編集用!Q141)</f>
        <v/>
      </c>
      <c r="T102" s="37" t="str">
        <f>IF(教務委員編集用!R141=0,"",教務委員編集用!R141)</f>
        <v/>
      </c>
    </row>
    <row r="103" spans="2:20">
      <c r="B103" s="581"/>
      <c r="C103" s="579"/>
      <c r="D103" s="566"/>
      <c r="E103" s="579"/>
      <c r="F103" s="10" t="str">
        <f>教務委員編集用!F142</f>
        <v>アルゴリズムとデータ構造</v>
      </c>
      <c r="G103" s="10">
        <f>教務委員編集用!G142</f>
        <v>2</v>
      </c>
      <c r="H103" s="10" t="str">
        <f>教務委員編集用!H142</f>
        <v>必修</v>
      </c>
      <c r="I103" s="10" t="str">
        <f>教務委員編集用!I142</f>
        <v>履修</v>
      </c>
      <c r="J103" s="10">
        <f>教務委員編集用!J142</f>
        <v>3</v>
      </c>
      <c r="K103" s="10" t="str">
        <f>教務委員編集用!K142</f>
        <v>通年</v>
      </c>
      <c r="L103" s="10">
        <f>教務委員編集用!L142</f>
        <v>45</v>
      </c>
      <c r="M103" s="10">
        <f>教務委員編集用!M142</f>
        <v>100</v>
      </c>
      <c r="N103" s="10">
        <f>教務委員編集用!N142</f>
        <v>45</v>
      </c>
      <c r="O103" s="37" t="str">
        <f>IF(教務委員編集用!S142=0,"",教務委員編集用!S142)</f>
        <v/>
      </c>
      <c r="P103" s="116" t="str">
        <f>IF(教務委員編集用!T142=0,"",教務委員編集用!T142)</f>
        <v/>
      </c>
      <c r="Q103" s="355" t="str">
        <f>IF(教務委員編集用!O142=0,"",教務委員編集用!O142)</f>
        <v/>
      </c>
      <c r="R103" s="37" t="str">
        <f>IF(教務委員編集用!P142=0,"",教務委員編集用!P142)</f>
        <v/>
      </c>
      <c r="S103" s="37" t="str">
        <f>IF(教務委員編集用!Q142=0,"",教務委員編集用!Q142)</f>
        <v/>
      </c>
      <c r="T103" s="37" t="str">
        <f>IF(教務委員編集用!R142=0,"",教務委員編集用!R142)</f>
        <v/>
      </c>
    </row>
    <row r="104" spans="2:20">
      <c r="B104" s="581"/>
      <c r="C104" s="579"/>
      <c r="D104" s="566"/>
      <c r="E104" s="579"/>
      <c r="F104" s="10" t="str">
        <f>教務委員編集用!F143</f>
        <v>オブジェクト指向</v>
      </c>
      <c r="G104" s="10">
        <f>教務委員編集用!G143</f>
        <v>1</v>
      </c>
      <c r="H104" s="10" t="str">
        <f>教務委員編集用!H143</f>
        <v>必修</v>
      </c>
      <c r="I104" s="10" t="str">
        <f>教務委員編集用!I143</f>
        <v>履修</v>
      </c>
      <c r="J104" s="10">
        <f>教務委員編集用!J143</f>
        <v>3</v>
      </c>
      <c r="K104" s="10" t="str">
        <f>教務委員編集用!K143</f>
        <v>半期</v>
      </c>
      <c r="L104" s="10">
        <f>教務委員編集用!L143</f>
        <v>22.5</v>
      </c>
      <c r="M104" s="10">
        <f>教務委員編集用!M143</f>
        <v>100</v>
      </c>
      <c r="N104" s="10">
        <f>教務委員編集用!N143</f>
        <v>22.5</v>
      </c>
      <c r="O104" s="37" t="str">
        <f>IF(教務委員編集用!S143=0,"",教務委員編集用!S143)</f>
        <v/>
      </c>
      <c r="P104" s="116" t="str">
        <f>IF(教務委員編集用!T143=0,"",教務委員編集用!T143)</f>
        <v/>
      </c>
      <c r="Q104" s="355" t="str">
        <f>IF(教務委員編集用!O143=0,"",教務委員編集用!O143)</f>
        <v/>
      </c>
      <c r="R104" s="37" t="str">
        <f>IF(教務委員編集用!P143=0,"",教務委員編集用!P143)</f>
        <v/>
      </c>
      <c r="S104" s="37" t="str">
        <f>IF(教務委員編集用!Q143=0,"",教務委員編集用!Q143)</f>
        <v/>
      </c>
      <c r="T104" s="37" t="str">
        <f>IF(教務委員編集用!R143=0,"",教務委員編集用!R143)</f>
        <v/>
      </c>
    </row>
    <row r="105" spans="2:20">
      <c r="B105" s="581"/>
      <c r="C105" s="579"/>
      <c r="D105" s="566"/>
      <c r="E105" s="579"/>
      <c r="F105" s="10" t="s">
        <v>365</v>
      </c>
      <c r="G105" s="10">
        <v>2</v>
      </c>
      <c r="H105" s="10" t="str">
        <f>教務委員編集用!H144</f>
        <v>必修</v>
      </c>
      <c r="I105" s="10" t="s">
        <v>357</v>
      </c>
      <c r="J105" s="10">
        <f>教務委員編集用!J144</f>
        <v>5</v>
      </c>
      <c r="K105" s="10" t="str">
        <f>教務委員編集用!K144</f>
        <v>半期</v>
      </c>
      <c r="L105" s="10">
        <f>教務委員編集用!L144</f>
        <v>22.5</v>
      </c>
      <c r="M105" s="10">
        <f>教務委員編集用!M144</f>
        <v>100</v>
      </c>
      <c r="N105" s="10">
        <f>教務委員編集用!N144</f>
        <v>22.5</v>
      </c>
      <c r="O105" s="126"/>
      <c r="P105" s="131"/>
      <c r="Q105" s="361"/>
      <c r="R105" s="344"/>
      <c r="S105" s="344"/>
      <c r="T105" s="344"/>
    </row>
    <row r="106" spans="2:20">
      <c r="B106" s="581"/>
      <c r="C106" s="579"/>
      <c r="D106" s="566"/>
      <c r="E106" s="579"/>
      <c r="F106" s="10" t="s">
        <v>359</v>
      </c>
      <c r="G106" s="10">
        <f>教務委員編集用!G145</f>
        <v>2</v>
      </c>
      <c r="H106" s="10" t="str">
        <f>教務委員編集用!H145</f>
        <v>選択</v>
      </c>
      <c r="I106" s="10" t="s">
        <v>360</v>
      </c>
      <c r="J106" s="10">
        <f>教務委員編集用!J145</f>
        <v>4</v>
      </c>
      <c r="K106" s="10" t="str">
        <f>教務委員編集用!K145</f>
        <v>通年</v>
      </c>
      <c r="L106" s="10">
        <f>教務委員編集用!L145</f>
        <v>45</v>
      </c>
      <c r="M106" s="10">
        <f>教務委員編集用!M145</f>
        <v>100</v>
      </c>
      <c r="N106" s="10">
        <f>教務委員編集用!N145</f>
        <v>0</v>
      </c>
      <c r="O106" s="37" t="str">
        <f>IF(教務委員編集用!S145=0,"",教務委員編集用!S145)</f>
        <v/>
      </c>
      <c r="P106" s="116" t="str">
        <f>IF(教務委員編集用!T145=0,"",教務委員編集用!T145)</f>
        <v/>
      </c>
      <c r="Q106" s="355" t="str">
        <f>IF(教務委員編集用!O145=0,"",教務委員編集用!O145)</f>
        <v/>
      </c>
      <c r="R106" s="37" t="str">
        <f>IF(教務委員編集用!P145=0,"",教務委員編集用!P145)</f>
        <v/>
      </c>
      <c r="S106" s="37" t="str">
        <f>IF(教務委員編集用!Q145=0,"",教務委員編集用!Q145)</f>
        <v/>
      </c>
      <c r="T106" s="37" t="str">
        <f>IF(教務委員編集用!R145=0,"",教務委員編集用!R145)</f>
        <v/>
      </c>
    </row>
    <row r="107" spans="2:20">
      <c r="B107" s="581"/>
      <c r="C107" s="579"/>
      <c r="D107" s="566"/>
      <c r="E107" s="579"/>
      <c r="F107" s="10" t="str">
        <f>教務委員編集用!F147</f>
        <v>プログラミング演習</v>
      </c>
      <c r="G107" s="10">
        <v>4</v>
      </c>
      <c r="H107" s="10" t="str">
        <f>教務委員編集用!H147</f>
        <v>必修</v>
      </c>
      <c r="I107" s="10" t="s">
        <v>361</v>
      </c>
      <c r="J107" s="10">
        <f>教務委員編集用!J147</f>
        <v>4</v>
      </c>
      <c r="K107" s="10" t="str">
        <f>教務委員編集用!K147</f>
        <v>通年</v>
      </c>
      <c r="L107" s="10">
        <f>教務委員編集用!L147</f>
        <v>45</v>
      </c>
      <c r="M107" s="10">
        <f>教務委員編集用!M147</f>
        <v>100</v>
      </c>
      <c r="N107" s="10">
        <f>教務委員編集用!N147</f>
        <v>45</v>
      </c>
      <c r="O107" s="37" t="str">
        <f>IF(教務委員編集用!S147=0,"",教務委員編集用!S147)</f>
        <v/>
      </c>
      <c r="P107" s="116" t="str">
        <f>IF(教務委員編集用!T147=0,"",教務委員編集用!T147)</f>
        <v/>
      </c>
      <c r="Q107" s="355" t="str">
        <f>IF(教務委員編集用!O147=0,"",教務委員編集用!O147)</f>
        <v/>
      </c>
      <c r="R107" s="37" t="str">
        <f>IF(教務委員編集用!P147=0,"",教務委員編集用!P147)</f>
        <v/>
      </c>
      <c r="S107" s="37" t="str">
        <f>IF(教務委員編集用!Q147=0,"",教務委員編集用!Q147)</f>
        <v/>
      </c>
      <c r="T107" s="37" t="str">
        <f>IF(教務委員編集用!R147=0,"",教務委員編集用!R147)</f>
        <v/>
      </c>
    </row>
    <row r="108" spans="2:20">
      <c r="B108" s="581"/>
      <c r="C108" s="579"/>
      <c r="D108" s="566"/>
      <c r="E108" s="579"/>
      <c r="F108" s="10" t="str">
        <f>教務委員編集用!F148</f>
        <v>計算機アーキテクチャ</v>
      </c>
      <c r="G108" s="10">
        <v>2</v>
      </c>
      <c r="H108" s="10" t="str">
        <f>教務委員編集用!H148</f>
        <v>必修</v>
      </c>
      <c r="I108" s="10" t="s">
        <v>361</v>
      </c>
      <c r="J108" s="10">
        <f>教務委員編集用!J148</f>
        <v>4</v>
      </c>
      <c r="K108" s="10" t="str">
        <f>教務委員編集用!K148</f>
        <v>半期</v>
      </c>
      <c r="L108" s="10">
        <f>教務委員編集用!L148</f>
        <v>22.5</v>
      </c>
      <c r="M108" s="10">
        <f>教務委員編集用!M148</f>
        <v>100</v>
      </c>
      <c r="N108" s="10">
        <f>教務委員編集用!N148</f>
        <v>22.5</v>
      </c>
      <c r="O108" s="37" t="str">
        <f>IF(教務委員編集用!S148=0,"",教務委員編集用!S148)</f>
        <v/>
      </c>
      <c r="P108" s="116" t="str">
        <f>IF(教務委員編集用!T148=0,"",教務委員編集用!T148)</f>
        <v/>
      </c>
      <c r="Q108" s="355" t="str">
        <f>IF(教務委員編集用!O148=0,"",教務委員編集用!O148)</f>
        <v/>
      </c>
      <c r="R108" s="37" t="str">
        <f>IF(教務委員編集用!P148=0,"",教務委員編集用!P148)</f>
        <v/>
      </c>
      <c r="S108" s="37" t="str">
        <f>IF(教務委員編集用!Q148=0,"",教務委員編集用!Q148)</f>
        <v/>
      </c>
      <c r="T108" s="37" t="str">
        <f>IF(教務委員編集用!R148=0,"",教務委員編集用!R148)</f>
        <v/>
      </c>
    </row>
    <row r="109" spans="2:20">
      <c r="B109" s="581"/>
      <c r="C109" s="579"/>
      <c r="D109" s="566"/>
      <c r="E109" s="579"/>
      <c r="F109" s="10" t="str">
        <f>教務委員編集用!F149</f>
        <v>ネットワーク基礎</v>
      </c>
      <c r="G109" s="10">
        <v>2</v>
      </c>
      <c r="H109" s="10" t="str">
        <f>教務委員編集用!H149</f>
        <v>必修</v>
      </c>
      <c r="I109" s="10" t="s">
        <v>361</v>
      </c>
      <c r="J109" s="10">
        <f>教務委員編集用!J149</f>
        <v>4</v>
      </c>
      <c r="K109" s="10" t="str">
        <f>教務委員編集用!K149</f>
        <v>半期</v>
      </c>
      <c r="L109" s="10">
        <f>教務委員編集用!L149</f>
        <v>22.5</v>
      </c>
      <c r="M109" s="10">
        <f>教務委員編集用!M149</f>
        <v>100</v>
      </c>
      <c r="N109" s="10">
        <f>教務委員編集用!N149</f>
        <v>22.5</v>
      </c>
      <c r="O109" s="37" t="str">
        <f>IF(教務委員編集用!S149=0,"",教務委員編集用!S149)</f>
        <v/>
      </c>
      <c r="P109" s="116" t="str">
        <f>IF(教務委員編集用!T149=0,"",教務委員編集用!T149)</f>
        <v/>
      </c>
      <c r="Q109" s="355" t="str">
        <f>IF(教務委員編集用!O149=0,"",教務委員編集用!O149)</f>
        <v/>
      </c>
      <c r="R109" s="37" t="str">
        <f>IF(教務委員編集用!P149=0,"",教務委員編集用!P149)</f>
        <v/>
      </c>
      <c r="S109" s="37" t="str">
        <f>IF(教務委員編集用!Q149=0,"",教務委員編集用!Q149)</f>
        <v/>
      </c>
      <c r="T109" s="37" t="str">
        <f>IF(教務委員編集用!R149=0,"",教務委員編集用!R149)</f>
        <v/>
      </c>
    </row>
    <row r="110" spans="2:20">
      <c r="B110" s="581"/>
      <c r="C110" s="579"/>
      <c r="D110" s="566"/>
      <c r="E110" s="579"/>
      <c r="F110" s="10" t="str">
        <f>教務委員編集用!F150</f>
        <v>工学実験実習IV</v>
      </c>
      <c r="G110" s="10">
        <f>教務委員編集用!G150</f>
        <v>4</v>
      </c>
      <c r="H110" s="10" t="str">
        <f>教務委員編集用!H150</f>
        <v>必修</v>
      </c>
      <c r="I110" s="10" t="str">
        <f>教務委員編集用!I150</f>
        <v>履修</v>
      </c>
      <c r="J110" s="10">
        <f>教務委員編集用!J150</f>
        <v>4</v>
      </c>
      <c r="K110" s="10" t="str">
        <f>教務委員編集用!K150</f>
        <v>通年</v>
      </c>
      <c r="L110" s="10">
        <f>教務委員編集用!L150</f>
        <v>90</v>
      </c>
      <c r="M110" s="10">
        <f>教務委員編集用!M150</f>
        <v>50</v>
      </c>
      <c r="N110" s="10">
        <f>教務委員編集用!N150</f>
        <v>45</v>
      </c>
      <c r="O110" s="37" t="str">
        <f>IF(教務委員編集用!S150=0,"",教務委員編集用!S150)</f>
        <v/>
      </c>
      <c r="P110" s="116" t="str">
        <f>IF(教務委員編集用!T150=0,"",教務委員編集用!T150)</f>
        <v/>
      </c>
      <c r="Q110" s="355" t="str">
        <f>IF(教務委員編集用!O150=0,"",教務委員編集用!O150)</f>
        <v/>
      </c>
      <c r="R110" s="37" t="str">
        <f>IF(教務委員編集用!P150=0,"",教務委員編集用!P150)</f>
        <v/>
      </c>
      <c r="S110" s="37" t="str">
        <f>IF(教務委員編集用!Q150=0,"",教務委員編集用!Q150)</f>
        <v/>
      </c>
      <c r="T110" s="37" t="str">
        <f>IF(教務委員編集用!R150=0,"",教務委員編集用!R150)</f>
        <v/>
      </c>
    </row>
    <row r="111" spans="2:20">
      <c r="B111" s="581"/>
      <c r="C111" s="579"/>
      <c r="D111" s="566"/>
      <c r="E111" s="579"/>
      <c r="F111" s="10" t="str">
        <f>教務委員編集用!F151</f>
        <v>計算機科学史</v>
      </c>
      <c r="G111" s="10">
        <v>2</v>
      </c>
      <c r="H111" s="10" t="str">
        <f>教務委員編集用!H151</f>
        <v>選択</v>
      </c>
      <c r="I111" s="10" t="s">
        <v>361</v>
      </c>
      <c r="J111" s="10">
        <f>教務委員編集用!J151</f>
        <v>4</v>
      </c>
      <c r="K111" s="10" t="str">
        <f>教務委員編集用!K151</f>
        <v>半期</v>
      </c>
      <c r="L111" s="10">
        <f>教務委員編集用!L151</f>
        <v>22.5</v>
      </c>
      <c r="M111" s="10">
        <f>教務委員編集用!M151</f>
        <v>50</v>
      </c>
      <c r="N111" s="10">
        <f>教務委員編集用!N151</f>
        <v>0</v>
      </c>
      <c r="O111" s="37" t="str">
        <f>IF(教務委員編集用!S151=0,"",教務委員編集用!S151)</f>
        <v/>
      </c>
      <c r="P111" s="116" t="str">
        <f>IF(教務委員編集用!T151=0,"",教務委員編集用!T151)</f>
        <v/>
      </c>
      <c r="Q111" s="355" t="str">
        <f>IF(教務委員編集用!O151=0,"",教務委員編集用!O151)</f>
        <v/>
      </c>
      <c r="R111" s="37" t="str">
        <f>IF(教務委員編集用!P151=0,"",教務委員編集用!P151)</f>
        <v/>
      </c>
      <c r="S111" s="37" t="str">
        <f>IF(教務委員編集用!Q151=0,"",教務委員編集用!Q151)</f>
        <v/>
      </c>
      <c r="T111" s="37" t="str">
        <f>IF(教務委員編集用!R151=0,"",教務委員編集用!R151)</f>
        <v/>
      </c>
    </row>
    <row r="112" spans="2:20">
      <c r="B112" s="581"/>
      <c r="C112" s="579"/>
      <c r="D112" s="566"/>
      <c r="E112" s="579"/>
      <c r="F112" s="10" t="str">
        <f>教務委員編集用!F152</f>
        <v>ネットワークプログラミングI</v>
      </c>
      <c r="G112" s="10">
        <f>教務委員編集用!G152</f>
        <v>2</v>
      </c>
      <c r="H112" s="10" t="str">
        <f>教務委員編集用!H152</f>
        <v>選択</v>
      </c>
      <c r="I112" s="10" t="str">
        <f>教務委員編集用!I152</f>
        <v>履修</v>
      </c>
      <c r="J112" s="10">
        <f>教務委員編集用!J152</f>
        <v>4</v>
      </c>
      <c r="K112" s="10" t="str">
        <f>教務委員編集用!K152</f>
        <v>通年</v>
      </c>
      <c r="L112" s="10">
        <f>教務委員編集用!L152</f>
        <v>45</v>
      </c>
      <c r="M112" s="10">
        <f>教務委員編集用!M152</f>
        <v>50</v>
      </c>
      <c r="N112" s="10">
        <f>教務委員編集用!N152</f>
        <v>0</v>
      </c>
      <c r="O112" s="37" t="str">
        <f>IF(教務委員編集用!S152=0,"",教務委員編集用!S152)</f>
        <v/>
      </c>
      <c r="P112" s="116" t="str">
        <f>IF(教務委員編集用!T152=0,"",教務委員編集用!T152)</f>
        <v/>
      </c>
      <c r="Q112" s="355" t="str">
        <f>IF(教務委員編集用!O152=0,"",教務委員編集用!O152)</f>
        <v/>
      </c>
      <c r="R112" s="37" t="str">
        <f>IF(教務委員編集用!P152=0,"",教務委員編集用!P152)</f>
        <v/>
      </c>
      <c r="S112" s="37" t="str">
        <f>IF(教務委員編集用!Q152=0,"",教務委員編集用!Q152)</f>
        <v/>
      </c>
      <c r="T112" s="37" t="str">
        <f>IF(教務委員編集用!R152=0,"",教務委員編集用!R152)</f>
        <v/>
      </c>
    </row>
    <row r="113" spans="2:20">
      <c r="B113" s="581"/>
      <c r="C113" s="579"/>
      <c r="D113" s="566"/>
      <c r="E113" s="579"/>
      <c r="F113" s="10" t="str">
        <f>教務委員編集用!F153</f>
        <v>ネットワークプログラミングII</v>
      </c>
      <c r="G113" s="10">
        <f>教務委員編集用!G153</f>
        <v>2</v>
      </c>
      <c r="H113" s="10" t="str">
        <f>教務委員編集用!H153</f>
        <v>選択</v>
      </c>
      <c r="I113" s="10" t="str">
        <f>教務委員編集用!I153</f>
        <v>学修</v>
      </c>
      <c r="J113" s="10">
        <f>教務委員編集用!J153</f>
        <v>5</v>
      </c>
      <c r="K113" s="10" t="str">
        <f>教務委員編集用!K153</f>
        <v>半期</v>
      </c>
      <c r="L113" s="10">
        <f>教務委員編集用!L153</f>
        <v>22.5</v>
      </c>
      <c r="M113" s="10">
        <f>教務委員編集用!M153</f>
        <v>50</v>
      </c>
      <c r="N113" s="10">
        <f>教務委員編集用!N153</f>
        <v>0</v>
      </c>
      <c r="O113" s="126"/>
      <c r="P113" s="131"/>
      <c r="Q113" s="361"/>
      <c r="R113" s="344"/>
      <c r="S113" s="344"/>
      <c r="T113" s="344"/>
    </row>
    <row r="114" spans="2:20">
      <c r="B114" s="581"/>
      <c r="C114" s="579"/>
      <c r="D114" s="566"/>
      <c r="E114" s="579"/>
      <c r="F114" s="10" t="str">
        <f>教務委員編集用!F154</f>
        <v>システム工学</v>
      </c>
      <c r="G114" s="10">
        <v>2</v>
      </c>
      <c r="H114" s="10" t="str">
        <f>教務委員編集用!H154</f>
        <v>必修</v>
      </c>
      <c r="I114" s="10" t="s">
        <v>358</v>
      </c>
      <c r="J114" s="10">
        <f>教務委員編集用!J154</f>
        <v>5</v>
      </c>
      <c r="K114" s="10" t="str">
        <f>教務委員編集用!K154</f>
        <v>半期</v>
      </c>
      <c r="L114" s="10">
        <f>教務委員編集用!L154</f>
        <v>22.5</v>
      </c>
      <c r="M114" s="10">
        <f>教務委員編集用!M154</f>
        <v>100</v>
      </c>
      <c r="N114" s="10">
        <f>教務委員編集用!N154</f>
        <v>22.5</v>
      </c>
      <c r="O114" s="126"/>
      <c r="P114" s="131"/>
      <c r="Q114" s="361"/>
      <c r="R114" s="344"/>
      <c r="S114" s="344"/>
      <c r="T114" s="344"/>
    </row>
    <row r="115" spans="2:20">
      <c r="B115" s="581"/>
      <c r="C115" s="579"/>
      <c r="D115" s="566"/>
      <c r="E115" s="579"/>
      <c r="F115" s="10" t="str">
        <f>教務委員編集用!F155</f>
        <v>情報理論</v>
      </c>
      <c r="G115" s="10">
        <v>2</v>
      </c>
      <c r="H115" s="10" t="str">
        <f>教務委員編集用!H155</f>
        <v>必修</v>
      </c>
      <c r="I115" s="10" t="s">
        <v>356</v>
      </c>
      <c r="J115" s="10">
        <f>教務委員編集用!J155</f>
        <v>5</v>
      </c>
      <c r="K115" s="10" t="str">
        <f>教務委員編集用!K155</f>
        <v>半期</v>
      </c>
      <c r="L115" s="10">
        <f>教務委員編集用!L155</f>
        <v>22.5</v>
      </c>
      <c r="M115" s="10">
        <f>教務委員編集用!M155</f>
        <v>100</v>
      </c>
      <c r="N115" s="10">
        <f>教務委員編集用!N155</f>
        <v>22.5</v>
      </c>
      <c r="O115" s="126"/>
      <c r="P115" s="131"/>
      <c r="Q115" s="361"/>
      <c r="R115" s="344"/>
      <c r="S115" s="344"/>
      <c r="T115" s="344"/>
    </row>
    <row r="116" spans="2:20">
      <c r="B116" s="581"/>
      <c r="C116" s="579"/>
      <c r="D116" s="566"/>
      <c r="E116" s="579"/>
      <c r="F116" s="10" t="s">
        <v>362</v>
      </c>
      <c r="G116" s="10">
        <f>教務委員編集用!G158</f>
        <v>2</v>
      </c>
      <c r="H116" s="10" t="str">
        <f>教務委員編集用!H158</f>
        <v>選択</v>
      </c>
      <c r="I116" s="10" t="str">
        <f>教務委員編集用!I158</f>
        <v>学修</v>
      </c>
      <c r="J116" s="10">
        <f>教務委員編集用!J158</f>
        <v>5</v>
      </c>
      <c r="K116" s="10" t="str">
        <f>教務委員編集用!K158</f>
        <v>半期</v>
      </c>
      <c r="L116" s="10">
        <f>教務委員編集用!L158</f>
        <v>22.5</v>
      </c>
      <c r="M116" s="10">
        <f>教務委員編集用!M158</f>
        <v>100</v>
      </c>
      <c r="N116" s="10">
        <f>教務委員編集用!N158</f>
        <v>0</v>
      </c>
      <c r="O116" s="126"/>
      <c r="P116" s="131"/>
      <c r="Q116" s="361"/>
      <c r="R116" s="344"/>
      <c r="S116" s="344"/>
      <c r="T116" s="344"/>
    </row>
    <row r="117" spans="2:20">
      <c r="B117" s="581"/>
      <c r="C117" s="579"/>
      <c r="D117" s="566"/>
      <c r="E117" s="579"/>
      <c r="F117" s="10" t="str">
        <f>教務委員編集用!F159</f>
        <v>電気物理</v>
      </c>
      <c r="G117" s="10">
        <f>教務委員編集用!G159</f>
        <v>2</v>
      </c>
      <c r="H117" s="10" t="str">
        <f>教務委員編集用!H159</f>
        <v>必修</v>
      </c>
      <c r="I117" s="10" t="s">
        <v>356</v>
      </c>
      <c r="J117" s="10">
        <f>教務委員編集用!J159</f>
        <v>4</v>
      </c>
      <c r="K117" s="10" t="s">
        <v>367</v>
      </c>
      <c r="L117" s="10">
        <v>22.5</v>
      </c>
      <c r="M117" s="10">
        <f>教務委員編集用!M159</f>
        <v>100</v>
      </c>
      <c r="N117" s="10">
        <v>22.5</v>
      </c>
      <c r="O117" s="37" t="str">
        <f>IF(教務委員編集用!S159=0,"",教務委員編集用!S159)</f>
        <v/>
      </c>
      <c r="P117" s="116" t="str">
        <f>IF(教務委員編集用!T159=0,"",教務委員編集用!T159)</f>
        <v/>
      </c>
      <c r="Q117" s="355" t="str">
        <f>IF(教務委員編集用!O159=0,"",教務委員編集用!O159)</f>
        <v/>
      </c>
      <c r="R117" s="37" t="str">
        <f>IF(教務委員編集用!P159=0,"",教務委員編集用!P159)</f>
        <v/>
      </c>
      <c r="S117" s="37" t="str">
        <f>IF(教務委員編集用!Q159=0,"",教務委員編集用!Q159)</f>
        <v/>
      </c>
      <c r="T117" s="37" t="str">
        <f>IF(教務委員編集用!R159=0,"",教務委員編集用!R159)</f>
        <v/>
      </c>
    </row>
    <row r="118" spans="2:20">
      <c r="B118" s="581"/>
      <c r="C118" s="579"/>
      <c r="D118" s="566"/>
      <c r="E118" s="579"/>
      <c r="F118" s="10" t="str">
        <f>教務委員編集用!F162</f>
        <v>シミュレーション</v>
      </c>
      <c r="G118" s="10">
        <f>教務委員編集用!G162</f>
        <v>2</v>
      </c>
      <c r="H118" s="10" t="str">
        <f>教務委員編集用!H162</f>
        <v>必修</v>
      </c>
      <c r="I118" s="10" t="s">
        <v>363</v>
      </c>
      <c r="J118" s="10">
        <f>教務委員編集用!J162</f>
        <v>4</v>
      </c>
      <c r="K118" s="10" t="s">
        <v>366</v>
      </c>
      <c r="L118" s="10">
        <v>22.5</v>
      </c>
      <c r="M118" s="10">
        <f>教務委員編集用!M162</f>
        <v>100</v>
      </c>
      <c r="N118" s="10">
        <v>22.5</v>
      </c>
      <c r="O118" s="37" t="str">
        <f>IF(教務委員編集用!S162=0,"",教務委員編集用!S162)</f>
        <v/>
      </c>
      <c r="P118" s="116" t="str">
        <f>IF(教務委員編集用!T162=0,"",教務委員編集用!T162)</f>
        <v/>
      </c>
      <c r="Q118" s="355" t="str">
        <f>IF(教務委員編集用!O162=0,"",教務委員編集用!O162)</f>
        <v/>
      </c>
      <c r="R118" s="37" t="str">
        <f>IF(教務委員編集用!P162=0,"",教務委員編集用!P162)</f>
        <v/>
      </c>
      <c r="S118" s="37" t="str">
        <f>IF(教務委員編集用!Q162=0,"",教務委員編集用!Q162)</f>
        <v/>
      </c>
      <c r="T118" s="37" t="str">
        <f>IF(教務委員編集用!R162=0,"",教務委員編集用!R162)</f>
        <v/>
      </c>
    </row>
    <row r="119" spans="2:20">
      <c r="B119" s="581"/>
      <c r="C119" s="579"/>
      <c r="D119" s="566"/>
      <c r="E119" s="579"/>
      <c r="F119" s="10" t="str">
        <f>教務委員編集用!F163</f>
        <v>画像処理</v>
      </c>
      <c r="G119" s="10">
        <f>教務委員編集用!G163</f>
        <v>2</v>
      </c>
      <c r="H119" s="10" t="str">
        <f>教務委員編集用!H163</f>
        <v>必修</v>
      </c>
      <c r="I119" s="10" t="str">
        <f>教務委員編集用!I163</f>
        <v>学修</v>
      </c>
      <c r="J119" s="10">
        <f>教務委員編集用!J163</f>
        <v>5</v>
      </c>
      <c r="K119" s="10" t="str">
        <f>教務委員編集用!K163</f>
        <v>半期</v>
      </c>
      <c r="L119" s="10">
        <f>教務委員編集用!L163</f>
        <v>22.5</v>
      </c>
      <c r="M119" s="10">
        <f>教務委員編集用!M163</f>
        <v>100</v>
      </c>
      <c r="N119" s="10">
        <f>教務委員編集用!N163</f>
        <v>22.5</v>
      </c>
      <c r="O119" s="126"/>
      <c r="P119" s="131"/>
      <c r="Q119" s="361"/>
      <c r="R119" s="344"/>
      <c r="S119" s="344"/>
      <c r="T119" s="344"/>
    </row>
    <row r="120" spans="2:20" ht="14.25" thickBot="1">
      <c r="B120" s="581"/>
      <c r="C120" s="579"/>
      <c r="D120" s="566"/>
      <c r="E120" s="579"/>
      <c r="F120" s="9"/>
      <c r="G120" s="9"/>
      <c r="H120" s="9"/>
      <c r="I120" s="9"/>
      <c r="J120" s="9"/>
      <c r="K120" s="9"/>
      <c r="L120" s="9"/>
      <c r="M120" s="9"/>
      <c r="N120" s="9"/>
      <c r="O120" s="9"/>
      <c r="P120" s="68"/>
      <c r="Q120" s="354"/>
      <c r="R120" s="9"/>
      <c r="S120" s="9"/>
      <c r="T120" s="38"/>
    </row>
    <row r="121" spans="2:20" ht="15" thickTop="1" thickBot="1">
      <c r="B121" s="581"/>
      <c r="C121" s="579"/>
      <c r="D121" s="567"/>
      <c r="E121" s="585"/>
      <c r="F121" s="9" t="str">
        <f>IF(教務委員編集用!F169=0,"",教務委員編集用!F169)</f>
        <v>D-1D-2合計</v>
      </c>
      <c r="G121" s="9" t="str">
        <f>IF(教務委員編集用!G169=0,"",教務委員編集用!G169)</f>
        <v/>
      </c>
      <c r="H121" s="9" t="str">
        <f>IF(教務委員編集用!H169=0,"",教務委員編集用!H169)</f>
        <v/>
      </c>
      <c r="I121" s="9" t="str">
        <f>IF(教務委員編集用!I169=0,"",教務委員編集用!I169)</f>
        <v/>
      </c>
      <c r="J121" s="9"/>
      <c r="K121" s="9" t="str">
        <f>IF(教務委員編集用!K169=0,"",教務委員編集用!K169)</f>
        <v/>
      </c>
      <c r="L121" s="9"/>
      <c r="M121" s="9" t="str">
        <f>IF(教務委員編集用!M169=0,"",教務委員編集用!M169)</f>
        <v/>
      </c>
      <c r="N121" s="9">
        <f>教務委員編集用!$N$169</f>
        <v>607.5</v>
      </c>
      <c r="O121" s="9"/>
      <c r="P121" s="52" t="str">
        <f>IF(教務委員編集用!AE169=0,"",教務委員編集用!AE169)</f>
        <v/>
      </c>
      <c r="Q121" s="354"/>
      <c r="R121" s="9"/>
      <c r="S121" s="9"/>
      <c r="T121" s="38"/>
    </row>
    <row r="122" spans="2:20" ht="14.25" thickTop="1">
      <c r="B122" s="581"/>
      <c r="C122" s="579"/>
      <c r="D122" s="566"/>
      <c r="E122" s="579"/>
      <c r="F122" s="8"/>
      <c r="G122" s="8"/>
      <c r="H122" s="8"/>
      <c r="I122" s="8"/>
      <c r="J122" s="8"/>
      <c r="K122" s="8"/>
      <c r="L122" s="8"/>
      <c r="M122" s="8"/>
      <c r="N122" s="8"/>
      <c r="O122" s="37"/>
      <c r="P122" s="116"/>
      <c r="Q122" s="355"/>
      <c r="R122" s="37"/>
      <c r="S122" s="37"/>
      <c r="T122" s="37"/>
    </row>
    <row r="123" spans="2:20">
      <c r="B123" s="581"/>
      <c r="C123" s="579"/>
      <c r="D123" s="566"/>
      <c r="E123" s="579"/>
      <c r="F123" s="11"/>
      <c r="G123" s="11"/>
      <c r="H123" s="11"/>
      <c r="I123" s="11"/>
      <c r="J123" s="11"/>
      <c r="K123" s="11"/>
      <c r="L123" s="11"/>
      <c r="M123" s="11"/>
      <c r="N123" s="11"/>
      <c r="O123" s="11"/>
      <c r="P123" s="70"/>
      <c r="Q123" s="362"/>
      <c r="R123" s="11"/>
      <c r="S123" s="11"/>
      <c r="T123" s="39"/>
    </row>
    <row r="124" spans="2:20" ht="14.25" thickBot="1">
      <c r="B124" s="581"/>
      <c r="C124" s="579"/>
      <c r="D124" s="566"/>
      <c r="E124" s="579"/>
      <c r="F124" s="9"/>
      <c r="G124" s="9"/>
      <c r="H124" s="9"/>
      <c r="I124" s="9"/>
      <c r="J124" s="9"/>
      <c r="K124" s="9"/>
      <c r="L124" s="9"/>
      <c r="M124" s="9"/>
      <c r="N124" s="9"/>
      <c r="O124" s="9"/>
      <c r="P124" s="68"/>
      <c r="Q124" s="354"/>
      <c r="R124" s="9"/>
      <c r="S124" s="9"/>
      <c r="T124" s="38"/>
    </row>
    <row r="125" spans="2:20" ht="14.25" thickTop="1">
      <c r="B125" s="581"/>
      <c r="C125" s="579"/>
      <c r="D125" s="566"/>
      <c r="E125" s="579"/>
      <c r="F125" s="8" t="str">
        <f>IF(教務委員編集用!F176=0,"",教務委員編集用!F176)</f>
        <v>D-3合計</v>
      </c>
      <c r="G125" s="8" t="str">
        <f>IF(教務委員編集用!G176=0,"",教務委員編集用!G176)</f>
        <v/>
      </c>
      <c r="H125" s="8" t="str">
        <f>IF(教務委員編集用!H176=0,"",教務委員編集用!H176)</f>
        <v/>
      </c>
      <c r="I125" s="8" t="str">
        <f>IF(教務委員編集用!I176=0,"",教務委員編集用!I176)</f>
        <v/>
      </c>
      <c r="J125" s="8"/>
      <c r="K125" s="8" t="str">
        <f>IF(教務委員編集用!K176=0,"",教務委員編集用!K176)</f>
        <v/>
      </c>
      <c r="L125" s="8" t="str">
        <f>IF(教務委員編集用!L176=0,"",教務委員編集用!L176)</f>
        <v/>
      </c>
      <c r="M125" s="8" t="str">
        <f>IF(教務委員編集用!M176=0,"",教務委員編集用!M176)</f>
        <v/>
      </c>
      <c r="N125" s="8">
        <f>教務委員編集用!N176</f>
        <v>0</v>
      </c>
      <c r="O125" s="8"/>
      <c r="P125" s="53" t="str">
        <f>IF(教務委員編集用!AE176=0,"",教務委員編集用!AE176)</f>
        <v/>
      </c>
      <c r="Q125" s="353"/>
      <c r="R125" s="8"/>
      <c r="S125" s="8"/>
      <c r="T125" s="36"/>
    </row>
    <row r="126" spans="2:20" ht="14.25" thickBot="1">
      <c r="B126" s="597"/>
      <c r="C126" s="598"/>
      <c r="D126" s="4"/>
      <c r="E126" s="16"/>
      <c r="F126" s="12" t="str">
        <f>IF(教務委員編集用!F177=0,"",教務委員編集用!F177)</f>
        <v>D合計</v>
      </c>
      <c r="G126" s="12" t="str">
        <f>IF(教務委員編集用!G177=0,"",教務委員編集用!G177)</f>
        <v/>
      </c>
      <c r="H126" s="12" t="str">
        <f>IF(教務委員編集用!H177=0,"",教務委員編集用!H177)</f>
        <v/>
      </c>
      <c r="I126" s="12" t="str">
        <f>IF(教務委員編集用!I177=0,"",教務委員編集用!I177)</f>
        <v/>
      </c>
      <c r="J126" s="12"/>
      <c r="K126" s="12" t="str">
        <f>IF(教務委員編集用!K177=0,"",教務委員編集用!K177)</f>
        <v/>
      </c>
      <c r="L126" s="12" t="str">
        <f>IF(教務委員編集用!L177=0,"",教務委員編集用!L177)</f>
        <v/>
      </c>
      <c r="M126" s="12" t="str">
        <f>IF(教務委員編集用!M177=0,"",教務委員編集用!M177)</f>
        <v/>
      </c>
      <c r="N126" s="12">
        <f>教務委員編集用!N177</f>
        <v>950.4</v>
      </c>
      <c r="O126" s="12"/>
      <c r="P126" s="103" t="str">
        <f>IF(教務委員編集用!AE177=0,"",教務委員編集用!AE177)</f>
        <v/>
      </c>
      <c r="Q126" s="358"/>
      <c r="R126" s="12"/>
      <c r="S126" s="12"/>
      <c r="T126" s="41"/>
    </row>
    <row r="127" spans="2:20">
      <c r="B127" s="580" t="str">
        <f>教務委員編集用!B178</f>
        <v>E</v>
      </c>
      <c r="C127" s="584" t="str">
        <f>教務委員編集用!C178</f>
        <v>科学,技術および情報の知識,基盤となる工学分野で習得した知識,さらに技術者としての実践的な知識や技能を活用して,自ら問題を発見し解決する能力を養う。</v>
      </c>
      <c r="D127" s="565">
        <f>教務委員編集用!D178</f>
        <v>1</v>
      </c>
      <c r="E127" s="582" t="str">
        <f>教務委員編集用!E178</f>
        <v>科学,技術,工学に関する情報を収集し,その適否を判断してまとめることができる.</v>
      </c>
      <c r="F127" s="8" t="str">
        <f>教務委員編集用!F178</f>
        <v>情報通信メディア</v>
      </c>
      <c r="G127" s="491">
        <f>教務委員編集用!G178</f>
        <v>0</v>
      </c>
      <c r="H127" s="491">
        <f>教務委員編集用!H178</f>
        <v>0</v>
      </c>
      <c r="I127" s="491">
        <f>教務委員編集用!I178</f>
        <v>0</v>
      </c>
      <c r="J127" s="491">
        <f>教務委員編集用!J178</f>
        <v>0</v>
      </c>
      <c r="K127" s="491">
        <f>教務委員編集用!K178</f>
        <v>0</v>
      </c>
      <c r="L127" s="491">
        <f>教務委員編集用!L178</f>
        <v>0</v>
      </c>
      <c r="M127" s="491">
        <f>教務委員編集用!M178</f>
        <v>0</v>
      </c>
      <c r="N127" s="491">
        <f>教務委員編集用!N178</f>
        <v>0</v>
      </c>
      <c r="O127" s="37" t="str">
        <f>IF(教務委員編集用!S178=0,"",教務委員編集用!S178)</f>
        <v/>
      </c>
      <c r="P127" s="116" t="str">
        <f>IF(教務委員編集用!T178=0,"",教務委員編集用!T178)</f>
        <v/>
      </c>
      <c r="Q127" s="355" t="str">
        <f>IF(教務委員編集用!O178=0,"",教務委員編集用!O178)</f>
        <v/>
      </c>
      <c r="R127" s="37" t="str">
        <f>IF(教務委員編集用!P178=0,"",教務委員編集用!P178)</f>
        <v/>
      </c>
      <c r="S127" s="37" t="str">
        <f>IF(教務委員編集用!Q178=0,"",教務委員編集用!Q178)</f>
        <v/>
      </c>
      <c r="T127" s="37" t="str">
        <f>IF(教務委員編集用!R178=0,"",教務委員編集用!R178)</f>
        <v/>
      </c>
    </row>
    <row r="128" spans="2:20">
      <c r="B128" s="581"/>
      <c r="C128" s="579"/>
      <c r="D128" s="566"/>
      <c r="E128" s="583"/>
      <c r="F128" s="11"/>
      <c r="G128" s="6"/>
      <c r="H128" s="6"/>
      <c r="I128" s="6"/>
      <c r="J128" s="6"/>
      <c r="K128" s="6"/>
      <c r="L128" s="6"/>
      <c r="M128" s="6"/>
      <c r="N128" s="6"/>
      <c r="O128" s="516"/>
      <c r="P128" s="517"/>
      <c r="Q128" s="518"/>
      <c r="R128" s="516"/>
      <c r="S128" s="516"/>
      <c r="T128" s="516"/>
    </row>
    <row r="129" spans="2:20" ht="14.25" thickBot="1">
      <c r="B129" s="581"/>
      <c r="C129" s="579"/>
      <c r="D129" s="566"/>
      <c r="E129" s="583"/>
      <c r="F129" s="9"/>
      <c r="G129" s="325"/>
      <c r="H129" s="325"/>
      <c r="I129" s="325"/>
      <c r="J129" s="325"/>
      <c r="K129" s="325"/>
      <c r="L129" s="325"/>
      <c r="M129" s="325"/>
      <c r="N129" s="325"/>
      <c r="O129" s="9"/>
      <c r="P129" s="68"/>
      <c r="Q129" s="364"/>
      <c r="R129" s="60"/>
      <c r="S129" s="60"/>
      <c r="T129" s="44"/>
    </row>
    <row r="130" spans="2:20" ht="15" thickTop="1" thickBot="1">
      <c r="B130" s="581"/>
      <c r="C130" s="579"/>
      <c r="D130" s="567"/>
      <c r="E130" s="593"/>
      <c r="F130" s="9" t="str">
        <f>IF(教務委員編集用!F186=0,"",教務委員編集用!F186)</f>
        <v>E-1合計</v>
      </c>
      <c r="G130" s="325" t="str">
        <f>IF(教務委員編集用!G186=0,"",教務委員編集用!G186)</f>
        <v/>
      </c>
      <c r="H130" s="325" t="str">
        <f>IF(教務委員編集用!H186=0,"",教務委員編集用!H186)</f>
        <v/>
      </c>
      <c r="I130" s="325" t="str">
        <f>IF(教務委員編集用!I186=0,"",教務委員編集用!I186)</f>
        <v/>
      </c>
      <c r="J130" s="325"/>
      <c r="K130" s="325" t="str">
        <f>IF(教務委員編集用!K186=0,"",教務委員編集用!K186)</f>
        <v/>
      </c>
      <c r="L130" s="325"/>
      <c r="M130" s="325" t="str">
        <f>IF(教務委員編集用!M186=0,"",教務委員編集用!M186)</f>
        <v/>
      </c>
      <c r="N130" s="325">
        <f>教務委員編集用!$N$186</f>
        <v>0</v>
      </c>
      <c r="O130" s="9"/>
      <c r="P130" s="52" t="str">
        <f>IF(教務委員編集用!AE186=0,"",教務委員編集用!AE186)</f>
        <v/>
      </c>
      <c r="Q130" s="364"/>
      <c r="R130" s="60"/>
      <c r="S130" s="60"/>
      <c r="T130" s="44"/>
    </row>
    <row r="131" spans="2:20" ht="14.25" thickTop="1">
      <c r="B131" s="581"/>
      <c r="C131" s="579"/>
      <c r="D131" s="575">
        <f>教務委員編集用!D187</f>
        <v>2</v>
      </c>
      <c r="E131" s="572" t="str">
        <f>教務委員編集用!E187</f>
        <v>習得した知識や技能を課題に対して利用できる.</v>
      </c>
      <c r="F131" s="10" t="str">
        <f>教務委員編集用!F187</f>
        <v>ソフトウェア工学</v>
      </c>
      <c r="G131" s="321">
        <v>4</v>
      </c>
      <c r="H131" s="321" t="str">
        <f>教務委員編集用!H187</f>
        <v>必修</v>
      </c>
      <c r="I131" s="321" t="s">
        <v>356</v>
      </c>
      <c r="J131" s="321">
        <f>教務委員編集用!J187</f>
        <v>5</v>
      </c>
      <c r="K131" s="321" t="str">
        <f>教務委員編集用!K187</f>
        <v>通年</v>
      </c>
      <c r="L131" s="21">
        <f>教務委員編集用!L187</f>
        <v>45</v>
      </c>
      <c r="M131" s="321">
        <f>教務委員編集用!M187</f>
        <v>50</v>
      </c>
      <c r="N131" s="21">
        <f>教務委員編集用!N187</f>
        <v>22.5</v>
      </c>
      <c r="O131" s="37" t="str">
        <f t="shared" ref="O131:T132" si="5">IF(O92=0,"",O92)</f>
        <v/>
      </c>
      <c r="P131" s="37" t="str">
        <f t="shared" si="5"/>
        <v/>
      </c>
      <c r="Q131" s="37" t="str">
        <f t="shared" si="5"/>
        <v/>
      </c>
      <c r="R131" s="37" t="str">
        <f t="shared" si="5"/>
        <v/>
      </c>
      <c r="S131" s="37" t="str">
        <f t="shared" si="5"/>
        <v/>
      </c>
      <c r="T131" s="37" t="str">
        <f t="shared" si="5"/>
        <v/>
      </c>
    </row>
    <row r="132" spans="2:20">
      <c r="B132" s="581"/>
      <c r="C132" s="579"/>
      <c r="D132" s="575"/>
      <c r="E132" s="572"/>
      <c r="F132" s="10" t="str">
        <f>教務委員編集用!F188</f>
        <v>集積回路設計</v>
      </c>
      <c r="G132" s="321">
        <v>2</v>
      </c>
      <c r="H132" s="321" t="str">
        <f>教務委員編集用!H188</f>
        <v>必修</v>
      </c>
      <c r="I132" s="321" t="s">
        <v>364</v>
      </c>
      <c r="J132" s="321">
        <f>教務委員編集用!J188</f>
        <v>4</v>
      </c>
      <c r="K132" s="321" t="str">
        <f>教務委員編集用!K188</f>
        <v>通年</v>
      </c>
      <c r="L132" s="21">
        <f>教務委員編集用!L188</f>
        <v>22.5</v>
      </c>
      <c r="M132" s="321">
        <f>教務委員編集用!M188</f>
        <v>30</v>
      </c>
      <c r="N132" s="21">
        <f>教務委員編集用!N188</f>
        <v>6.75</v>
      </c>
      <c r="O132" s="37" t="str">
        <f t="shared" si="5"/>
        <v/>
      </c>
      <c r="P132" s="116" t="str">
        <f t="shared" si="5"/>
        <v/>
      </c>
      <c r="Q132" s="355" t="str">
        <f t="shared" si="5"/>
        <v/>
      </c>
      <c r="R132" s="37" t="str">
        <f t="shared" si="5"/>
        <v/>
      </c>
      <c r="S132" s="37" t="str">
        <f t="shared" si="5"/>
        <v/>
      </c>
      <c r="T132" s="37" t="str">
        <f t="shared" si="5"/>
        <v/>
      </c>
    </row>
    <row r="133" spans="2:20">
      <c r="B133" s="581"/>
      <c r="C133" s="579"/>
      <c r="D133" s="575"/>
      <c r="E133" s="572"/>
      <c r="F133" s="10"/>
      <c r="G133" s="321"/>
      <c r="H133" s="321"/>
      <c r="I133" s="321"/>
      <c r="J133" s="321"/>
      <c r="K133" s="321"/>
      <c r="L133" s="21"/>
      <c r="M133" s="321"/>
      <c r="N133" s="21"/>
      <c r="O133" s="37"/>
      <c r="P133" s="116"/>
      <c r="Q133" s="355"/>
      <c r="R133" s="37"/>
      <c r="S133" s="37"/>
      <c r="T133" s="37"/>
    </row>
    <row r="134" spans="2:20">
      <c r="B134" s="581"/>
      <c r="C134" s="579"/>
      <c r="D134" s="575"/>
      <c r="E134" s="572"/>
      <c r="F134" s="25"/>
      <c r="G134" s="329"/>
      <c r="H134" s="329"/>
      <c r="I134" s="329"/>
      <c r="J134" s="329"/>
      <c r="K134" s="329"/>
      <c r="L134" s="26"/>
      <c r="M134" s="329"/>
      <c r="N134" s="26"/>
      <c r="O134" s="25"/>
      <c r="P134" s="76"/>
      <c r="Q134" s="365"/>
      <c r="R134" s="26"/>
      <c r="S134" s="26"/>
      <c r="T134" s="45"/>
    </row>
    <row r="135" spans="2:20" ht="14.25" thickBot="1">
      <c r="B135" s="581"/>
      <c r="C135" s="579"/>
      <c r="D135" s="566"/>
      <c r="E135" s="579"/>
      <c r="F135" s="9"/>
      <c r="G135" s="325"/>
      <c r="H135" s="325"/>
      <c r="I135" s="325"/>
      <c r="J135" s="325"/>
      <c r="K135" s="325"/>
      <c r="L135" s="325"/>
      <c r="M135" s="325"/>
      <c r="N135" s="325"/>
      <c r="O135" s="9"/>
      <c r="P135" s="68"/>
      <c r="Q135" s="364"/>
      <c r="R135" s="60"/>
      <c r="S135" s="60"/>
      <c r="T135" s="44"/>
    </row>
    <row r="136" spans="2:20" ht="14.25" thickTop="1">
      <c r="B136" s="581"/>
      <c r="C136" s="579"/>
      <c r="D136" s="566"/>
      <c r="E136" s="579"/>
      <c r="F136" s="8" t="str">
        <f>IF(教務委員編集用!F194=0,"",教務委員編集用!F194)</f>
        <v>E-2合計</v>
      </c>
      <c r="G136" s="322" t="str">
        <f>IF(教務委員編集用!G194=0,"",教務委員編集用!G194)</f>
        <v/>
      </c>
      <c r="H136" s="322" t="str">
        <f>IF(教務委員編集用!H194=0,"",教務委員編集用!H194)</f>
        <v/>
      </c>
      <c r="I136" s="322" t="str">
        <f>IF(教務委員編集用!I194=0,"",教務委員編集用!I194)</f>
        <v/>
      </c>
      <c r="J136" s="322"/>
      <c r="K136" s="322" t="str">
        <f>IF(教務委員編集用!K194=0,"",教務委員編集用!K194)</f>
        <v/>
      </c>
      <c r="L136" s="322"/>
      <c r="M136" s="322" t="str">
        <f>IF(教務委員編集用!M194=0,"",教務委員編集用!M194)</f>
        <v/>
      </c>
      <c r="N136" s="322">
        <f>教務委員編集用!N194</f>
        <v>29.25</v>
      </c>
      <c r="O136" s="8"/>
      <c r="P136" s="53" t="str">
        <f>IF(教務委員編集用!AE194=0,"",教務委員編集用!AE194)</f>
        <v/>
      </c>
      <c r="Q136" s="327"/>
      <c r="R136" s="57"/>
      <c r="S136" s="57"/>
      <c r="T136" s="43"/>
    </row>
    <row r="137" spans="2:20" ht="14.25" thickBot="1">
      <c r="B137" s="597"/>
      <c r="C137" s="598"/>
      <c r="D137" s="4"/>
      <c r="E137" s="16"/>
      <c r="F137" s="12" t="str">
        <f>IF(教務委員編集用!F195=0,"",教務委員編集用!F195)</f>
        <v>E合計</v>
      </c>
      <c r="G137" s="323" t="str">
        <f>IF(教務委員編集用!G195=0,"",教務委員編集用!G195)</f>
        <v/>
      </c>
      <c r="H137" s="323" t="str">
        <f>IF(教務委員編集用!H195=0,"",教務委員編集用!H195)</f>
        <v/>
      </c>
      <c r="I137" s="323" t="str">
        <f>IF(教務委員編集用!I195=0,"",教務委員編集用!I195)</f>
        <v/>
      </c>
      <c r="J137" s="323"/>
      <c r="K137" s="323" t="str">
        <f>IF(教務委員編集用!K195=0,"",教務委員編集用!K195)</f>
        <v/>
      </c>
      <c r="L137" s="323" t="str">
        <f>IF(教務委員編集用!L195=0,"",教務委員編集用!L195)</f>
        <v/>
      </c>
      <c r="M137" s="323" t="str">
        <f>IF(教務委員編集用!M195=0,"",教務委員編集用!M195)</f>
        <v/>
      </c>
      <c r="N137" s="323">
        <f>教務委員編集用!N195</f>
        <v>29.25</v>
      </c>
      <c r="O137" s="12"/>
      <c r="P137" s="99" t="str">
        <f>IF(教務委員編集用!AE195=0,"",教務委員編集用!AE195)</f>
        <v/>
      </c>
      <c r="Q137" s="366"/>
      <c r="R137" s="58"/>
      <c r="S137" s="58"/>
      <c r="T137" s="46"/>
    </row>
    <row r="138" spans="2:20">
      <c r="B138" s="580" t="str">
        <f>教務委員編集用!B196</f>
        <v>F</v>
      </c>
      <c r="C138" s="582" t="str">
        <f>教務委員編集用!C196</f>
        <v>具体的なテーマについて論理的な記述と説明および討論できる能力を身につける。</v>
      </c>
      <c r="D138" s="565">
        <f>教務委員編集用!D196</f>
        <v>1</v>
      </c>
      <c r="E138" s="582" t="str">
        <f>教務委員編集用!E196</f>
        <v>学習成果を適切な文章,図等により表現できる.</v>
      </c>
      <c r="F138" s="7" t="str">
        <f>教務委員編集用!F196</f>
        <v>工学実験実習IV</v>
      </c>
      <c r="G138" s="324">
        <f>教務委員編集用!G196</f>
        <v>4</v>
      </c>
      <c r="H138" s="324" t="str">
        <f>教務委員編集用!H196</f>
        <v>必修</v>
      </c>
      <c r="I138" s="324" t="str">
        <f>教務委員編集用!I196</f>
        <v>履修</v>
      </c>
      <c r="J138" s="324">
        <f>教務委員編集用!J196</f>
        <v>4</v>
      </c>
      <c r="K138" s="324" t="str">
        <f>教務委員編集用!K196</f>
        <v>通年</v>
      </c>
      <c r="L138" s="324">
        <f>教務委員編集用!L196</f>
        <v>90</v>
      </c>
      <c r="M138" s="324">
        <f>教務委員編集用!M196</f>
        <v>50</v>
      </c>
      <c r="N138" s="324">
        <f>教務委員編集用!N196</f>
        <v>45</v>
      </c>
      <c r="O138" s="37" t="str">
        <f t="shared" ref="O138:T138" si="6">IF(O110=0,"",O110)</f>
        <v/>
      </c>
      <c r="P138" s="116" t="str">
        <f t="shared" si="6"/>
        <v/>
      </c>
      <c r="Q138" s="355" t="str">
        <f t="shared" si="6"/>
        <v/>
      </c>
      <c r="R138" s="37" t="str">
        <f t="shared" si="6"/>
        <v/>
      </c>
      <c r="S138" s="37" t="str">
        <f t="shared" si="6"/>
        <v/>
      </c>
      <c r="T138" s="37" t="str">
        <f t="shared" si="6"/>
        <v/>
      </c>
    </row>
    <row r="139" spans="2:20">
      <c r="B139" s="596"/>
      <c r="C139" s="592"/>
      <c r="D139" s="575"/>
      <c r="E139" s="592"/>
      <c r="F139" s="10" t="str">
        <f>教務委員編集用!F198</f>
        <v>卒業研究</v>
      </c>
      <c r="G139" s="321">
        <f>教務委員編集用!G198</f>
        <v>8</v>
      </c>
      <c r="H139" s="321" t="str">
        <f>教務委員編集用!H198</f>
        <v>必修</v>
      </c>
      <c r="I139" s="321" t="str">
        <f>教務委員編集用!I198</f>
        <v>学修</v>
      </c>
      <c r="J139" s="321">
        <f>教務委員編集用!J198</f>
        <v>5</v>
      </c>
      <c r="K139" s="321" t="str">
        <f>教務委員編集用!K198</f>
        <v>通年</v>
      </c>
      <c r="L139" s="321">
        <f>教務委員編集用!L198</f>
        <v>180</v>
      </c>
      <c r="M139" s="321">
        <f>教務委員編集用!M198</f>
        <v>30</v>
      </c>
      <c r="N139" s="321">
        <f>教務委員編集用!N198</f>
        <v>54</v>
      </c>
      <c r="O139" s="62" t="str">
        <f>IF(O95=0,"",O95)</f>
        <v/>
      </c>
      <c r="P139" s="372" t="str">
        <f>IF(P95=0,"",P95)</f>
        <v/>
      </c>
      <c r="Q139" s="363" t="str">
        <f>IF(Q95=0,"",Q95)</f>
        <v/>
      </c>
      <c r="R139" s="62" t="str">
        <f t="shared" ref="R139:T139" si="7">IF(R95=0,"",R95)</f>
        <v/>
      </c>
      <c r="S139" s="62" t="str">
        <f t="shared" si="7"/>
        <v/>
      </c>
      <c r="T139" s="62" t="str">
        <f t="shared" si="7"/>
        <v/>
      </c>
    </row>
    <row r="140" spans="2:20" ht="14.25" thickBot="1">
      <c r="B140" s="596"/>
      <c r="C140" s="592"/>
      <c r="D140" s="575"/>
      <c r="E140" s="592"/>
      <c r="F140" s="9"/>
      <c r="G140" s="325"/>
      <c r="H140" s="325"/>
      <c r="I140" s="325"/>
      <c r="J140" s="325"/>
      <c r="K140" s="325"/>
      <c r="L140" s="325"/>
      <c r="M140" s="325"/>
      <c r="N140" s="325"/>
      <c r="O140" s="9"/>
      <c r="P140" s="68"/>
      <c r="Q140" s="364"/>
      <c r="R140" s="60"/>
      <c r="S140" s="60"/>
      <c r="T140" s="44"/>
    </row>
    <row r="141" spans="2:20" ht="15" thickTop="1" thickBot="1">
      <c r="B141" s="581"/>
      <c r="C141" s="583"/>
      <c r="D141" s="566"/>
      <c r="E141" s="583"/>
      <c r="F141" s="9" t="str">
        <f>IF(教務委員編集用!F204=0,"",教務委員編集用!F204)</f>
        <v>F-1合計</v>
      </c>
      <c r="G141" s="325" t="str">
        <f>IF(教務委員編集用!G204=0,"",教務委員編集用!G204)</f>
        <v/>
      </c>
      <c r="H141" s="325" t="str">
        <f>IF(教務委員編集用!H204=0,"",教務委員編集用!H204)</f>
        <v/>
      </c>
      <c r="I141" s="325" t="str">
        <f>IF(教務委員編集用!I204=0,"",教務委員編集用!I204)</f>
        <v/>
      </c>
      <c r="J141" s="325"/>
      <c r="K141" s="325" t="str">
        <f>IF(教務委員編集用!K204=0,"",教務委員編集用!K204)</f>
        <v/>
      </c>
      <c r="L141" s="325"/>
      <c r="M141" s="325" t="str">
        <f>IF(教務委員編集用!M204=0,"",教務委員編集用!M204)</f>
        <v/>
      </c>
      <c r="N141" s="325">
        <f>教務委員編集用!$N$204</f>
        <v>99</v>
      </c>
      <c r="O141" s="9"/>
      <c r="P141" s="52" t="str">
        <f>IF(教務委員編集用!AE204=0,"",教務委員編集用!AE204)</f>
        <v/>
      </c>
      <c r="Q141" s="364"/>
      <c r="R141" s="60"/>
      <c r="S141" s="60"/>
      <c r="T141" s="44"/>
    </row>
    <row r="142" spans="2:20" ht="15" thickTop="1" thickBot="1">
      <c r="B142" s="581"/>
      <c r="C142" s="583"/>
      <c r="D142" s="567"/>
      <c r="E142" s="593"/>
      <c r="F142" s="10" t="str">
        <f>教務委員編集用!F205</f>
        <v>英語IA</v>
      </c>
      <c r="G142" s="321">
        <f>教務委員編集用!G205</f>
        <v>2</v>
      </c>
      <c r="H142" s="321" t="str">
        <f>教務委員編集用!H205</f>
        <v>必修</v>
      </c>
      <c r="I142" s="321" t="str">
        <f>教務委員編集用!I205</f>
        <v>履修</v>
      </c>
      <c r="J142" s="321">
        <f>教務委員編集用!J205</f>
        <v>1</v>
      </c>
      <c r="K142" s="321" t="str">
        <f>教務委員編集用!K205</f>
        <v>通年</v>
      </c>
      <c r="L142" s="321">
        <f>教務委員編集用!L205</f>
        <v>45</v>
      </c>
      <c r="M142" s="321">
        <f>教務委員編集用!M205</f>
        <v>100</v>
      </c>
      <c r="N142" s="321">
        <f>教務委員編集用!N205</f>
        <v>45</v>
      </c>
      <c r="O142" s="34" t="str">
        <f>IF(教務委員編集用!S205=0,"",教務委員編集用!S205)</f>
        <v/>
      </c>
      <c r="P142" s="117" t="str">
        <f>IF(教務委員編集用!T205=0,"",教務委員編集用!T205)</f>
        <v/>
      </c>
      <c r="Q142" s="367" t="str">
        <f>IF(教務委員編集用!O205=0,"",教務委員編集用!O205)</f>
        <v/>
      </c>
      <c r="R142" s="34" t="str">
        <f>IF(教務委員編集用!P205=0,"",教務委員編集用!P205)</f>
        <v/>
      </c>
      <c r="S142" s="34" t="str">
        <f>IF(教務委員編集用!Q205=0,"",教務委員編集用!Q205)</f>
        <v/>
      </c>
      <c r="T142" s="34" t="str">
        <f>IF(教務委員編集用!R205=0,"",教務委員編集用!R205)</f>
        <v/>
      </c>
    </row>
    <row r="143" spans="2:20" ht="14.25" thickTop="1">
      <c r="B143" s="581"/>
      <c r="C143" s="583"/>
      <c r="D143" s="575">
        <f>教務委員編集用!D205</f>
        <v>2</v>
      </c>
      <c r="E143" s="592" t="str">
        <f>教務委員編集用!E205</f>
        <v>基盤となる工学分野において,必要な英語の基礎力を身につける.</v>
      </c>
      <c r="F143" s="10" t="str">
        <f>教務委員編集用!F206</f>
        <v>英語IB</v>
      </c>
      <c r="G143" s="321">
        <f>教務委員編集用!G206</f>
        <v>4</v>
      </c>
      <c r="H143" s="321" t="str">
        <f>教務委員編集用!H206</f>
        <v>必修</v>
      </c>
      <c r="I143" s="321" t="str">
        <f>教務委員編集用!I206</f>
        <v>履修</v>
      </c>
      <c r="J143" s="321">
        <f>教務委員編集用!J206</f>
        <v>1</v>
      </c>
      <c r="K143" s="321" t="str">
        <f>教務委員編集用!K206</f>
        <v>通年</v>
      </c>
      <c r="L143" s="321">
        <f>教務委員編集用!L206</f>
        <v>90</v>
      </c>
      <c r="M143" s="321">
        <f>教務委員編集用!M206</f>
        <v>100</v>
      </c>
      <c r="N143" s="321">
        <f>教務委員編集用!N206</f>
        <v>90</v>
      </c>
      <c r="O143" s="34" t="str">
        <f>IF(教務委員編集用!S206=0,"",教務委員編集用!S206)</f>
        <v/>
      </c>
      <c r="P143" s="117" t="str">
        <f>IF(教務委員編集用!T206=0,"",教務委員編集用!T206)</f>
        <v/>
      </c>
      <c r="Q143" s="367" t="str">
        <f>IF(教務委員編集用!O206=0,"",教務委員編集用!O206)</f>
        <v/>
      </c>
      <c r="R143" s="34" t="str">
        <f>IF(教務委員編集用!P206=0,"",教務委員編集用!P206)</f>
        <v/>
      </c>
      <c r="S143" s="34" t="str">
        <f>IF(教務委員編集用!Q206=0,"",教務委員編集用!Q206)</f>
        <v/>
      </c>
      <c r="T143" s="34" t="str">
        <f>IF(教務委員編集用!R206=0,"",教務委員編集用!R206)</f>
        <v/>
      </c>
    </row>
    <row r="144" spans="2:20">
      <c r="B144" s="581"/>
      <c r="C144" s="583"/>
      <c r="D144" s="575"/>
      <c r="E144" s="592"/>
      <c r="F144" s="10" t="str">
        <f>教務委員編集用!F207</f>
        <v>英語IIA</v>
      </c>
      <c r="G144" s="321">
        <f>教務委員編集用!G207</f>
        <v>2</v>
      </c>
      <c r="H144" s="321" t="str">
        <f>教務委員編集用!H207</f>
        <v>必修</v>
      </c>
      <c r="I144" s="321" t="str">
        <f>教務委員編集用!I207</f>
        <v>履修</v>
      </c>
      <c r="J144" s="321">
        <f>教務委員編集用!J207</f>
        <v>2</v>
      </c>
      <c r="K144" s="321" t="str">
        <f>教務委員編集用!K207</f>
        <v>通年</v>
      </c>
      <c r="L144" s="321">
        <f>教務委員編集用!L207</f>
        <v>45</v>
      </c>
      <c r="M144" s="321">
        <f>教務委員編集用!M207</f>
        <v>100</v>
      </c>
      <c r="N144" s="321">
        <f>教務委員編集用!N207</f>
        <v>45</v>
      </c>
      <c r="O144" s="34" t="str">
        <f>IF(教務委員編集用!S207=0,"",教務委員編集用!S207)</f>
        <v/>
      </c>
      <c r="P144" s="117" t="str">
        <f>IF(教務委員編集用!T207=0,"",教務委員編集用!T207)</f>
        <v/>
      </c>
      <c r="Q144" s="367" t="str">
        <f>IF(教務委員編集用!O207=0,"",教務委員編集用!O207)</f>
        <v/>
      </c>
      <c r="R144" s="34" t="str">
        <f>IF(教務委員編集用!P207=0,"",教務委員編集用!P207)</f>
        <v/>
      </c>
      <c r="S144" s="34" t="str">
        <f>IF(教務委員編集用!Q207=0,"",教務委員編集用!Q207)</f>
        <v/>
      </c>
      <c r="T144" s="34" t="str">
        <f>IF(教務委員編集用!R207=0,"",教務委員編集用!R207)</f>
        <v/>
      </c>
    </row>
    <row r="145" spans="2:20">
      <c r="B145" s="581"/>
      <c r="C145" s="583"/>
      <c r="D145" s="575"/>
      <c r="E145" s="592"/>
      <c r="F145" s="10" t="str">
        <f>教務委員編集用!F208</f>
        <v>英語IIB</v>
      </c>
      <c r="G145" s="321">
        <f>教務委員編集用!G208</f>
        <v>4</v>
      </c>
      <c r="H145" s="321" t="str">
        <f>教務委員編集用!H208</f>
        <v>必修</v>
      </c>
      <c r="I145" s="321" t="str">
        <f>教務委員編集用!I208</f>
        <v>履修</v>
      </c>
      <c r="J145" s="321">
        <f>教務委員編集用!J208</f>
        <v>2</v>
      </c>
      <c r="K145" s="321" t="str">
        <f>教務委員編集用!K208</f>
        <v>通年</v>
      </c>
      <c r="L145" s="321">
        <f>教務委員編集用!L208</f>
        <v>90</v>
      </c>
      <c r="M145" s="321">
        <f>教務委員編集用!M208</f>
        <v>100</v>
      </c>
      <c r="N145" s="321">
        <f>教務委員編集用!N208</f>
        <v>90</v>
      </c>
      <c r="O145" s="34" t="str">
        <f>IF(教務委員編集用!S208=0,"",教務委員編集用!S208)</f>
        <v/>
      </c>
      <c r="P145" s="117" t="str">
        <f>IF(教務委員編集用!T208=0,"",教務委員編集用!T208)</f>
        <v/>
      </c>
      <c r="Q145" s="367" t="str">
        <f>IF(教務委員編集用!O208=0,"",教務委員編集用!O208)</f>
        <v/>
      </c>
      <c r="R145" s="34" t="str">
        <f>IF(教務委員編集用!P208=0,"",教務委員編集用!P208)</f>
        <v/>
      </c>
      <c r="S145" s="34" t="str">
        <f>IF(教務委員編集用!Q208=0,"",教務委員編集用!Q208)</f>
        <v/>
      </c>
      <c r="T145" s="34" t="str">
        <f>IF(教務委員編集用!R208=0,"",教務委員編集用!R208)</f>
        <v/>
      </c>
    </row>
    <row r="146" spans="2:20">
      <c r="B146" s="581"/>
      <c r="C146" s="583"/>
      <c r="D146" s="575"/>
      <c r="E146" s="592"/>
      <c r="F146" s="10" t="str">
        <f>教務委員編集用!F209</f>
        <v>英語III</v>
      </c>
      <c r="G146" s="321">
        <f>教務委員編集用!G209</f>
        <v>4</v>
      </c>
      <c r="H146" s="321" t="str">
        <f>教務委員編集用!H209</f>
        <v>必修</v>
      </c>
      <c r="I146" s="321" t="str">
        <f>教務委員編集用!I209</f>
        <v>履修</v>
      </c>
      <c r="J146" s="321">
        <f>教務委員編集用!J209</f>
        <v>3</v>
      </c>
      <c r="K146" s="321" t="str">
        <f>教務委員編集用!K209</f>
        <v>半期</v>
      </c>
      <c r="L146" s="321">
        <f>教務委員編集用!L209</f>
        <v>90</v>
      </c>
      <c r="M146" s="321">
        <f>教務委員編集用!M209</f>
        <v>100</v>
      </c>
      <c r="N146" s="321">
        <f>教務委員編集用!N209</f>
        <v>90</v>
      </c>
      <c r="O146" s="34" t="str">
        <f>IF(教務委員編集用!S209=0,"",教務委員編集用!S209)</f>
        <v/>
      </c>
      <c r="P146" s="117" t="str">
        <f>IF(教務委員編集用!T209=0,"",教務委員編集用!T209)</f>
        <v/>
      </c>
      <c r="Q146" s="367" t="str">
        <f>IF(教務委員編集用!O209=0,"",教務委員編集用!O209)</f>
        <v/>
      </c>
      <c r="R146" s="34" t="str">
        <f>IF(教務委員編集用!P209=0,"",教務委員編集用!P209)</f>
        <v/>
      </c>
      <c r="S146" s="34" t="str">
        <f>IF(教務委員編集用!Q209=0,"",教務委員編集用!Q209)</f>
        <v/>
      </c>
      <c r="T146" s="34" t="str">
        <f>IF(教務委員編集用!R209=0,"",教務委員編集用!R209)</f>
        <v/>
      </c>
    </row>
    <row r="147" spans="2:20">
      <c r="B147" s="581"/>
      <c r="C147" s="583"/>
      <c r="D147" s="575"/>
      <c r="E147" s="592"/>
      <c r="F147" s="10" t="str">
        <f>教務委員編集用!F210</f>
        <v>英語IV</v>
      </c>
      <c r="G147" s="321">
        <f>教務委員編集用!G210</f>
        <v>2</v>
      </c>
      <c r="H147" s="321" t="str">
        <f>教務委員編集用!H210</f>
        <v>必修</v>
      </c>
      <c r="I147" s="321" t="str">
        <f>教務委員編集用!I210</f>
        <v>履修</v>
      </c>
      <c r="J147" s="321">
        <f>教務委員編集用!J210</f>
        <v>4</v>
      </c>
      <c r="K147" s="321" t="str">
        <f>教務委員編集用!K210</f>
        <v>通年</v>
      </c>
      <c r="L147" s="321">
        <f>教務委員編集用!L210</f>
        <v>45</v>
      </c>
      <c r="M147" s="321">
        <f>教務委員編集用!M210</f>
        <v>100</v>
      </c>
      <c r="N147" s="321">
        <f>教務委員編集用!N210</f>
        <v>45</v>
      </c>
      <c r="O147" s="34" t="str">
        <f>IF(教務委員編集用!S210=0,"",教務委員編集用!S210)</f>
        <v/>
      </c>
      <c r="P147" s="117" t="str">
        <f>IF(教務委員編集用!T210=0,"",教務委員編集用!T210)</f>
        <v/>
      </c>
      <c r="Q147" s="367" t="str">
        <f>IF(教務委員編集用!O210=0,"",教務委員編集用!O210)</f>
        <v/>
      </c>
      <c r="R147" s="34" t="str">
        <f>IF(教務委員編集用!P210=0,"",教務委員編集用!P210)</f>
        <v/>
      </c>
      <c r="S147" s="34" t="str">
        <f>IF(教務委員編集用!Q210=0,"",教務委員編集用!Q210)</f>
        <v/>
      </c>
      <c r="T147" s="34" t="str">
        <f>IF(教務委員編集用!R210=0,"",教務委員編集用!R210)</f>
        <v/>
      </c>
    </row>
    <row r="148" spans="2:20">
      <c r="B148" s="581"/>
      <c r="C148" s="583"/>
      <c r="D148" s="575"/>
      <c r="E148" s="592"/>
      <c r="F148" s="10" t="str">
        <f>教務委員編集用!F211</f>
        <v>英語V</v>
      </c>
      <c r="G148" s="321">
        <f>教務委員編集用!G211</f>
        <v>2</v>
      </c>
      <c r="H148" s="321" t="str">
        <f>教務委員編集用!H211</f>
        <v>必修</v>
      </c>
      <c r="I148" s="321" t="str">
        <f>教務委員編集用!I211</f>
        <v>学修</v>
      </c>
      <c r="J148" s="321">
        <f>教務委員編集用!J211</f>
        <v>5</v>
      </c>
      <c r="K148" s="321" t="str">
        <f>教務委員編集用!K211</f>
        <v>半期</v>
      </c>
      <c r="L148" s="321">
        <f>教務委員編集用!L211</f>
        <v>22.5</v>
      </c>
      <c r="M148" s="321">
        <f>教務委員編集用!M211</f>
        <v>100</v>
      </c>
      <c r="N148" s="321">
        <f>教務委員編集用!N211</f>
        <v>22.5</v>
      </c>
      <c r="O148" s="126"/>
      <c r="P148" s="130"/>
      <c r="Q148" s="368"/>
      <c r="R148" s="345"/>
      <c r="S148" s="345"/>
      <c r="T148" s="346"/>
    </row>
    <row r="149" spans="2:20">
      <c r="B149" s="581"/>
      <c r="C149" s="583"/>
      <c r="D149" s="566"/>
      <c r="E149" s="583"/>
      <c r="F149" s="10" t="str">
        <f>教務委員編集用!F212</f>
        <v>英語プレゼンテーション基礎</v>
      </c>
      <c r="G149" s="321">
        <f>教務委員編集用!G212</f>
        <v>2</v>
      </c>
      <c r="H149" s="321" t="str">
        <f>教務委員編集用!H212</f>
        <v>選択</v>
      </c>
      <c r="I149" s="321" t="str">
        <f>教務委員編集用!I212</f>
        <v>学修</v>
      </c>
      <c r="J149" s="321">
        <f>教務委員編集用!J212</f>
        <v>5</v>
      </c>
      <c r="K149" s="321" t="str">
        <f>教務委員編集用!K212</f>
        <v>半期</v>
      </c>
      <c r="L149" s="321">
        <f>教務委員編集用!L212</f>
        <v>22.5</v>
      </c>
      <c r="M149" s="321">
        <f>教務委員編集用!M212</f>
        <v>100</v>
      </c>
      <c r="N149" s="321">
        <f>教務委員編集用!N212</f>
        <v>0</v>
      </c>
      <c r="O149" s="126"/>
      <c r="P149" s="130"/>
      <c r="Q149" s="368"/>
      <c r="R149" s="345"/>
      <c r="S149" s="345"/>
      <c r="T149" s="346"/>
    </row>
    <row r="150" spans="2:20" ht="14.25" thickBot="1">
      <c r="B150" s="581"/>
      <c r="C150" s="583"/>
      <c r="D150" s="566"/>
      <c r="E150" s="583"/>
      <c r="F150" s="9"/>
      <c r="G150" s="325"/>
      <c r="H150" s="325"/>
      <c r="I150" s="325"/>
      <c r="J150" s="325"/>
      <c r="K150" s="325"/>
      <c r="L150" s="325"/>
      <c r="M150" s="325"/>
      <c r="N150" s="325"/>
      <c r="O150" s="9"/>
      <c r="P150" s="66"/>
      <c r="Q150" s="364"/>
      <c r="R150" s="60"/>
      <c r="S150" s="60"/>
      <c r="T150" s="44"/>
    </row>
    <row r="151" spans="2:20" ht="14.25" thickTop="1">
      <c r="B151" s="581"/>
      <c r="C151" s="583"/>
      <c r="D151" s="566"/>
      <c r="E151" s="583"/>
      <c r="F151" s="8" t="str">
        <f>IF(教務委員編集用!F218=0,"",教務委員編集用!F218)</f>
        <v>F-2合計</v>
      </c>
      <c r="G151" s="322" t="str">
        <f>IF(教務委員編集用!G218=0,"",教務委員編集用!G218)</f>
        <v/>
      </c>
      <c r="H151" s="322" t="str">
        <f>IF(教務委員編集用!H218=0,"",教務委員編集用!H218)</f>
        <v/>
      </c>
      <c r="I151" s="322" t="str">
        <f>IF(教務委員編集用!I218=0,"",教務委員編集用!I218)</f>
        <v/>
      </c>
      <c r="J151" s="322"/>
      <c r="K151" s="322" t="str">
        <f>IF(教務委員編集用!K218=0,"",教務委員編集用!K218)</f>
        <v/>
      </c>
      <c r="L151" s="322"/>
      <c r="M151" s="322" t="str">
        <f>IF(教務委員編集用!M218=0,"",教務委員編集用!M218)</f>
        <v/>
      </c>
      <c r="N151" s="322">
        <f>教務委員編集用!N218</f>
        <v>427.5</v>
      </c>
      <c r="O151" s="8"/>
      <c r="P151" s="53" t="str">
        <f>IF(教務委員編集用!AE218=0,"",教務委員編集用!AE218)</f>
        <v/>
      </c>
      <c r="Q151" s="327"/>
      <c r="R151" s="57"/>
      <c r="S151" s="57"/>
      <c r="T151" s="43"/>
    </row>
    <row r="152" spans="2:20" ht="14.25" thickBot="1">
      <c r="B152" s="581"/>
      <c r="C152" s="583"/>
      <c r="D152" s="566"/>
      <c r="E152" s="583"/>
      <c r="F152" s="12" t="str">
        <f>IF(教務委員編集用!F219=0,"",教務委員編集用!F219)</f>
        <v>F合計</v>
      </c>
      <c r="G152" s="323" t="str">
        <f>IF(教務委員編集用!G219=0,"",教務委員編集用!G219)</f>
        <v/>
      </c>
      <c r="H152" s="323" t="str">
        <f>IF(教務委員編集用!H219=0,"",教務委員編集用!H219)</f>
        <v/>
      </c>
      <c r="I152" s="323" t="str">
        <f>IF(教務委員編集用!I219=0,"",教務委員編集用!I219)</f>
        <v/>
      </c>
      <c r="J152" s="323"/>
      <c r="K152" s="323" t="str">
        <f>IF(教務委員編集用!K219=0,"",教務委員編集用!K219)</f>
        <v/>
      </c>
      <c r="L152" s="323" t="str">
        <f>IF(教務委員編集用!L219=0,"",教務委員編集用!L219)</f>
        <v/>
      </c>
      <c r="M152" s="323" t="str">
        <f>IF(教務委員編集用!M219=0,"",教務委員編集用!M219)</f>
        <v/>
      </c>
      <c r="N152" s="323">
        <f>教務委員編集用!N219</f>
        <v>526.5</v>
      </c>
      <c r="O152" s="12"/>
      <c r="P152" s="54" t="str">
        <f>IF(教務委員編集用!AE219=0,"",教務委員編集用!AE219)</f>
        <v/>
      </c>
      <c r="Q152" s="366"/>
      <c r="R152" s="58"/>
      <c r="S152" s="58"/>
      <c r="T152" s="46"/>
    </row>
    <row r="153" spans="2:20" ht="14.25" thickBot="1">
      <c r="B153" s="597"/>
      <c r="C153" s="625"/>
      <c r="D153" s="4"/>
      <c r="E153" s="16"/>
      <c r="F153" s="10" t="str">
        <f>教務委員編集用!F220</f>
        <v>卒業研究</v>
      </c>
      <c r="G153" s="321">
        <f>教務委員編集用!G220</f>
        <v>8</v>
      </c>
      <c r="H153" s="321" t="str">
        <f>教務委員編集用!H220</f>
        <v>必修</v>
      </c>
      <c r="I153" s="321" t="str">
        <f>教務委員編集用!I220</f>
        <v>学修</v>
      </c>
      <c r="J153" s="321">
        <f>教務委員編集用!J220</f>
        <v>5</v>
      </c>
      <c r="K153" s="321" t="str">
        <f>教務委員編集用!K220</f>
        <v>通年</v>
      </c>
      <c r="L153" s="321">
        <f>教務委員編集用!L220</f>
        <v>180</v>
      </c>
      <c r="M153" s="321">
        <f>教務委員編集用!M220</f>
        <v>40</v>
      </c>
      <c r="N153" s="321">
        <f>教務委員編集用!N220</f>
        <v>72</v>
      </c>
      <c r="O153" s="63" t="str">
        <f>IF(O95=0,"",O95)</f>
        <v/>
      </c>
      <c r="P153" s="75" t="str">
        <f>IF(P95=0,"",P95)</f>
        <v/>
      </c>
      <c r="Q153" s="369" t="str">
        <f>IF(Q95=0,"",Q95)</f>
        <v/>
      </c>
      <c r="R153" s="63" t="str">
        <f t="shared" ref="R153:T153" si="8">IF(R95=0,"",R95)</f>
        <v/>
      </c>
      <c r="S153" s="63" t="str">
        <f t="shared" si="8"/>
        <v/>
      </c>
      <c r="T153" s="63" t="str">
        <f t="shared" si="8"/>
        <v/>
      </c>
    </row>
    <row r="154" spans="2:20">
      <c r="B154" s="596" t="str">
        <f>教務委員編集用!B220</f>
        <v>G</v>
      </c>
      <c r="C154" s="572" t="str">
        <f>教務委員編集用!C220</f>
        <v>習得した工学分野の知識を基に,課題の達成に向けて自ら問題を発見し,それに対処するための業務を自主的・継続的かつ組織的に遂行する能力を身につける。</v>
      </c>
      <c r="D154" s="575">
        <f>教務委員編集用!D220</f>
        <v>1</v>
      </c>
      <c r="E154" s="572" t="str">
        <f>教務委員編集用!E220</f>
        <v>自己の能力を把握し,その向上のために自主的に学習を遂行てきる.</v>
      </c>
      <c r="F154" s="8" t="str">
        <f>教務委員編集用!F221</f>
        <v>電子情報工学特別演習</v>
      </c>
      <c r="G154" s="322">
        <f>教務委員編集用!G221</f>
        <v>2</v>
      </c>
      <c r="H154" s="322" t="str">
        <f>教務委員編集用!H221</f>
        <v>必修選択</v>
      </c>
      <c r="I154" s="322" t="str">
        <f>教務委員編集用!I221</f>
        <v>履修</v>
      </c>
      <c r="J154" s="322">
        <f>教務委員編集用!J221</f>
        <v>5</v>
      </c>
      <c r="K154" s="322" t="str">
        <f>教務委員編集用!K221</f>
        <v>通年</v>
      </c>
      <c r="L154" s="322">
        <f>教務委員編集用!L221</f>
        <v>45</v>
      </c>
      <c r="M154" s="322">
        <f>教務委員編集用!M221</f>
        <v>100</v>
      </c>
      <c r="N154" s="322">
        <f>教務委員編集用!N221</f>
        <v>0</v>
      </c>
      <c r="O154" s="126"/>
      <c r="P154" s="130"/>
      <c r="Q154" s="370"/>
      <c r="R154" s="347"/>
      <c r="S154" s="347"/>
      <c r="T154" s="348"/>
    </row>
    <row r="155" spans="2:20" ht="14.25" thickBot="1">
      <c r="B155" s="581"/>
      <c r="C155" s="579"/>
      <c r="D155" s="566"/>
      <c r="E155" s="579"/>
      <c r="F155" s="9"/>
      <c r="G155" s="325"/>
      <c r="H155" s="325"/>
      <c r="I155" s="325"/>
      <c r="J155" s="325"/>
      <c r="K155" s="325"/>
      <c r="L155" s="325"/>
      <c r="M155" s="325"/>
      <c r="N155" s="325"/>
      <c r="O155" s="9"/>
      <c r="P155" s="68"/>
      <c r="Q155" s="364"/>
      <c r="R155" s="60"/>
      <c r="S155" s="60"/>
      <c r="T155" s="44"/>
    </row>
    <row r="156" spans="2:20" ht="15" thickTop="1" thickBot="1">
      <c r="B156" s="581"/>
      <c r="C156" s="579"/>
      <c r="D156" s="566"/>
      <c r="E156" s="579"/>
      <c r="F156" s="9" t="str">
        <f>IF(教務委員編集用!F227=0,"",教務委員編集用!F227)</f>
        <v>G-1合計</v>
      </c>
      <c r="G156" s="325" t="str">
        <f>IF(教務委員編集用!G227=0,"",教務委員編集用!G227)</f>
        <v/>
      </c>
      <c r="H156" s="325" t="str">
        <f>IF(教務委員編集用!H227=0,"",教務委員編集用!H227)</f>
        <v/>
      </c>
      <c r="I156" s="325" t="str">
        <f>IF(教務委員編集用!I227=0,"",教務委員編集用!I227)</f>
        <v/>
      </c>
      <c r="J156" s="325"/>
      <c r="K156" s="325" t="str">
        <f>IF(教務委員編集用!K227=0,"",教務委員編集用!K227)</f>
        <v/>
      </c>
      <c r="L156" s="325"/>
      <c r="M156" s="325" t="str">
        <f>IF(教務委員編集用!M227=0,"",教務委員編集用!M227)</f>
        <v/>
      </c>
      <c r="N156" s="325">
        <f>教務委員編集用!$N$227</f>
        <v>72</v>
      </c>
      <c r="O156" s="9"/>
      <c r="P156" s="52" t="str">
        <f>IF(教務委員編集用!AE227=0,"",教務委員編集用!AE227)</f>
        <v/>
      </c>
      <c r="Q156" s="364"/>
      <c r="R156" s="60"/>
      <c r="S156" s="60"/>
      <c r="T156" s="44"/>
    </row>
    <row r="157" spans="2:20" ht="15" thickTop="1" thickBot="1">
      <c r="B157" s="581"/>
      <c r="C157" s="579"/>
      <c r="D157" s="567"/>
      <c r="E157" s="585"/>
      <c r="F157" s="10" t="str">
        <f>教務委員編集用!F228</f>
        <v>実務訓練</v>
      </c>
      <c r="G157" s="321">
        <f>教務委員編集用!G228</f>
        <v>2</v>
      </c>
      <c r="H157" s="321" t="str">
        <f>教務委員編集用!H228</f>
        <v>必修選択</v>
      </c>
      <c r="I157" s="321" t="str">
        <f>教務委員編集用!I228</f>
        <v>履修</v>
      </c>
      <c r="J157" s="321">
        <f>教務委員編集用!J228</f>
        <v>4</v>
      </c>
      <c r="K157" s="321" t="str">
        <f>教務委員編集用!K228</f>
        <v>通年</v>
      </c>
      <c r="L157" s="321">
        <f>教務委員編集用!L228</f>
        <v>45</v>
      </c>
      <c r="M157" s="321">
        <f>教務委員編集用!M228</f>
        <v>100</v>
      </c>
      <c r="N157" s="321">
        <f>教務委員編集用!N228</f>
        <v>0</v>
      </c>
      <c r="O157" s="321" t="str">
        <f>IF(教務委員編集用!S228=0,"",教務委員編集用!S228)</f>
        <v/>
      </c>
      <c r="P157" s="373" t="str">
        <f>IF(教務委員編集用!T228=0,"",教務委員編集用!T228)</f>
        <v/>
      </c>
      <c r="Q157" s="326" t="str">
        <f>IF(教務委員編集用!O228=0,"",教務委員編集用!O228)</f>
        <v/>
      </c>
      <c r="R157" s="119" t="str">
        <f>IF(教務委員編集用!P228=0,"",教務委員編集用!P228)</f>
        <v/>
      </c>
      <c r="S157" s="119" t="str">
        <f>IF(教務委員編集用!Q228=0,"",教務委員編集用!Q228)</f>
        <v/>
      </c>
      <c r="T157" s="119" t="str">
        <f>IF(教務委員編集用!R228=0,"",教務委員編集用!R228)</f>
        <v/>
      </c>
    </row>
    <row r="158" spans="2:20" ht="14.25" thickTop="1">
      <c r="B158" s="581"/>
      <c r="C158" s="579"/>
      <c r="D158" s="575">
        <f>教務委員編集用!D228</f>
        <v>2</v>
      </c>
      <c r="E158" s="572" t="str">
        <f>教務委員編集用!E228</f>
        <v>実務訓練等を通じて基盤となる工学分野に関連した業務の概要を理解できる.</v>
      </c>
      <c r="F158" s="8"/>
      <c r="G158" s="322"/>
      <c r="H158" s="322"/>
      <c r="I158" s="322"/>
      <c r="J158" s="322"/>
      <c r="K158" s="322"/>
      <c r="L158" s="322"/>
      <c r="M158" s="322"/>
      <c r="N158" s="322"/>
      <c r="O158" s="43"/>
      <c r="P158" s="118"/>
      <c r="Q158" s="371"/>
      <c r="R158" s="43"/>
      <c r="S158" s="43"/>
      <c r="T158" s="43"/>
    </row>
    <row r="159" spans="2:20" ht="14.25" thickBot="1">
      <c r="B159" s="581"/>
      <c r="C159" s="579"/>
      <c r="D159" s="566"/>
      <c r="E159" s="579"/>
      <c r="F159" s="9"/>
      <c r="G159" s="325"/>
      <c r="H159" s="325"/>
      <c r="I159" s="325"/>
      <c r="J159" s="325"/>
      <c r="K159" s="325"/>
      <c r="L159" s="325"/>
      <c r="M159" s="325"/>
      <c r="N159" s="325"/>
      <c r="O159" s="9"/>
      <c r="P159" s="68"/>
      <c r="Q159" s="364"/>
      <c r="R159" s="60"/>
      <c r="S159" s="60"/>
      <c r="T159" s="44"/>
    </row>
    <row r="160" spans="2:20" ht="14.25" thickTop="1">
      <c r="B160" s="581"/>
      <c r="C160" s="579"/>
      <c r="D160" s="566"/>
      <c r="E160" s="579"/>
      <c r="F160" s="8" t="str">
        <f>IF(教務委員編集用!F234=0,"",教務委員編集用!F234)</f>
        <v>G-2合計</v>
      </c>
      <c r="G160" s="322" t="str">
        <f>IF(教務委員編集用!G234=0,"",教務委員編集用!G234)</f>
        <v/>
      </c>
      <c r="H160" s="322" t="str">
        <f>IF(教務委員編集用!H234=0,"",教務委員編集用!H234)</f>
        <v/>
      </c>
      <c r="I160" s="322" t="str">
        <f>IF(教務委員編集用!I234=0,"",教務委員編集用!I234)</f>
        <v/>
      </c>
      <c r="J160" s="322"/>
      <c r="K160" s="322" t="str">
        <f>IF(教務委員編集用!K234=0,"",教務委員編集用!K234)</f>
        <v/>
      </c>
      <c r="L160" s="322"/>
      <c r="M160" s="322" t="str">
        <f>IF(教務委員編集用!M234=0,"",教務委員編集用!M234)</f>
        <v/>
      </c>
      <c r="N160" s="322">
        <f>教務委員編集用!N234</f>
        <v>0</v>
      </c>
      <c r="O160" s="8"/>
      <c r="P160" s="53" t="str">
        <f>IF(教務委員編集用!AE234=0,"",教務委員編集用!AE234)</f>
        <v/>
      </c>
      <c r="Q160" s="327"/>
      <c r="R160" s="57"/>
      <c r="S160" s="57"/>
      <c r="T160" s="43"/>
    </row>
    <row r="161" spans="2:20" ht="14.25" thickBot="1">
      <c r="B161" s="581"/>
      <c r="C161" s="579"/>
      <c r="D161" s="566"/>
      <c r="E161" s="579"/>
      <c r="F161" s="12" t="str">
        <f>IF(教務委員編集用!F235=0,"",教務委員編集用!F235)</f>
        <v>G合計</v>
      </c>
      <c r="G161" s="323" t="str">
        <f>IF(教務委員編集用!G235=0,"",教務委員編集用!G235)</f>
        <v/>
      </c>
      <c r="H161" s="323" t="str">
        <f>IF(教務委員編集用!H235=0,"",教務委員編集用!H235)</f>
        <v/>
      </c>
      <c r="I161" s="323" t="str">
        <f>IF(教務委員編集用!I235=0,"",教務委員編集用!I235)</f>
        <v/>
      </c>
      <c r="J161" s="323"/>
      <c r="K161" s="323" t="str">
        <f>IF(教務委員編集用!K235=0,"",教務委員編集用!K235)</f>
        <v/>
      </c>
      <c r="L161" s="323" t="str">
        <f>IF(教務委員編集用!L235=0,"",教務委員編集用!L235)</f>
        <v/>
      </c>
      <c r="M161" s="323" t="str">
        <f>IF(教務委員編集用!M235=0,"",教務委員編集用!M235)</f>
        <v/>
      </c>
      <c r="N161" s="323">
        <f>教務委員編集用!N235</f>
        <v>72</v>
      </c>
      <c r="O161" s="12"/>
      <c r="P161" s="54" t="str">
        <f>IF(教務委員編集用!AE235=0,"",教務委員編集用!AE235)</f>
        <v/>
      </c>
      <c r="Q161" s="366"/>
      <c r="R161" s="58"/>
      <c r="S161" s="58"/>
      <c r="T161" s="46"/>
    </row>
    <row r="162" spans="2:20" ht="14.25" thickBot="1">
      <c r="B162" s="597"/>
      <c r="C162" s="598"/>
      <c r="D162" s="4"/>
      <c r="E162" s="4"/>
      <c r="F162" s="3" t="str">
        <f>IF(教務委員編集用!F254=0,"",教務委員編集用!F254)</f>
        <v/>
      </c>
      <c r="G162" s="3" t="str">
        <f>IF(教務委員編集用!G254=0,"",教務委員編集用!G254)</f>
        <v/>
      </c>
      <c r="H162" s="3" t="str">
        <f>IF(教務委員編集用!H254=0,"",教務委員編集用!H254)</f>
        <v/>
      </c>
      <c r="I162" s="3" t="str">
        <f>IF(教務委員編集用!I254=0,"",教務委員編集用!I254)</f>
        <v/>
      </c>
      <c r="J162" s="3" t="str">
        <f>IF(教務委員編集用!J254=0,"",教務委員編集用!J254)</f>
        <v/>
      </c>
      <c r="K162" s="3" t="str">
        <f>IF(教務委員編集用!K254=0,"",教務委員編集用!K254)</f>
        <v/>
      </c>
      <c r="L162" s="3" t="str">
        <f>IF(教務委員編集用!L254=0,"",教務委員編集用!L254)</f>
        <v/>
      </c>
      <c r="M162" s="3" t="str">
        <f>IF(教務委員編集用!M254=0,"",教務委員編集用!M254)</f>
        <v/>
      </c>
      <c r="N162" s="3" t="str">
        <f>IF(教務委員編集用!V254=0,"",教務委員編集用!V254)</f>
        <v/>
      </c>
      <c r="R162" s="3" t="str">
        <f>IF(教務委員編集用!W254=0,"",教務委員編集用!W254)</f>
        <v/>
      </c>
      <c r="S162" s="3" t="str">
        <f>IF(教務委員編集用!X254=0,"",教務委員編集用!X254)</f>
        <v/>
      </c>
    </row>
    <row r="163" spans="2:20" ht="14.25" thickBot="1">
      <c r="F163" s="535"/>
      <c r="G163" s="536"/>
      <c r="H163" s="536"/>
      <c r="I163" s="536"/>
      <c r="J163" s="536"/>
      <c r="K163" s="536"/>
      <c r="L163" s="536"/>
      <c r="M163" s="536"/>
      <c r="N163" s="536"/>
      <c r="O163" s="536"/>
      <c r="P163" s="537"/>
      <c r="Q163" s="349"/>
      <c r="R163" s="349"/>
      <c r="S163" s="349"/>
      <c r="T163" s="349"/>
    </row>
    <row r="164" spans="2:20">
      <c r="B164" s="556" t="s">
        <v>138</v>
      </c>
      <c r="C164" s="557"/>
      <c r="D164" s="562" t="s">
        <v>133</v>
      </c>
      <c r="E164" s="562"/>
      <c r="F164" s="538"/>
      <c r="G164" s="539"/>
      <c r="H164" s="539"/>
      <c r="I164" s="539"/>
      <c r="J164" s="539"/>
      <c r="K164" s="539"/>
      <c r="L164" s="539"/>
      <c r="M164" s="539"/>
      <c r="N164" s="539"/>
      <c r="O164" s="539"/>
      <c r="P164" s="540"/>
      <c r="Q164" s="349"/>
      <c r="R164" s="349"/>
      <c r="S164" s="349"/>
      <c r="T164" s="349"/>
    </row>
    <row r="165" spans="2:20">
      <c r="B165" s="573"/>
      <c r="C165" s="574"/>
      <c r="D165" s="607"/>
      <c r="E165" s="607"/>
      <c r="F165" s="538"/>
      <c r="G165" s="539"/>
      <c r="H165" s="539"/>
      <c r="I165" s="539"/>
      <c r="J165" s="539"/>
      <c r="K165" s="539"/>
      <c r="L165" s="539"/>
      <c r="M165" s="539"/>
      <c r="N165" s="539"/>
      <c r="O165" s="539"/>
      <c r="P165" s="540"/>
      <c r="Q165" s="349"/>
      <c r="R165" s="349"/>
      <c r="S165" s="349"/>
      <c r="T165" s="349"/>
    </row>
    <row r="166" spans="2:20">
      <c r="B166" s="573"/>
      <c r="C166" s="574"/>
      <c r="D166" s="607"/>
      <c r="E166" s="607"/>
      <c r="F166" s="538"/>
      <c r="G166" s="539"/>
      <c r="H166" s="539"/>
      <c r="I166" s="539"/>
      <c r="J166" s="539"/>
      <c r="K166" s="539"/>
      <c r="L166" s="539"/>
      <c r="M166" s="539"/>
      <c r="N166" s="539"/>
      <c r="O166" s="539"/>
      <c r="P166" s="540"/>
      <c r="Q166" s="349"/>
      <c r="R166" s="349"/>
      <c r="S166" s="349"/>
      <c r="T166" s="349"/>
    </row>
    <row r="167" spans="2:20">
      <c r="B167" s="558"/>
      <c r="C167" s="559"/>
      <c r="D167" s="563"/>
      <c r="E167" s="563"/>
      <c r="F167" s="541"/>
      <c r="G167" s="542"/>
      <c r="H167" s="542"/>
      <c r="I167" s="542"/>
      <c r="J167" s="542"/>
      <c r="K167" s="542"/>
      <c r="L167" s="542"/>
      <c r="M167" s="542"/>
      <c r="N167" s="542"/>
      <c r="O167" s="542"/>
      <c r="P167" s="543"/>
      <c r="Q167" s="349"/>
      <c r="R167" s="349"/>
      <c r="S167" s="349"/>
      <c r="T167" s="349"/>
    </row>
    <row r="168" spans="2:20">
      <c r="B168" s="558"/>
      <c r="C168" s="559"/>
      <c r="D168" s="563"/>
      <c r="E168" s="563"/>
      <c r="F168" s="544"/>
      <c r="G168" s="545"/>
      <c r="H168" s="545"/>
      <c r="I168" s="545"/>
      <c r="J168" s="545"/>
      <c r="K168" s="545"/>
      <c r="L168" s="545"/>
      <c r="M168" s="545"/>
      <c r="N168" s="545"/>
      <c r="O168" s="545"/>
      <c r="P168" s="546"/>
      <c r="Q168" s="349"/>
      <c r="R168" s="349"/>
      <c r="S168" s="349"/>
      <c r="T168" s="349"/>
    </row>
    <row r="169" spans="2:20">
      <c r="B169" s="558"/>
      <c r="C169" s="559"/>
      <c r="D169" s="563" t="s">
        <v>134</v>
      </c>
      <c r="E169" s="563"/>
      <c r="F169" s="538"/>
      <c r="G169" s="539"/>
      <c r="H169" s="539"/>
      <c r="I169" s="539"/>
      <c r="J169" s="539"/>
      <c r="K169" s="539"/>
      <c r="L169" s="539"/>
      <c r="M169" s="539"/>
      <c r="N169" s="539"/>
      <c r="O169" s="539"/>
      <c r="P169" s="540"/>
      <c r="Q169" s="349"/>
      <c r="R169" s="349"/>
      <c r="S169" s="349"/>
      <c r="T169" s="349"/>
    </row>
    <row r="170" spans="2:20">
      <c r="B170" s="558"/>
      <c r="C170" s="559"/>
      <c r="D170" s="563"/>
      <c r="E170" s="563"/>
      <c r="F170" s="538"/>
      <c r="G170" s="539"/>
      <c r="H170" s="539"/>
      <c r="I170" s="539"/>
      <c r="J170" s="539"/>
      <c r="K170" s="539"/>
      <c r="L170" s="539"/>
      <c r="M170" s="539"/>
      <c r="N170" s="539"/>
      <c r="O170" s="539"/>
      <c r="P170" s="540"/>
      <c r="Q170" s="349"/>
      <c r="R170" s="349"/>
      <c r="S170" s="349"/>
      <c r="T170" s="349"/>
    </row>
    <row r="171" spans="2:20">
      <c r="B171" s="558"/>
      <c r="C171" s="559"/>
      <c r="D171" s="563"/>
      <c r="E171" s="563"/>
      <c r="F171" s="538"/>
      <c r="G171" s="539"/>
      <c r="H171" s="539"/>
      <c r="I171" s="539"/>
      <c r="J171" s="539"/>
      <c r="K171" s="539"/>
      <c r="L171" s="539"/>
      <c r="M171" s="539"/>
      <c r="N171" s="539"/>
      <c r="O171" s="539"/>
      <c r="P171" s="540"/>
      <c r="Q171" s="349"/>
      <c r="R171" s="349"/>
      <c r="S171" s="349"/>
      <c r="T171" s="349"/>
    </row>
    <row r="172" spans="2:20" ht="14.25" thickBot="1">
      <c r="B172" s="558"/>
      <c r="C172" s="559"/>
      <c r="D172" s="563"/>
      <c r="E172" s="563"/>
      <c r="F172" s="547"/>
      <c r="G172" s="548"/>
      <c r="H172" s="548"/>
      <c r="I172" s="548"/>
      <c r="J172" s="548"/>
      <c r="K172" s="548"/>
      <c r="L172" s="548"/>
      <c r="M172" s="548"/>
      <c r="N172" s="548"/>
      <c r="O172" s="548"/>
      <c r="P172" s="549"/>
      <c r="Q172" s="349"/>
      <c r="R172" s="349"/>
      <c r="S172" s="349"/>
      <c r="T172" s="349"/>
    </row>
    <row r="173" spans="2:20" ht="14.25" thickBot="1">
      <c r="B173" s="560"/>
      <c r="C173" s="561"/>
      <c r="D173" s="564"/>
      <c r="E173" s="564"/>
      <c r="F173" s="3" t="str">
        <f>IF(教務委員編集用!F267=0,"",教務委員編集用!F267)</f>
        <v/>
      </c>
      <c r="G173" s="3" t="str">
        <f>IF(教務委員編集用!G267=0,"",教務委員編集用!G267)</f>
        <v/>
      </c>
      <c r="H173" s="3" t="str">
        <f>IF(教務委員編集用!H267=0,"",教務委員編集用!H267)</f>
        <v/>
      </c>
      <c r="I173" s="3" t="str">
        <f>IF(教務委員編集用!I267=0,"",教務委員編集用!I267)</f>
        <v/>
      </c>
      <c r="J173" s="3" t="str">
        <f>IF(教務委員編集用!J267=0,"",教務委員編集用!J267)</f>
        <v/>
      </c>
      <c r="K173" s="3" t="str">
        <f>IF(教務委員編集用!K267=0,"",教務委員編集用!K267)</f>
        <v/>
      </c>
      <c r="L173" s="3" t="str">
        <f>IF(教務委員編集用!L267=0,"",教務委員編集用!L267)</f>
        <v/>
      </c>
      <c r="M173" s="3" t="str">
        <f>IF(教務委員編集用!M267=0,"",教務委員編集用!M267)</f>
        <v/>
      </c>
      <c r="N173" s="3" t="str">
        <f>IF(教務委員編集用!V267=0,"",教務委員編集用!V267)</f>
        <v/>
      </c>
      <c r="R173" s="3" t="str">
        <f>IF(教務委員編集用!W267=0,"",教務委員編集用!W267)</f>
        <v/>
      </c>
      <c r="S173" s="3" t="str">
        <f>IF(教務委員編集用!X267=0,"",教務委員編集用!X267)</f>
        <v/>
      </c>
    </row>
    <row r="174" spans="2:20">
      <c r="F174" s="3" t="str">
        <f>IF(教務委員編集用!F268=0,"",教務委員編集用!F268)</f>
        <v/>
      </c>
      <c r="G174" s="3" t="str">
        <f>IF(教務委員編集用!G268=0,"",教務委員編集用!G268)</f>
        <v/>
      </c>
      <c r="H174" s="3" t="str">
        <f>IF(教務委員編集用!H268=0,"",教務委員編集用!H268)</f>
        <v/>
      </c>
      <c r="I174" s="3" t="str">
        <f>IF(教務委員編集用!I268=0,"",教務委員編集用!I268)</f>
        <v/>
      </c>
      <c r="J174" s="3" t="str">
        <f>IF(教務委員編集用!J268=0,"",教務委員編集用!J268)</f>
        <v/>
      </c>
      <c r="K174" s="3" t="str">
        <f>IF(教務委員編集用!K268=0,"",教務委員編集用!K268)</f>
        <v/>
      </c>
      <c r="L174" s="3" t="str">
        <f>IF(教務委員編集用!L268=0,"",教務委員編集用!L268)</f>
        <v/>
      </c>
      <c r="M174" s="3" t="str">
        <f>IF(教務委員編集用!M268=0,"",教務委員編集用!M268)</f>
        <v/>
      </c>
      <c r="N174" s="3" t="str">
        <f>IF(教務委員編集用!V268=0,"",教務委員編集用!V268)</f>
        <v/>
      </c>
      <c r="R174" s="3" t="str">
        <f>IF(教務委員編集用!W268=0,"",教務委員編集用!W268)</f>
        <v/>
      </c>
      <c r="S174" s="3" t="str">
        <f>IF(教務委員編集用!X268=0,"",教務委員編集用!X268)</f>
        <v/>
      </c>
    </row>
    <row r="175" spans="2:20">
      <c r="F175" s="3" t="str">
        <f>IF(教務委員編集用!F269=0,"",教務委員編集用!F269)</f>
        <v/>
      </c>
      <c r="G175" s="3" t="str">
        <f>IF(教務委員編集用!G269=0,"",教務委員編集用!G269)</f>
        <v/>
      </c>
      <c r="H175" s="3" t="str">
        <f>IF(教務委員編集用!H269=0,"",教務委員編集用!H269)</f>
        <v/>
      </c>
      <c r="I175" s="3" t="str">
        <f>IF(教務委員編集用!I269=0,"",教務委員編集用!I269)</f>
        <v/>
      </c>
      <c r="J175" s="3" t="str">
        <f>IF(教務委員編集用!J269=0,"",教務委員編集用!J269)</f>
        <v/>
      </c>
      <c r="K175" s="3" t="str">
        <f>IF(教務委員編集用!K269=0,"",教務委員編集用!K269)</f>
        <v/>
      </c>
      <c r="L175" s="3" t="str">
        <f>IF(教務委員編集用!L269=0,"",教務委員編集用!L269)</f>
        <v/>
      </c>
      <c r="M175" s="3" t="str">
        <f>IF(教務委員編集用!M269=0,"",教務委員編集用!M269)</f>
        <v/>
      </c>
      <c r="N175" s="3" t="str">
        <f>IF(教務委員編集用!V269=0,"",教務委員編集用!V269)</f>
        <v/>
      </c>
      <c r="R175" s="3" t="str">
        <f>IF(教務委員編集用!W269=0,"",教務委員編集用!W269)</f>
        <v/>
      </c>
      <c r="S175" s="3" t="str">
        <f>IF(教務委員編集用!X269=0,"",教務委員編集用!X269)</f>
        <v/>
      </c>
    </row>
    <row r="176" spans="2:20">
      <c r="F176" s="3" t="str">
        <f>IF(教務委員編集用!F270=0,"",教務委員編集用!F270)</f>
        <v/>
      </c>
      <c r="G176" s="3" t="str">
        <f>IF(教務委員編集用!G270=0,"",教務委員編集用!G270)</f>
        <v/>
      </c>
      <c r="H176" s="3" t="str">
        <f>IF(教務委員編集用!H270=0,"",教務委員編集用!H270)</f>
        <v/>
      </c>
      <c r="I176" s="3" t="str">
        <f>IF(教務委員編集用!I270=0,"",教務委員編集用!I270)</f>
        <v/>
      </c>
      <c r="J176" s="3" t="str">
        <f>IF(教務委員編集用!J270=0,"",教務委員編集用!J270)</f>
        <v/>
      </c>
      <c r="K176" s="3" t="str">
        <f>IF(教務委員編集用!K270=0,"",教務委員編集用!K270)</f>
        <v/>
      </c>
      <c r="L176" s="3" t="str">
        <f>IF(教務委員編集用!L270=0,"",教務委員編集用!L270)</f>
        <v/>
      </c>
      <c r="M176" s="3" t="str">
        <f>IF(教務委員編集用!M270=0,"",教務委員編集用!M270)</f>
        <v/>
      </c>
      <c r="N176" s="3" t="str">
        <f>IF(教務委員編集用!V270=0,"",教務委員編集用!V270)</f>
        <v/>
      </c>
      <c r="R176" s="3" t="str">
        <f>IF(教務委員編集用!W270=0,"",教務委員編集用!W270)</f>
        <v/>
      </c>
      <c r="S176" s="3" t="str">
        <f>IF(教務委員編集用!X270=0,"",教務委員編集用!X270)</f>
        <v/>
      </c>
    </row>
    <row r="177" spans="6:19">
      <c r="F177" s="3" t="str">
        <f>IF(教務委員編集用!F271=0,"",教務委員編集用!F271)</f>
        <v/>
      </c>
      <c r="G177" s="3" t="str">
        <f>IF(教務委員編集用!G271=0,"",教務委員編集用!G271)</f>
        <v/>
      </c>
      <c r="H177" s="3" t="str">
        <f>IF(教務委員編集用!H271=0,"",教務委員編集用!H271)</f>
        <v/>
      </c>
      <c r="I177" s="3" t="str">
        <f>IF(教務委員編集用!I271=0,"",教務委員編集用!I271)</f>
        <v/>
      </c>
      <c r="J177" s="3" t="str">
        <f>IF(教務委員編集用!J271=0,"",教務委員編集用!J271)</f>
        <v/>
      </c>
      <c r="K177" s="3" t="str">
        <f>IF(教務委員編集用!K271=0,"",教務委員編集用!K271)</f>
        <v/>
      </c>
      <c r="L177" s="3" t="str">
        <f>IF(教務委員編集用!L271=0,"",教務委員編集用!L271)</f>
        <v/>
      </c>
      <c r="M177" s="3" t="str">
        <f>IF(教務委員編集用!M271=0,"",教務委員編集用!M271)</f>
        <v/>
      </c>
      <c r="N177" s="3" t="str">
        <f>IF(教務委員編集用!V271=0,"",教務委員編集用!V271)</f>
        <v/>
      </c>
      <c r="R177" s="3" t="str">
        <f>IF(教務委員編集用!W271=0,"",教務委員編集用!W271)</f>
        <v/>
      </c>
      <c r="S177" s="3" t="str">
        <f>IF(教務委員編集用!X271=0,"",教務委員編集用!X271)</f>
        <v/>
      </c>
    </row>
    <row r="178" spans="6:19">
      <c r="F178" s="3" t="str">
        <f>IF(教務委員編集用!F272=0,"",教務委員編集用!F272)</f>
        <v/>
      </c>
      <c r="G178" s="3" t="str">
        <f>IF(教務委員編集用!G272=0,"",教務委員編集用!G272)</f>
        <v/>
      </c>
      <c r="H178" s="3" t="str">
        <f>IF(教務委員編集用!H272=0,"",教務委員編集用!H272)</f>
        <v/>
      </c>
      <c r="I178" s="3" t="str">
        <f>IF(教務委員編集用!I272=0,"",教務委員編集用!I272)</f>
        <v/>
      </c>
      <c r="J178" s="3" t="str">
        <f>IF(教務委員編集用!J272=0,"",教務委員編集用!J272)</f>
        <v/>
      </c>
      <c r="K178" s="3" t="str">
        <f>IF(教務委員編集用!K272=0,"",教務委員編集用!K272)</f>
        <v/>
      </c>
      <c r="L178" s="3" t="str">
        <f>IF(教務委員編集用!L272=0,"",教務委員編集用!L272)</f>
        <v/>
      </c>
      <c r="M178" s="3" t="str">
        <f>IF(教務委員編集用!M272=0,"",教務委員編集用!M272)</f>
        <v/>
      </c>
      <c r="N178" s="3" t="str">
        <f>IF(教務委員編集用!V272=0,"",教務委員編集用!V272)</f>
        <v/>
      </c>
      <c r="R178" s="3" t="str">
        <f>IF(教務委員編集用!W272=0,"",教務委員編集用!W272)</f>
        <v/>
      </c>
      <c r="S178" s="3" t="str">
        <f>IF(教務委員編集用!X272=0,"",教務委員編集用!X272)</f>
        <v/>
      </c>
    </row>
    <row r="179" spans="6:19">
      <c r="F179" s="3" t="str">
        <f>IF(教務委員編集用!F273=0,"",教務委員編集用!F273)</f>
        <v/>
      </c>
      <c r="G179" s="3" t="str">
        <f>IF(教務委員編集用!G273=0,"",教務委員編集用!G273)</f>
        <v/>
      </c>
      <c r="H179" s="3" t="str">
        <f>IF(教務委員編集用!H273=0,"",教務委員編集用!H273)</f>
        <v/>
      </c>
      <c r="I179" s="3" t="str">
        <f>IF(教務委員編集用!I273=0,"",教務委員編集用!I273)</f>
        <v/>
      </c>
      <c r="J179" s="3" t="str">
        <f>IF(教務委員編集用!J273=0,"",教務委員編集用!J273)</f>
        <v/>
      </c>
      <c r="K179" s="3" t="str">
        <f>IF(教務委員編集用!K273=0,"",教務委員編集用!K273)</f>
        <v/>
      </c>
      <c r="L179" s="3" t="str">
        <f>IF(教務委員編集用!L273=0,"",教務委員編集用!L273)</f>
        <v/>
      </c>
      <c r="M179" s="3" t="str">
        <f>IF(教務委員編集用!M273=0,"",教務委員編集用!M273)</f>
        <v/>
      </c>
      <c r="N179" s="3" t="str">
        <f>IF(教務委員編集用!V273=0,"",教務委員編集用!V273)</f>
        <v/>
      </c>
      <c r="R179" s="3" t="str">
        <f>IF(教務委員編集用!W273=0,"",教務委員編集用!W273)</f>
        <v/>
      </c>
      <c r="S179" s="3" t="str">
        <f>IF(教務委員編集用!X273=0,"",教務委員編集用!X273)</f>
        <v/>
      </c>
    </row>
    <row r="180" spans="6:19">
      <c r="F180" s="3" t="str">
        <f>IF(教務委員編集用!F274=0,"",教務委員編集用!F274)</f>
        <v/>
      </c>
      <c r="G180" s="3" t="str">
        <f>IF(教務委員編集用!G274=0,"",教務委員編集用!G274)</f>
        <v/>
      </c>
      <c r="H180" s="3" t="str">
        <f>IF(教務委員編集用!H274=0,"",教務委員編集用!H274)</f>
        <v/>
      </c>
      <c r="I180" s="3" t="str">
        <f>IF(教務委員編集用!I274=0,"",教務委員編集用!I274)</f>
        <v/>
      </c>
      <c r="J180" s="3" t="str">
        <f>IF(教務委員編集用!J274=0,"",教務委員編集用!J274)</f>
        <v/>
      </c>
      <c r="K180" s="3" t="str">
        <f>IF(教務委員編集用!K274=0,"",教務委員編集用!K274)</f>
        <v/>
      </c>
      <c r="L180" s="3" t="str">
        <f>IF(教務委員編集用!L274=0,"",教務委員編集用!L274)</f>
        <v/>
      </c>
      <c r="M180" s="3" t="str">
        <f>IF(教務委員編集用!M274=0,"",教務委員編集用!M274)</f>
        <v/>
      </c>
      <c r="N180" s="3" t="str">
        <f>IF(教務委員編集用!V274=0,"",教務委員編集用!V274)</f>
        <v/>
      </c>
      <c r="R180" s="3" t="str">
        <f>IF(教務委員編集用!W274=0,"",教務委員編集用!W274)</f>
        <v/>
      </c>
      <c r="S180" s="3" t="str">
        <f>IF(教務委員編集用!X274=0,"",教務委員編集用!X274)</f>
        <v/>
      </c>
    </row>
    <row r="181" spans="6:19">
      <c r="F181" s="3" t="str">
        <f>IF(教務委員編集用!F275=0,"",教務委員編集用!F275)</f>
        <v/>
      </c>
      <c r="G181" s="3" t="str">
        <f>IF(教務委員編集用!G275=0,"",教務委員編集用!G275)</f>
        <v/>
      </c>
      <c r="H181" s="3" t="str">
        <f>IF(教務委員編集用!H275=0,"",教務委員編集用!H275)</f>
        <v/>
      </c>
      <c r="I181" s="3" t="str">
        <f>IF(教務委員編集用!I275=0,"",教務委員編集用!I275)</f>
        <v/>
      </c>
      <c r="J181" s="3" t="str">
        <f>IF(教務委員編集用!J275=0,"",教務委員編集用!J275)</f>
        <v/>
      </c>
      <c r="K181" s="3" t="str">
        <f>IF(教務委員編集用!K275=0,"",教務委員編集用!K275)</f>
        <v/>
      </c>
      <c r="L181" s="3" t="str">
        <f>IF(教務委員編集用!L275=0,"",教務委員編集用!L275)</f>
        <v/>
      </c>
      <c r="M181" s="3" t="str">
        <f>IF(教務委員編集用!M275=0,"",教務委員編集用!M275)</f>
        <v/>
      </c>
      <c r="N181" s="3" t="str">
        <f>IF(教務委員編集用!V275=0,"",教務委員編集用!V275)</f>
        <v/>
      </c>
      <c r="R181" s="3" t="str">
        <f>IF(教務委員編集用!W275=0,"",教務委員編集用!W275)</f>
        <v/>
      </c>
      <c r="S181" s="3" t="str">
        <f>IF(教務委員編集用!X275=0,"",教務委員編集用!X275)</f>
        <v/>
      </c>
    </row>
    <row r="182" spans="6:19">
      <c r="F182" s="3" t="str">
        <f>IF(教務委員編集用!F276=0,"",教務委員編集用!F276)</f>
        <v/>
      </c>
      <c r="G182" s="3" t="str">
        <f>IF(教務委員編集用!G276=0,"",教務委員編集用!G276)</f>
        <v/>
      </c>
      <c r="H182" s="3" t="str">
        <f>IF(教務委員編集用!H276=0,"",教務委員編集用!H276)</f>
        <v/>
      </c>
      <c r="I182" s="3" t="str">
        <f>IF(教務委員編集用!I276=0,"",教務委員編集用!I276)</f>
        <v/>
      </c>
      <c r="J182" s="3" t="str">
        <f>IF(教務委員編集用!J276=0,"",教務委員編集用!J276)</f>
        <v/>
      </c>
      <c r="K182" s="3" t="str">
        <f>IF(教務委員編集用!K276=0,"",教務委員編集用!K276)</f>
        <v/>
      </c>
      <c r="L182" s="3" t="str">
        <f>IF(教務委員編集用!L276=0,"",教務委員編集用!L276)</f>
        <v/>
      </c>
      <c r="M182" s="3" t="str">
        <f>IF(教務委員編集用!M276=0,"",教務委員編集用!M276)</f>
        <v/>
      </c>
      <c r="N182" s="3" t="str">
        <f>IF(教務委員編集用!V276=0,"",教務委員編集用!V276)</f>
        <v/>
      </c>
      <c r="R182" s="3" t="str">
        <f>IF(教務委員編集用!W276=0,"",教務委員編集用!W276)</f>
        <v/>
      </c>
      <c r="S182" s="3" t="str">
        <f>IF(教務委員編集用!X276=0,"",教務委員編集用!X276)</f>
        <v/>
      </c>
    </row>
    <row r="183" spans="6:19">
      <c r="F183" s="3" t="str">
        <f>IF(教務委員編集用!F277=0,"",教務委員編集用!F277)</f>
        <v/>
      </c>
      <c r="G183" s="3" t="str">
        <f>IF(教務委員編集用!G277=0,"",教務委員編集用!G277)</f>
        <v/>
      </c>
      <c r="H183" s="3" t="str">
        <f>IF(教務委員編集用!H277=0,"",教務委員編集用!H277)</f>
        <v/>
      </c>
      <c r="I183" s="3" t="str">
        <f>IF(教務委員編集用!I277=0,"",教務委員編集用!I277)</f>
        <v/>
      </c>
      <c r="J183" s="3" t="str">
        <f>IF(教務委員編集用!J277=0,"",教務委員編集用!J277)</f>
        <v/>
      </c>
      <c r="K183" s="3" t="str">
        <f>IF(教務委員編集用!K277=0,"",教務委員編集用!K277)</f>
        <v/>
      </c>
      <c r="L183" s="3" t="str">
        <f>IF(教務委員編集用!L277=0,"",教務委員編集用!L277)</f>
        <v/>
      </c>
      <c r="M183" s="3" t="str">
        <f>IF(教務委員編集用!M277=0,"",教務委員編集用!M277)</f>
        <v/>
      </c>
      <c r="N183" s="3" t="str">
        <f>IF(教務委員編集用!V277=0,"",教務委員編集用!V277)</f>
        <v/>
      </c>
      <c r="R183" s="3" t="str">
        <f>IF(教務委員編集用!W277=0,"",教務委員編集用!W277)</f>
        <v/>
      </c>
      <c r="S183" s="3" t="str">
        <f>IF(教務委員編集用!X277=0,"",教務委員編集用!X277)</f>
        <v/>
      </c>
    </row>
    <row r="184" spans="6:19">
      <c r="F184" s="3" t="str">
        <f>IF(教務委員編集用!F278=0,"",教務委員編集用!F278)</f>
        <v/>
      </c>
      <c r="G184" s="3" t="str">
        <f>IF(教務委員編集用!G278=0,"",教務委員編集用!G278)</f>
        <v/>
      </c>
      <c r="H184" s="3" t="str">
        <f>IF(教務委員編集用!H278=0,"",教務委員編集用!H278)</f>
        <v/>
      </c>
      <c r="I184" s="3" t="str">
        <f>IF(教務委員編集用!I278=0,"",教務委員編集用!I278)</f>
        <v/>
      </c>
      <c r="J184" s="3" t="str">
        <f>IF(教務委員編集用!J278=0,"",教務委員編集用!J278)</f>
        <v/>
      </c>
      <c r="K184" s="3" t="str">
        <f>IF(教務委員編集用!K278=0,"",教務委員編集用!K278)</f>
        <v/>
      </c>
      <c r="L184" s="3" t="str">
        <f>IF(教務委員編集用!L278=0,"",教務委員編集用!L278)</f>
        <v/>
      </c>
      <c r="M184" s="3" t="str">
        <f>IF(教務委員編集用!M278=0,"",教務委員編集用!M278)</f>
        <v/>
      </c>
      <c r="N184" s="3" t="str">
        <f>IF(教務委員編集用!V278=0,"",教務委員編集用!V278)</f>
        <v/>
      </c>
      <c r="R184" s="3" t="str">
        <f>IF(教務委員編集用!W278=0,"",教務委員編集用!W278)</f>
        <v/>
      </c>
      <c r="S184" s="3" t="str">
        <f>IF(教務委員編集用!X278=0,"",教務委員編集用!X278)</f>
        <v/>
      </c>
    </row>
    <row r="185" spans="6:19">
      <c r="F185" s="3" t="str">
        <f>IF(教務委員編集用!F279=0,"",教務委員編集用!F279)</f>
        <v/>
      </c>
      <c r="G185" s="3" t="str">
        <f>IF(教務委員編集用!G279=0,"",教務委員編集用!G279)</f>
        <v/>
      </c>
      <c r="H185" s="3" t="str">
        <f>IF(教務委員編集用!H279=0,"",教務委員編集用!H279)</f>
        <v/>
      </c>
      <c r="I185" s="3" t="str">
        <f>IF(教務委員編集用!I279=0,"",教務委員編集用!I279)</f>
        <v/>
      </c>
      <c r="J185" s="3" t="str">
        <f>IF(教務委員編集用!J279=0,"",教務委員編集用!J279)</f>
        <v/>
      </c>
      <c r="K185" s="3" t="str">
        <f>IF(教務委員編集用!K279=0,"",教務委員編集用!K279)</f>
        <v/>
      </c>
      <c r="L185" s="3" t="str">
        <f>IF(教務委員編集用!L279=0,"",教務委員編集用!L279)</f>
        <v/>
      </c>
      <c r="M185" s="3" t="str">
        <f>IF(教務委員編集用!M279=0,"",教務委員編集用!M279)</f>
        <v/>
      </c>
      <c r="N185" s="3" t="str">
        <f>IF(教務委員編集用!V279=0,"",教務委員編集用!V279)</f>
        <v/>
      </c>
      <c r="R185" s="3" t="str">
        <f>IF(教務委員編集用!W279=0,"",教務委員編集用!W279)</f>
        <v/>
      </c>
      <c r="S185" s="3" t="str">
        <f>IF(教務委員編集用!X279=0,"",教務委員編集用!X279)</f>
        <v/>
      </c>
    </row>
    <row r="186" spans="6:19">
      <c r="F186" s="3" t="str">
        <f>IF(教務委員編集用!F280=0,"",教務委員編集用!F280)</f>
        <v/>
      </c>
      <c r="G186" s="3" t="str">
        <f>IF(教務委員編集用!G280=0,"",教務委員編集用!G280)</f>
        <v/>
      </c>
      <c r="H186" s="3" t="str">
        <f>IF(教務委員編集用!H280=0,"",教務委員編集用!H280)</f>
        <v/>
      </c>
      <c r="I186" s="3" t="str">
        <f>IF(教務委員編集用!I280=0,"",教務委員編集用!I280)</f>
        <v/>
      </c>
      <c r="J186" s="3" t="str">
        <f>IF(教務委員編集用!J280=0,"",教務委員編集用!J280)</f>
        <v/>
      </c>
      <c r="K186" s="3" t="str">
        <f>IF(教務委員編集用!K280=0,"",教務委員編集用!K280)</f>
        <v/>
      </c>
      <c r="L186" s="3" t="str">
        <f>IF(教務委員編集用!L280=0,"",教務委員編集用!L280)</f>
        <v/>
      </c>
      <c r="M186" s="3" t="str">
        <f>IF(教務委員編集用!M280=0,"",教務委員編集用!M280)</f>
        <v/>
      </c>
      <c r="N186" s="3" t="str">
        <f>IF(教務委員編集用!V280=0,"",教務委員編集用!V280)</f>
        <v/>
      </c>
      <c r="R186" s="3" t="str">
        <f>IF(教務委員編集用!W280=0,"",教務委員編集用!W280)</f>
        <v/>
      </c>
      <c r="S186" s="3" t="str">
        <f>IF(教務委員編集用!X280=0,"",教務委員編集用!X280)</f>
        <v/>
      </c>
    </row>
    <row r="187" spans="6:19">
      <c r="F187" s="3" t="str">
        <f>IF(教務委員編集用!F281=0,"",教務委員編集用!F281)</f>
        <v/>
      </c>
      <c r="G187" s="3" t="str">
        <f>IF(教務委員編集用!G281=0,"",教務委員編集用!G281)</f>
        <v/>
      </c>
      <c r="H187" s="3" t="str">
        <f>IF(教務委員編集用!H281=0,"",教務委員編集用!H281)</f>
        <v/>
      </c>
      <c r="I187" s="3" t="str">
        <f>IF(教務委員編集用!I281=0,"",教務委員編集用!I281)</f>
        <v/>
      </c>
      <c r="J187" s="3" t="str">
        <f>IF(教務委員編集用!J281=0,"",教務委員編集用!J281)</f>
        <v/>
      </c>
      <c r="K187" s="3" t="str">
        <f>IF(教務委員編集用!K281=0,"",教務委員編集用!K281)</f>
        <v/>
      </c>
      <c r="L187" s="3" t="str">
        <f>IF(教務委員編集用!L281=0,"",教務委員編集用!L281)</f>
        <v/>
      </c>
      <c r="M187" s="3" t="str">
        <f>IF(教務委員編集用!M281=0,"",教務委員編集用!M281)</f>
        <v/>
      </c>
      <c r="N187" s="3" t="str">
        <f>IF(教務委員編集用!V281=0,"",教務委員編集用!V281)</f>
        <v/>
      </c>
      <c r="R187" s="3" t="str">
        <f>IF(教務委員編集用!W281=0,"",教務委員編集用!W281)</f>
        <v/>
      </c>
      <c r="S187" s="3" t="str">
        <f>IF(教務委員編集用!X281=0,"",教務委員編集用!X281)</f>
        <v/>
      </c>
    </row>
    <row r="188" spans="6:19">
      <c r="F188" s="3" t="str">
        <f>IF(教務委員編集用!F282=0,"",教務委員編集用!F282)</f>
        <v/>
      </c>
      <c r="G188" s="3" t="str">
        <f>IF(教務委員編集用!G282=0,"",教務委員編集用!G282)</f>
        <v/>
      </c>
      <c r="H188" s="3" t="str">
        <f>IF(教務委員編集用!H282=0,"",教務委員編集用!H282)</f>
        <v/>
      </c>
      <c r="I188" s="3" t="str">
        <f>IF(教務委員編集用!I282=0,"",教務委員編集用!I282)</f>
        <v/>
      </c>
      <c r="J188" s="3" t="str">
        <f>IF(教務委員編集用!J282=0,"",教務委員編集用!J282)</f>
        <v/>
      </c>
      <c r="K188" s="3" t="str">
        <f>IF(教務委員編集用!K282=0,"",教務委員編集用!K282)</f>
        <v/>
      </c>
      <c r="L188" s="3" t="str">
        <f>IF(教務委員編集用!L282=0,"",教務委員編集用!L282)</f>
        <v/>
      </c>
      <c r="M188" s="3" t="str">
        <f>IF(教務委員編集用!M282=0,"",教務委員編集用!M282)</f>
        <v/>
      </c>
      <c r="N188" s="3" t="str">
        <f>IF(教務委員編集用!V282=0,"",教務委員編集用!V282)</f>
        <v/>
      </c>
      <c r="R188" s="3" t="str">
        <f>IF(教務委員編集用!W282=0,"",教務委員編集用!W282)</f>
        <v/>
      </c>
      <c r="S188" s="3" t="str">
        <f>IF(教務委員編集用!X282=0,"",教務委員編集用!X282)</f>
        <v/>
      </c>
    </row>
    <row r="189" spans="6:19">
      <c r="F189" s="3" t="str">
        <f>IF(教務委員編集用!F283=0,"",教務委員編集用!F283)</f>
        <v/>
      </c>
      <c r="G189" s="3" t="str">
        <f>IF(教務委員編集用!G283=0,"",教務委員編集用!G283)</f>
        <v/>
      </c>
      <c r="H189" s="3" t="str">
        <f>IF(教務委員編集用!H283=0,"",教務委員編集用!H283)</f>
        <v/>
      </c>
      <c r="I189" s="3" t="str">
        <f>IF(教務委員編集用!I283=0,"",教務委員編集用!I283)</f>
        <v/>
      </c>
      <c r="J189" s="3" t="str">
        <f>IF(教務委員編集用!J283=0,"",教務委員編集用!J283)</f>
        <v/>
      </c>
      <c r="K189" s="3" t="str">
        <f>IF(教務委員編集用!K283=0,"",教務委員編集用!K283)</f>
        <v/>
      </c>
      <c r="L189" s="3" t="str">
        <f>IF(教務委員編集用!L283=0,"",教務委員編集用!L283)</f>
        <v/>
      </c>
      <c r="M189" s="3" t="str">
        <f>IF(教務委員編集用!M283=0,"",教務委員編集用!M283)</f>
        <v/>
      </c>
      <c r="N189" s="3" t="str">
        <f>IF(教務委員編集用!V283=0,"",教務委員編集用!V283)</f>
        <v/>
      </c>
      <c r="R189" s="3" t="str">
        <f>IF(教務委員編集用!W283=0,"",教務委員編集用!W283)</f>
        <v/>
      </c>
      <c r="S189" s="3" t="str">
        <f>IF(教務委員編集用!X283=0,"",教務委員編集用!X283)</f>
        <v/>
      </c>
    </row>
  </sheetData>
  <mergeCells count="59">
    <mergeCell ref="B127:B137"/>
    <mergeCell ref="C127:C137"/>
    <mergeCell ref="D127:D130"/>
    <mergeCell ref="E127:E130"/>
    <mergeCell ref="D131:D136"/>
    <mergeCell ref="E131:E136"/>
    <mergeCell ref="B138:B153"/>
    <mergeCell ref="C138:C153"/>
    <mergeCell ref="D138:D142"/>
    <mergeCell ref="E138:E142"/>
    <mergeCell ref="D143:D152"/>
    <mergeCell ref="E143:E152"/>
    <mergeCell ref="B154:B162"/>
    <mergeCell ref="C154:C162"/>
    <mergeCell ref="D154:D157"/>
    <mergeCell ref="E154:E157"/>
    <mergeCell ref="D158:D161"/>
    <mergeCell ref="E158:E161"/>
    <mergeCell ref="B5:B36"/>
    <mergeCell ref="E29:E35"/>
    <mergeCell ref="D29:D35"/>
    <mergeCell ref="B84:B126"/>
    <mergeCell ref="C84:C126"/>
    <mergeCell ref="D84:D88"/>
    <mergeCell ref="E84:E88"/>
    <mergeCell ref="D89:D97"/>
    <mergeCell ref="E89:E97"/>
    <mergeCell ref="D98:D121"/>
    <mergeCell ref="E98:E121"/>
    <mergeCell ref="D122:D125"/>
    <mergeCell ref="E122:E125"/>
    <mergeCell ref="D37:D40"/>
    <mergeCell ref="E37:E40"/>
    <mergeCell ref="D41:D44"/>
    <mergeCell ref="C46:C83"/>
    <mergeCell ref="D46:D74"/>
    <mergeCell ref="E46:E74"/>
    <mergeCell ref="E5:E28"/>
    <mergeCell ref="D5:D28"/>
    <mergeCell ref="D75:D82"/>
    <mergeCell ref="E75:E82"/>
    <mergeCell ref="C5:C36"/>
    <mergeCell ref="E41:E44"/>
    <mergeCell ref="Q2:T3"/>
    <mergeCell ref="B4:C4"/>
    <mergeCell ref="D4:E4"/>
    <mergeCell ref="F163:P167"/>
    <mergeCell ref="F168:P172"/>
    <mergeCell ref="B2:D2"/>
    <mergeCell ref="G2:H2"/>
    <mergeCell ref="I2:K2"/>
    <mergeCell ref="L2:M2"/>
    <mergeCell ref="N2:P2"/>
    <mergeCell ref="B164:C173"/>
    <mergeCell ref="D164:E168"/>
    <mergeCell ref="D169:E173"/>
    <mergeCell ref="B37:B45"/>
    <mergeCell ref="C37:C45"/>
    <mergeCell ref="B46:B83"/>
  </mergeCells>
  <phoneticPr fontId="1"/>
  <dataValidations count="2">
    <dataValidation type="list" allowBlank="1" showInputMessage="1" showErrorMessage="1" sqref="P81 P73 P94:P95 P33:P34 P119 P64:P65 P148:P150 P70:P71 P154 P105 P92 P113:P116 P27">
      <formula1>"5,4,3,2,1,0"</formula1>
    </dataValidation>
    <dataValidation type="list" allowBlank="1" showInputMessage="1" showErrorMessage="1" sqref="O33 O64:O65 O94:O95 O148:O149 O70:O71 O119 O154 O105 O92 O113:O116">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
  <sheetViews>
    <sheetView showGridLines="0" showRowColHeaders="0" workbookViewId="0">
      <selection activeCell="X5" sqref="X5"/>
    </sheetView>
  </sheetViews>
  <sheetFormatPr defaultRowHeight="13.5"/>
  <cols>
    <col min="1" max="24" width="5.25" customWidth="1"/>
  </cols>
  <sheetData>
    <row r="1" spans="2:24" ht="17.25">
      <c r="B1" s="626" t="s">
        <v>306</v>
      </c>
      <c r="C1" s="626"/>
      <c r="D1" s="626"/>
      <c r="E1" s="626"/>
      <c r="F1" s="626"/>
      <c r="G1" s="626"/>
      <c r="H1" s="626"/>
      <c r="I1" s="626"/>
      <c r="J1" s="626"/>
      <c r="K1" s="626"/>
      <c r="L1" s="626"/>
      <c r="M1" s="626"/>
      <c r="N1" s="626"/>
      <c r="O1" s="626"/>
      <c r="P1" s="626"/>
      <c r="Q1" s="626"/>
      <c r="R1" s="626"/>
      <c r="S1" s="626"/>
      <c r="T1" s="626"/>
      <c r="U1" s="626"/>
      <c r="V1" s="626"/>
      <c r="W1" s="626"/>
      <c r="X1" s="626"/>
    </row>
    <row r="2" spans="2:24" ht="14.25" thickBot="1">
      <c r="B2" s="1"/>
      <c r="C2" s="1"/>
      <c r="D2" s="1"/>
      <c r="E2" s="1"/>
      <c r="F2" s="1"/>
      <c r="G2" s="1"/>
      <c r="H2" s="1"/>
      <c r="I2" s="1"/>
      <c r="J2" s="1"/>
      <c r="K2" s="1"/>
      <c r="L2" s="1"/>
      <c r="M2" s="1"/>
      <c r="N2" s="1"/>
      <c r="O2" s="1"/>
      <c r="P2" s="1"/>
      <c r="Q2" s="1"/>
      <c r="R2" s="1"/>
    </row>
    <row r="3" spans="2:24" ht="26.25" customHeight="1" thickBot="1">
      <c r="B3" s="452" t="s">
        <v>307</v>
      </c>
      <c r="C3" s="453" t="s">
        <v>308</v>
      </c>
      <c r="D3" s="453" t="s">
        <v>309</v>
      </c>
      <c r="E3" s="453" t="s">
        <v>310</v>
      </c>
      <c r="F3" s="453" t="s">
        <v>311</v>
      </c>
      <c r="G3" s="453" t="s">
        <v>312</v>
      </c>
      <c r="H3" s="453" t="s">
        <v>313</v>
      </c>
      <c r="I3" s="453" t="s">
        <v>314</v>
      </c>
      <c r="J3" s="453" t="s">
        <v>315</v>
      </c>
      <c r="K3" s="453" t="s">
        <v>316</v>
      </c>
      <c r="L3" s="453" t="s">
        <v>317</v>
      </c>
      <c r="M3" s="453" t="s">
        <v>318</v>
      </c>
      <c r="N3" s="453" t="s">
        <v>319</v>
      </c>
      <c r="O3" s="453" t="s">
        <v>320</v>
      </c>
      <c r="P3" s="453" t="s">
        <v>321</v>
      </c>
      <c r="Q3" s="453" t="s">
        <v>322</v>
      </c>
      <c r="R3" s="453" t="s">
        <v>323</v>
      </c>
      <c r="S3" s="453" t="s">
        <v>324</v>
      </c>
      <c r="T3" s="453" t="s">
        <v>325</v>
      </c>
      <c r="U3" s="453" t="s">
        <v>326</v>
      </c>
      <c r="V3" s="453" t="s">
        <v>327</v>
      </c>
      <c r="W3" s="453" t="s">
        <v>328</v>
      </c>
      <c r="X3" s="454" t="s">
        <v>329</v>
      </c>
    </row>
    <row r="4" spans="2:24" ht="21" customHeight="1" thickTop="1" thickBot="1">
      <c r="B4" s="455">
        <f>教務委員編集用!AE36</f>
        <v>0</v>
      </c>
      <c r="C4" s="456">
        <f>教務委員編集用!AE47</f>
        <v>0</v>
      </c>
      <c r="D4" s="456">
        <f>教務委員編集用!AE48</f>
        <v>0</v>
      </c>
      <c r="E4" s="456">
        <f>教務委員編集用!AE55</f>
        <v>0</v>
      </c>
      <c r="F4" s="456">
        <f>教務委員編集用!AE62</f>
        <v>0</v>
      </c>
      <c r="G4" s="456">
        <f>教務委員編集用!AE63</f>
        <v>0</v>
      </c>
      <c r="H4" s="456">
        <f>教務委員編集用!AE97</f>
        <v>0</v>
      </c>
      <c r="I4" s="456">
        <f>教務委員編集用!AE109</f>
        <v>0</v>
      </c>
      <c r="J4" s="456">
        <f>教務委員編集用!AE110</f>
        <v>0</v>
      </c>
      <c r="K4" s="456">
        <f>教務委員編集用!AE123</f>
        <v>0</v>
      </c>
      <c r="L4" s="456">
        <f>教務委員編集用!AE136</f>
        <v>0</v>
      </c>
      <c r="M4" s="456">
        <f>教務委員編集用!AE169</f>
        <v>0</v>
      </c>
      <c r="N4" s="456">
        <f>教務委員編集用!AE176</f>
        <v>0</v>
      </c>
      <c r="O4" s="456">
        <f>教務委員編集用!AE177</f>
        <v>0</v>
      </c>
      <c r="P4" s="456">
        <f>教務委員編集用!AE186</f>
        <v>0</v>
      </c>
      <c r="Q4" s="456">
        <f>教務委員編集用!AE194</f>
        <v>0</v>
      </c>
      <c r="R4" s="456">
        <f>教務委員編集用!AE195</f>
        <v>0</v>
      </c>
      <c r="S4" s="457">
        <f>教務委員編集用!AE204</f>
        <v>0</v>
      </c>
      <c r="T4" s="457">
        <f>教務委員編集用!AE218</f>
        <v>0</v>
      </c>
      <c r="U4" s="457">
        <f>教務委員編集用!AE219</f>
        <v>0</v>
      </c>
      <c r="V4" s="457">
        <f>教務委員編集用!AE227</f>
        <v>0</v>
      </c>
      <c r="W4" s="457">
        <f>教務委員編集用!AE234</f>
        <v>0</v>
      </c>
      <c r="X4" s="458">
        <f>教務委員編集用!AE235</f>
        <v>0</v>
      </c>
    </row>
    <row r="5" spans="2:24" ht="21" customHeight="1">
      <c r="B5" s="459"/>
      <c r="C5" s="459"/>
      <c r="D5" s="459"/>
      <c r="E5" s="459"/>
      <c r="F5" s="459"/>
      <c r="G5" s="459"/>
      <c r="H5" s="459"/>
      <c r="I5" s="459"/>
      <c r="J5" s="459"/>
      <c r="K5" s="459"/>
      <c r="L5" s="459"/>
      <c r="M5" s="459"/>
      <c r="N5" s="459"/>
      <c r="O5" s="459"/>
      <c r="P5" s="459"/>
      <c r="Q5" s="459"/>
      <c r="R5" s="459"/>
      <c r="S5" s="460"/>
      <c r="T5" s="460"/>
      <c r="U5" s="460"/>
      <c r="V5" s="460"/>
      <c r="W5" s="460"/>
      <c r="X5" s="460"/>
    </row>
  </sheetData>
  <mergeCells count="1">
    <mergeCell ref="B1:X1"/>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50"/>
  <sheetViews>
    <sheetView zoomScale="70" zoomScaleNormal="70" workbookViewId="0">
      <pane ySplit="8" topLeftCell="A87" activePane="bottomLeft" state="frozen"/>
      <selection pane="bottomLeft" activeCell="L115" sqref="L115:AE117"/>
    </sheetView>
  </sheetViews>
  <sheetFormatPr defaultColWidth="9" defaultRowHeight="14.25" customHeight="1"/>
  <cols>
    <col min="1" max="1" width="9" style="1"/>
    <col min="2" max="2" width="2.5" style="1" customWidth="1"/>
    <col min="3" max="3" width="15.125" style="1" customWidth="1"/>
    <col min="4" max="4" width="4.875" style="1" customWidth="1"/>
    <col min="5" max="5" width="14.5" style="1" customWidth="1"/>
    <col min="6" max="6" width="24.5" style="1" customWidth="1"/>
    <col min="7" max="7" width="5" style="2" customWidth="1"/>
    <col min="8" max="9" width="9.5" style="2" customWidth="1"/>
    <col min="10" max="10" width="5" style="2" customWidth="1"/>
    <col min="11" max="11" width="6.625" style="2" customWidth="1"/>
    <col min="12" max="12" width="9" style="2"/>
    <col min="13" max="13" width="12.125" style="2" customWidth="1"/>
    <col min="14" max="14" width="9.5" style="29" customWidth="1"/>
    <col min="15" max="17" width="9.5" style="1" customWidth="1"/>
    <col min="18" max="18" width="7.75" style="1" customWidth="1"/>
    <col min="19" max="19" width="11.25" style="158" customWidth="1"/>
    <col min="20" max="20" width="12.375" style="158" customWidth="1"/>
    <col min="21" max="21" width="9.5" style="1" customWidth="1"/>
    <col min="22" max="22" width="9" style="2"/>
    <col min="23" max="24" width="9" style="1"/>
    <col min="25" max="25" width="9.5" style="1" bestFit="1" customWidth="1"/>
    <col min="26" max="16384" width="9" style="1"/>
  </cols>
  <sheetData>
    <row r="2" spans="2:31" ht="29.25" customHeight="1">
      <c r="B2" s="642" t="s">
        <v>247</v>
      </c>
      <c r="C2" s="643"/>
      <c r="D2" s="643"/>
      <c r="E2" s="643"/>
      <c r="F2" s="643"/>
      <c r="G2" s="643"/>
      <c r="H2" s="643"/>
      <c r="I2" s="643"/>
      <c r="J2" s="643"/>
      <c r="K2" s="643"/>
      <c r="L2" s="643"/>
      <c r="M2" s="643"/>
      <c r="N2" s="643"/>
      <c r="O2" s="643"/>
      <c r="P2" s="643"/>
    </row>
    <row r="3" spans="2:31" ht="29.25" customHeight="1">
      <c r="B3" s="643"/>
      <c r="C3" s="643"/>
      <c r="D3" s="643"/>
      <c r="E3" s="643"/>
      <c r="F3" s="643"/>
      <c r="G3" s="643"/>
      <c r="H3" s="643"/>
      <c r="I3" s="643"/>
      <c r="J3" s="643"/>
      <c r="K3" s="643"/>
      <c r="L3" s="643"/>
      <c r="M3" s="643"/>
      <c r="N3" s="643"/>
      <c r="O3" s="643"/>
      <c r="P3" s="643"/>
    </row>
    <row r="4" spans="2:31" ht="29.25" customHeight="1">
      <c r="B4" s="643"/>
      <c r="C4" s="643"/>
      <c r="D4" s="643"/>
      <c r="E4" s="643"/>
      <c r="F4" s="643"/>
      <c r="G4" s="643"/>
      <c r="H4" s="643"/>
      <c r="I4" s="643"/>
      <c r="J4" s="643"/>
      <c r="K4" s="643"/>
      <c r="L4" s="643"/>
      <c r="M4" s="643"/>
      <c r="N4" s="643"/>
      <c r="O4" s="643"/>
      <c r="P4" s="643"/>
    </row>
    <row r="5" spans="2:31" ht="29.25" customHeight="1">
      <c r="B5" s="229"/>
      <c r="C5" s="229"/>
      <c r="D5" s="229"/>
      <c r="E5" s="229"/>
      <c r="F5" s="229"/>
      <c r="G5" s="229"/>
      <c r="H5" s="229"/>
      <c r="I5" s="229"/>
      <c r="J5" s="229"/>
      <c r="K5" s="229"/>
      <c r="L5" s="229"/>
      <c r="M5" s="229"/>
      <c r="N5" s="229"/>
      <c r="O5" s="229"/>
      <c r="P5" s="229"/>
    </row>
    <row r="6" spans="2:31" ht="29.25" customHeight="1">
      <c r="B6" s="229"/>
      <c r="C6" s="229"/>
      <c r="D6" s="229"/>
      <c r="E6" s="229"/>
      <c r="F6" s="659" t="s">
        <v>258</v>
      </c>
      <c r="G6" s="659"/>
      <c r="H6" s="659"/>
      <c r="I6" s="659"/>
      <c r="J6" s="659"/>
      <c r="K6" s="659"/>
      <c r="L6" s="659"/>
      <c r="M6" s="659"/>
      <c r="N6" s="659"/>
      <c r="O6" s="658" t="s">
        <v>257</v>
      </c>
      <c r="P6" s="658"/>
      <c r="Q6" s="658"/>
      <c r="R6" s="658"/>
      <c r="S6" s="658"/>
      <c r="T6" s="658"/>
    </row>
    <row r="7" spans="2:31" ht="14.25" customHeight="1">
      <c r="F7" s="252"/>
      <c r="G7" s="253"/>
      <c r="H7" s="253"/>
      <c r="I7" s="253"/>
      <c r="J7" s="253"/>
      <c r="K7" s="253"/>
      <c r="L7" s="253"/>
      <c r="M7" s="253"/>
      <c r="N7" s="254"/>
      <c r="O7" s="138"/>
      <c r="P7" s="138"/>
      <c r="Q7" s="138"/>
      <c r="R7" s="138"/>
      <c r="S7" s="230"/>
      <c r="T7" s="230"/>
    </row>
    <row r="8" spans="2:31" ht="66.75" customHeight="1" thickBot="1">
      <c r="B8" s="641" t="s">
        <v>3</v>
      </c>
      <c r="C8" s="641"/>
      <c r="D8" s="207" t="s">
        <v>7</v>
      </c>
      <c r="E8" s="207"/>
      <c r="F8" s="255" t="s">
        <v>4</v>
      </c>
      <c r="G8" s="255" t="s">
        <v>8</v>
      </c>
      <c r="H8" s="255" t="s">
        <v>9</v>
      </c>
      <c r="I8" s="255" t="s">
        <v>12</v>
      </c>
      <c r="J8" s="255" t="s">
        <v>5</v>
      </c>
      <c r="K8" s="255" t="s">
        <v>13</v>
      </c>
      <c r="L8" s="255" t="s">
        <v>31</v>
      </c>
      <c r="M8" s="256" t="s">
        <v>240</v>
      </c>
      <c r="N8" s="257" t="s">
        <v>155</v>
      </c>
      <c r="O8" s="231" t="s">
        <v>236</v>
      </c>
      <c r="P8" s="231" t="s">
        <v>237</v>
      </c>
      <c r="Q8" s="231" t="s">
        <v>238</v>
      </c>
      <c r="R8" s="232" t="s">
        <v>239</v>
      </c>
      <c r="S8" s="233" t="s">
        <v>150</v>
      </c>
      <c r="T8" s="234" t="s">
        <v>120</v>
      </c>
      <c r="U8" s="209" t="s">
        <v>241</v>
      </c>
      <c r="V8" s="210" t="s">
        <v>30</v>
      </c>
      <c r="W8" s="211" t="s">
        <v>29</v>
      </c>
      <c r="X8" s="211" t="s">
        <v>32</v>
      </c>
      <c r="Y8" s="211" t="s">
        <v>33</v>
      </c>
      <c r="Z8" s="209" t="s">
        <v>242</v>
      </c>
      <c r="AA8" s="209" t="s">
        <v>243</v>
      </c>
      <c r="AB8" s="209" t="s">
        <v>244</v>
      </c>
      <c r="AC8" s="209" t="s">
        <v>245</v>
      </c>
      <c r="AD8" s="209" t="s">
        <v>246</v>
      </c>
      <c r="AE8" s="208" t="s">
        <v>121</v>
      </c>
    </row>
    <row r="9" spans="2:31" ht="14.25" customHeight="1">
      <c r="B9" s="630" t="s">
        <v>0</v>
      </c>
      <c r="C9" s="634" t="s">
        <v>113</v>
      </c>
      <c r="D9" s="630">
        <v>1</v>
      </c>
      <c r="E9" s="638" t="s">
        <v>114</v>
      </c>
      <c r="F9" s="197" t="s">
        <v>14</v>
      </c>
      <c r="G9" s="198">
        <v>2</v>
      </c>
      <c r="H9" s="176" t="s">
        <v>10</v>
      </c>
      <c r="I9" s="176" t="s">
        <v>11</v>
      </c>
      <c r="J9" s="176">
        <v>1</v>
      </c>
      <c r="K9" s="176" t="s">
        <v>6</v>
      </c>
      <c r="L9" s="176">
        <f>IF(I9="学修",G9/2*22.5,IF(I9=0,"",G9*22.5))</f>
        <v>45</v>
      </c>
      <c r="M9" s="176">
        <v>100</v>
      </c>
      <c r="N9" s="177">
        <f t="shared" ref="N9:N27" si="0">IF(H9="必修",L9*M9/100,IF(T9=0,0,L9*M9/100))</f>
        <v>45</v>
      </c>
      <c r="O9" s="235">
        <f>'1年生'!Q5</f>
        <v>0</v>
      </c>
      <c r="P9" s="235">
        <f>'1年生'!R5</f>
        <v>0</v>
      </c>
      <c r="Q9" s="235">
        <f>'1年生'!S5</f>
        <v>0</v>
      </c>
      <c r="R9" s="235">
        <f>'1年生'!T5</f>
        <v>0</v>
      </c>
      <c r="S9" s="236">
        <f>'1年生'!O5</f>
        <v>0</v>
      </c>
      <c r="T9" s="236">
        <f>'1年生'!P5</f>
        <v>0</v>
      </c>
      <c r="U9" s="179" t="str">
        <f t="shared" ref="U9:U27" si="1">IF(S9="30分未満",1,IF(S9="30分～1時間",2,IF(S9="1～2時間",3,IF(S9="2～3時間",4,IF(S9="3時間以上",5,IF(S9=0,""))))))</f>
        <v/>
      </c>
      <c r="V9" s="180">
        <f t="shared" ref="V9:V27" si="2">L9*M9/100</f>
        <v>45</v>
      </c>
      <c r="W9" s="182">
        <f t="shared" ref="W9:W27" si="3">V9/$N$36*100</f>
        <v>13.333333333333334</v>
      </c>
      <c r="X9" s="182">
        <f t="shared" ref="X9:X27" si="4">V9</f>
        <v>45</v>
      </c>
      <c r="Y9" s="183">
        <f t="shared" ref="Y9:Y27" si="5">X9/$N$48*100</f>
        <v>8</v>
      </c>
      <c r="Z9" s="179">
        <f t="shared" ref="Z9:Z27" si="6">IF(J9=1,Y9*T9/5,"")</f>
        <v>0</v>
      </c>
      <c r="AA9" s="179" t="str">
        <f t="shared" ref="AA9:AA27" si="7">IF(J9=2,Y9*T9/5,"")</f>
        <v/>
      </c>
      <c r="AB9" s="179" t="str">
        <f t="shared" ref="AB9:AB27" si="8">IF(J9=3,Y9*T9/5,"")</f>
        <v/>
      </c>
      <c r="AC9" s="179" t="str">
        <f t="shared" ref="AC9:AC27" si="9">IF(J9=4,Y9*T9/5,"")</f>
        <v/>
      </c>
      <c r="AD9" s="179" t="str">
        <f t="shared" ref="AD9:AD27" si="10">IF(J9=5,Y9*T9/5,"")</f>
        <v/>
      </c>
      <c r="AE9" s="184"/>
    </row>
    <row r="10" spans="2:31" ht="14.25" customHeight="1">
      <c r="B10" s="632"/>
      <c r="C10" s="636"/>
      <c r="D10" s="632"/>
      <c r="E10" s="640"/>
      <c r="F10" s="140" t="s">
        <v>15</v>
      </c>
      <c r="G10" s="141">
        <v>2</v>
      </c>
      <c r="H10" s="142" t="s">
        <v>10</v>
      </c>
      <c r="I10" s="142" t="s">
        <v>11</v>
      </c>
      <c r="J10" s="142">
        <v>1</v>
      </c>
      <c r="K10" s="142" t="s">
        <v>6</v>
      </c>
      <c r="L10" s="142">
        <f t="shared" ref="L10:L27" si="11">IF(I10="学修",G10/2*22.5,IF(I10=0,"",G10*22.5))</f>
        <v>45</v>
      </c>
      <c r="M10" s="142">
        <v>100</v>
      </c>
      <c r="N10" s="148">
        <f t="shared" si="0"/>
        <v>45</v>
      </c>
      <c r="O10" s="237">
        <f>'1年生'!Q6</f>
        <v>0</v>
      </c>
      <c r="P10" s="237">
        <f>'1年生'!R6</f>
        <v>0</v>
      </c>
      <c r="Q10" s="237">
        <f>'1年生'!S6</f>
        <v>0</v>
      </c>
      <c r="R10" s="237">
        <f>'1年生'!T6</f>
        <v>0</v>
      </c>
      <c r="S10" s="238">
        <f>'1年生'!O6</f>
        <v>0</v>
      </c>
      <c r="T10" s="238">
        <f>'1年生'!P6</f>
        <v>0</v>
      </c>
      <c r="U10" s="155" t="str">
        <f t="shared" si="1"/>
        <v/>
      </c>
      <c r="V10" s="149">
        <f t="shared" si="2"/>
        <v>45</v>
      </c>
      <c r="W10" s="150">
        <f t="shared" si="3"/>
        <v>13.333333333333334</v>
      </c>
      <c r="X10" s="150">
        <f t="shared" si="4"/>
        <v>45</v>
      </c>
      <c r="Y10" s="151">
        <f t="shared" si="5"/>
        <v>8</v>
      </c>
      <c r="Z10" s="155">
        <f t="shared" si="6"/>
        <v>0</v>
      </c>
      <c r="AA10" s="155" t="str">
        <f t="shared" si="7"/>
        <v/>
      </c>
      <c r="AB10" s="155" t="str">
        <f t="shared" si="8"/>
        <v/>
      </c>
      <c r="AC10" s="155" t="str">
        <f t="shared" si="9"/>
        <v/>
      </c>
      <c r="AD10" s="155" t="str">
        <f t="shared" si="10"/>
        <v/>
      </c>
      <c r="AE10" s="185"/>
    </row>
    <row r="11" spans="2:31" ht="14.25" customHeight="1">
      <c r="B11" s="632"/>
      <c r="C11" s="636"/>
      <c r="D11" s="632"/>
      <c r="E11" s="640"/>
      <c r="F11" s="140" t="s">
        <v>16</v>
      </c>
      <c r="G11" s="141">
        <v>2</v>
      </c>
      <c r="H11" s="142" t="s">
        <v>10</v>
      </c>
      <c r="I11" s="142" t="s">
        <v>11</v>
      </c>
      <c r="J11" s="142">
        <v>2</v>
      </c>
      <c r="K11" s="142" t="s">
        <v>6</v>
      </c>
      <c r="L11" s="142">
        <f t="shared" si="11"/>
        <v>45</v>
      </c>
      <c r="M11" s="142">
        <v>100</v>
      </c>
      <c r="N11" s="148">
        <f t="shared" si="0"/>
        <v>45</v>
      </c>
      <c r="O11" s="237">
        <f>'2年生'!Q5</f>
        <v>0</v>
      </c>
      <c r="P11" s="237">
        <f>'2年生'!R5</f>
        <v>0</v>
      </c>
      <c r="Q11" s="237">
        <f>'2年生'!S5</f>
        <v>0</v>
      </c>
      <c r="R11" s="237">
        <f>'2年生'!T5</f>
        <v>0</v>
      </c>
      <c r="S11" s="238">
        <f>'2年生'!O5</f>
        <v>0</v>
      </c>
      <c r="T11" s="238">
        <f>'2年生'!$P$5</f>
        <v>0</v>
      </c>
      <c r="U11" s="155" t="str">
        <f t="shared" si="1"/>
        <v/>
      </c>
      <c r="V11" s="149">
        <f t="shared" si="2"/>
        <v>45</v>
      </c>
      <c r="W11" s="150">
        <f t="shared" si="3"/>
        <v>13.333333333333334</v>
      </c>
      <c r="X11" s="150">
        <f t="shared" si="4"/>
        <v>45</v>
      </c>
      <c r="Y11" s="151">
        <f t="shared" si="5"/>
        <v>8</v>
      </c>
      <c r="Z11" s="155" t="str">
        <f t="shared" si="6"/>
        <v/>
      </c>
      <c r="AA11" s="155">
        <f t="shared" si="7"/>
        <v>0</v>
      </c>
      <c r="AB11" s="155" t="str">
        <f t="shared" si="8"/>
        <v/>
      </c>
      <c r="AC11" s="155" t="str">
        <f t="shared" si="9"/>
        <v/>
      </c>
      <c r="AD11" s="155" t="str">
        <f t="shared" si="10"/>
        <v/>
      </c>
      <c r="AE11" s="185"/>
    </row>
    <row r="12" spans="2:31" ht="14.25" customHeight="1">
      <c r="B12" s="632"/>
      <c r="C12" s="636"/>
      <c r="D12" s="632"/>
      <c r="E12" s="640"/>
      <c r="F12" s="140" t="s">
        <v>17</v>
      </c>
      <c r="G12" s="141">
        <v>2</v>
      </c>
      <c r="H12" s="142" t="s">
        <v>10</v>
      </c>
      <c r="I12" s="142" t="s">
        <v>11</v>
      </c>
      <c r="J12" s="142">
        <v>3</v>
      </c>
      <c r="K12" s="142" t="s">
        <v>6</v>
      </c>
      <c r="L12" s="142">
        <f t="shared" si="11"/>
        <v>45</v>
      </c>
      <c r="M12" s="142">
        <v>100</v>
      </c>
      <c r="N12" s="148">
        <f t="shared" si="0"/>
        <v>45</v>
      </c>
      <c r="O12" s="237">
        <f>'3年生'!Q5</f>
        <v>0</v>
      </c>
      <c r="P12" s="237">
        <f>'3年生'!R5</f>
        <v>0</v>
      </c>
      <c r="Q12" s="237">
        <f>'3年生'!S5</f>
        <v>0</v>
      </c>
      <c r="R12" s="237">
        <f>'3年生'!T5</f>
        <v>0</v>
      </c>
      <c r="S12" s="238">
        <f>'3年生'!O5</f>
        <v>0</v>
      </c>
      <c r="T12" s="238">
        <f>'3年生'!P5</f>
        <v>0</v>
      </c>
      <c r="U12" s="155" t="str">
        <f t="shared" si="1"/>
        <v/>
      </c>
      <c r="V12" s="149">
        <f t="shared" si="2"/>
        <v>45</v>
      </c>
      <c r="W12" s="150">
        <f t="shared" si="3"/>
        <v>13.333333333333334</v>
      </c>
      <c r="X12" s="150">
        <f t="shared" si="4"/>
        <v>45</v>
      </c>
      <c r="Y12" s="151">
        <f t="shared" si="5"/>
        <v>8</v>
      </c>
      <c r="Z12" s="155" t="str">
        <f t="shared" si="6"/>
        <v/>
      </c>
      <c r="AA12" s="155" t="str">
        <f t="shared" si="7"/>
        <v/>
      </c>
      <c r="AB12" s="155">
        <f t="shared" si="8"/>
        <v>0</v>
      </c>
      <c r="AC12" s="155" t="str">
        <f t="shared" si="9"/>
        <v/>
      </c>
      <c r="AD12" s="155" t="str">
        <f t="shared" si="10"/>
        <v/>
      </c>
      <c r="AE12" s="185"/>
    </row>
    <row r="13" spans="2:31" ht="14.25" customHeight="1">
      <c r="B13" s="632"/>
      <c r="C13" s="636"/>
      <c r="D13" s="632"/>
      <c r="E13" s="640"/>
      <c r="F13" s="140" t="s">
        <v>18</v>
      </c>
      <c r="G13" s="141">
        <v>2</v>
      </c>
      <c r="H13" s="142" t="s">
        <v>10</v>
      </c>
      <c r="I13" s="142" t="s">
        <v>11</v>
      </c>
      <c r="J13" s="142">
        <v>1</v>
      </c>
      <c r="K13" s="142" t="s">
        <v>6</v>
      </c>
      <c r="L13" s="142">
        <f t="shared" si="11"/>
        <v>45</v>
      </c>
      <c r="M13" s="142">
        <v>100</v>
      </c>
      <c r="N13" s="148">
        <f t="shared" si="0"/>
        <v>45</v>
      </c>
      <c r="O13" s="237">
        <f>'1年生'!Q7</f>
        <v>0</v>
      </c>
      <c r="P13" s="237">
        <f>'1年生'!R7</f>
        <v>0</v>
      </c>
      <c r="Q13" s="237">
        <f>'1年生'!S7</f>
        <v>0</v>
      </c>
      <c r="R13" s="237">
        <f>'1年生'!T7</f>
        <v>0</v>
      </c>
      <c r="S13" s="238">
        <f>'1年生'!O7</f>
        <v>0</v>
      </c>
      <c r="T13" s="238">
        <f>'1年生'!P7</f>
        <v>0</v>
      </c>
      <c r="U13" s="155" t="str">
        <f t="shared" si="1"/>
        <v/>
      </c>
      <c r="V13" s="149">
        <f t="shared" si="2"/>
        <v>45</v>
      </c>
      <c r="W13" s="150">
        <f t="shared" si="3"/>
        <v>13.333333333333334</v>
      </c>
      <c r="X13" s="150">
        <f t="shared" si="4"/>
        <v>45</v>
      </c>
      <c r="Y13" s="151">
        <f t="shared" si="5"/>
        <v>8</v>
      </c>
      <c r="Z13" s="155">
        <f t="shared" si="6"/>
        <v>0</v>
      </c>
      <c r="AA13" s="155" t="str">
        <f t="shared" si="7"/>
        <v/>
      </c>
      <c r="AB13" s="155" t="str">
        <f t="shared" si="8"/>
        <v/>
      </c>
      <c r="AC13" s="155" t="str">
        <f t="shared" si="9"/>
        <v/>
      </c>
      <c r="AD13" s="155" t="str">
        <f t="shared" si="10"/>
        <v/>
      </c>
      <c r="AE13" s="185"/>
    </row>
    <row r="14" spans="2:31" ht="14.25" customHeight="1">
      <c r="B14" s="632"/>
      <c r="C14" s="636"/>
      <c r="D14" s="632"/>
      <c r="E14" s="640"/>
      <c r="F14" s="140" t="s">
        <v>19</v>
      </c>
      <c r="G14" s="141">
        <v>2</v>
      </c>
      <c r="H14" s="142" t="s">
        <v>10</v>
      </c>
      <c r="I14" s="142" t="s">
        <v>11</v>
      </c>
      <c r="J14" s="142">
        <v>2</v>
      </c>
      <c r="K14" s="142" t="s">
        <v>6</v>
      </c>
      <c r="L14" s="142">
        <f t="shared" si="11"/>
        <v>45</v>
      </c>
      <c r="M14" s="142">
        <v>100</v>
      </c>
      <c r="N14" s="148">
        <f t="shared" si="0"/>
        <v>45</v>
      </c>
      <c r="O14" s="237">
        <f>'2年生'!Q6</f>
        <v>0</v>
      </c>
      <c r="P14" s="237">
        <f>'2年生'!R6</f>
        <v>0</v>
      </c>
      <c r="Q14" s="237">
        <f>'2年生'!S6</f>
        <v>0</v>
      </c>
      <c r="R14" s="237">
        <f>'2年生'!T6</f>
        <v>0</v>
      </c>
      <c r="S14" s="238">
        <f>'2年生'!O6</f>
        <v>0</v>
      </c>
      <c r="T14" s="238">
        <f>'2年生'!$P$6</f>
        <v>0</v>
      </c>
      <c r="U14" s="155" t="str">
        <f t="shared" si="1"/>
        <v/>
      </c>
      <c r="V14" s="149">
        <f t="shared" si="2"/>
        <v>45</v>
      </c>
      <c r="W14" s="150">
        <f t="shared" si="3"/>
        <v>13.333333333333334</v>
      </c>
      <c r="X14" s="150">
        <f t="shared" si="4"/>
        <v>45</v>
      </c>
      <c r="Y14" s="151">
        <f t="shared" si="5"/>
        <v>8</v>
      </c>
      <c r="Z14" s="155" t="str">
        <f t="shared" si="6"/>
        <v/>
      </c>
      <c r="AA14" s="155">
        <f t="shared" si="7"/>
        <v>0</v>
      </c>
      <c r="AB14" s="155" t="str">
        <f t="shared" si="8"/>
        <v/>
      </c>
      <c r="AC14" s="155" t="str">
        <f t="shared" si="9"/>
        <v/>
      </c>
      <c r="AD14" s="155" t="str">
        <f t="shared" si="10"/>
        <v/>
      </c>
      <c r="AE14" s="185"/>
    </row>
    <row r="15" spans="2:31" ht="14.25" customHeight="1">
      <c r="B15" s="632"/>
      <c r="C15" s="636"/>
      <c r="D15" s="632"/>
      <c r="E15" s="640"/>
      <c r="F15" s="140" t="s">
        <v>20</v>
      </c>
      <c r="G15" s="141">
        <v>1</v>
      </c>
      <c r="H15" s="142" t="s">
        <v>10</v>
      </c>
      <c r="I15" s="142" t="s">
        <v>11</v>
      </c>
      <c r="J15" s="142">
        <v>3</v>
      </c>
      <c r="K15" s="142" t="s">
        <v>24</v>
      </c>
      <c r="L15" s="142">
        <f t="shared" si="11"/>
        <v>22.5</v>
      </c>
      <c r="M15" s="142">
        <v>100</v>
      </c>
      <c r="N15" s="148">
        <f t="shared" si="0"/>
        <v>22.5</v>
      </c>
      <c r="O15" s="237">
        <f>'3年生'!Q6</f>
        <v>0</v>
      </c>
      <c r="P15" s="237">
        <f>'3年生'!R6</f>
        <v>0</v>
      </c>
      <c r="Q15" s="237">
        <f>'3年生'!S6</f>
        <v>0</v>
      </c>
      <c r="R15" s="237">
        <f>'3年生'!T6</f>
        <v>0</v>
      </c>
      <c r="S15" s="238">
        <f>'3年生'!O6</f>
        <v>0</v>
      </c>
      <c r="T15" s="238">
        <f>'3年生'!P6</f>
        <v>0</v>
      </c>
      <c r="U15" s="155" t="str">
        <f t="shared" si="1"/>
        <v/>
      </c>
      <c r="V15" s="149">
        <f t="shared" si="2"/>
        <v>22.5</v>
      </c>
      <c r="W15" s="150">
        <f t="shared" si="3"/>
        <v>6.666666666666667</v>
      </c>
      <c r="X15" s="150">
        <f t="shared" si="4"/>
        <v>22.5</v>
      </c>
      <c r="Y15" s="151">
        <f t="shared" si="5"/>
        <v>4</v>
      </c>
      <c r="Z15" s="155" t="str">
        <f t="shared" si="6"/>
        <v/>
      </c>
      <c r="AA15" s="155" t="str">
        <f t="shared" si="7"/>
        <v/>
      </c>
      <c r="AB15" s="155">
        <f t="shared" si="8"/>
        <v>0</v>
      </c>
      <c r="AC15" s="155" t="str">
        <f t="shared" si="9"/>
        <v/>
      </c>
      <c r="AD15" s="155" t="str">
        <f t="shared" si="10"/>
        <v/>
      </c>
      <c r="AE15" s="185"/>
    </row>
    <row r="16" spans="2:31" ht="14.25" customHeight="1">
      <c r="B16" s="632"/>
      <c r="C16" s="636"/>
      <c r="D16" s="632"/>
      <c r="E16" s="640"/>
      <c r="F16" s="140" t="s">
        <v>21</v>
      </c>
      <c r="G16" s="141">
        <v>1</v>
      </c>
      <c r="H16" s="142" t="s">
        <v>10</v>
      </c>
      <c r="I16" s="142" t="s">
        <v>11</v>
      </c>
      <c r="J16" s="142">
        <v>1</v>
      </c>
      <c r="K16" s="142" t="s">
        <v>24</v>
      </c>
      <c r="L16" s="142">
        <f t="shared" si="11"/>
        <v>22.5</v>
      </c>
      <c r="M16" s="142">
        <v>100</v>
      </c>
      <c r="N16" s="148">
        <f t="shared" si="0"/>
        <v>22.5</v>
      </c>
      <c r="O16" s="237">
        <f>'1年生'!Q8</f>
        <v>0</v>
      </c>
      <c r="P16" s="237">
        <f>'1年生'!R8</f>
        <v>0</v>
      </c>
      <c r="Q16" s="237">
        <f>'1年生'!S8</f>
        <v>0</v>
      </c>
      <c r="R16" s="237">
        <f>'1年生'!T8</f>
        <v>0</v>
      </c>
      <c r="S16" s="238">
        <f>'1年生'!O8</f>
        <v>0</v>
      </c>
      <c r="T16" s="238">
        <f>'1年生'!P8</f>
        <v>0</v>
      </c>
      <c r="U16" s="155" t="str">
        <f t="shared" si="1"/>
        <v/>
      </c>
      <c r="V16" s="149">
        <f t="shared" si="2"/>
        <v>22.5</v>
      </c>
      <c r="W16" s="150">
        <f t="shared" si="3"/>
        <v>6.666666666666667</v>
      </c>
      <c r="X16" s="150">
        <f t="shared" si="4"/>
        <v>22.5</v>
      </c>
      <c r="Y16" s="151">
        <f t="shared" si="5"/>
        <v>4</v>
      </c>
      <c r="Z16" s="155">
        <f t="shared" si="6"/>
        <v>0</v>
      </c>
      <c r="AA16" s="155" t="str">
        <f t="shared" si="7"/>
        <v/>
      </c>
      <c r="AB16" s="155" t="str">
        <f t="shared" si="8"/>
        <v/>
      </c>
      <c r="AC16" s="155" t="str">
        <f t="shared" si="9"/>
        <v/>
      </c>
      <c r="AD16" s="155" t="str">
        <f t="shared" si="10"/>
        <v/>
      </c>
      <c r="AE16" s="185"/>
    </row>
    <row r="17" spans="2:31" ht="14.25" customHeight="1">
      <c r="B17" s="632"/>
      <c r="C17" s="636"/>
      <c r="D17" s="632"/>
      <c r="E17" s="640"/>
      <c r="F17" s="140" t="s">
        <v>22</v>
      </c>
      <c r="G17" s="141">
        <v>1</v>
      </c>
      <c r="H17" s="142" t="s">
        <v>10</v>
      </c>
      <c r="I17" s="142" t="s">
        <v>11</v>
      </c>
      <c r="J17" s="142">
        <v>4</v>
      </c>
      <c r="K17" s="142" t="s">
        <v>24</v>
      </c>
      <c r="L17" s="142">
        <f t="shared" si="11"/>
        <v>22.5</v>
      </c>
      <c r="M17" s="142">
        <v>100</v>
      </c>
      <c r="N17" s="148">
        <f t="shared" si="0"/>
        <v>22.5</v>
      </c>
      <c r="O17" s="237">
        <f>'4年生'!Q5</f>
        <v>0</v>
      </c>
      <c r="P17" s="237">
        <f>'4年生'!R5</f>
        <v>0</v>
      </c>
      <c r="Q17" s="237">
        <f>'4年生'!S5</f>
        <v>0</v>
      </c>
      <c r="R17" s="237">
        <f>'4年生'!T5</f>
        <v>0</v>
      </c>
      <c r="S17" s="238">
        <f>'4年生'!O5</f>
        <v>0</v>
      </c>
      <c r="T17" s="238">
        <f>'4年生'!P5</f>
        <v>0</v>
      </c>
      <c r="U17" s="155" t="str">
        <f t="shared" si="1"/>
        <v/>
      </c>
      <c r="V17" s="149">
        <f t="shared" si="2"/>
        <v>22.5</v>
      </c>
      <c r="W17" s="150">
        <f t="shared" si="3"/>
        <v>6.666666666666667</v>
      </c>
      <c r="X17" s="150">
        <f t="shared" si="4"/>
        <v>22.5</v>
      </c>
      <c r="Y17" s="151">
        <f t="shared" si="5"/>
        <v>4</v>
      </c>
      <c r="Z17" s="155" t="str">
        <f t="shared" si="6"/>
        <v/>
      </c>
      <c r="AA17" s="155" t="str">
        <f t="shared" si="7"/>
        <v/>
      </c>
      <c r="AB17" s="155" t="str">
        <f t="shared" si="8"/>
        <v/>
      </c>
      <c r="AC17" s="155">
        <f t="shared" si="9"/>
        <v>0</v>
      </c>
      <c r="AD17" s="155" t="str">
        <f t="shared" si="10"/>
        <v/>
      </c>
      <c r="AE17" s="185"/>
    </row>
    <row r="18" spans="2:31" ht="14.25" customHeight="1">
      <c r="B18" s="632"/>
      <c r="C18" s="636"/>
      <c r="D18" s="632"/>
      <c r="E18" s="640"/>
      <c r="F18" s="140" t="s">
        <v>154</v>
      </c>
      <c r="G18" s="141">
        <v>1</v>
      </c>
      <c r="H18" s="142" t="s">
        <v>23</v>
      </c>
      <c r="I18" s="142" t="s">
        <v>11</v>
      </c>
      <c r="J18" s="142">
        <v>4</v>
      </c>
      <c r="K18" s="142" t="s">
        <v>24</v>
      </c>
      <c r="L18" s="142">
        <f t="shared" si="11"/>
        <v>22.5</v>
      </c>
      <c r="M18" s="142">
        <v>100</v>
      </c>
      <c r="N18" s="148">
        <f t="shared" si="0"/>
        <v>0</v>
      </c>
      <c r="O18" s="237">
        <f>'4年生'!Q6</f>
        <v>0</v>
      </c>
      <c r="P18" s="237">
        <f>'4年生'!R6</f>
        <v>0</v>
      </c>
      <c r="Q18" s="237">
        <f>'4年生'!S6</f>
        <v>0</v>
      </c>
      <c r="R18" s="237">
        <f>'4年生'!T6</f>
        <v>0</v>
      </c>
      <c r="S18" s="238">
        <f>'4年生'!O6</f>
        <v>0</v>
      </c>
      <c r="T18" s="238">
        <f>'4年生'!P6</f>
        <v>0</v>
      </c>
      <c r="U18" s="155" t="str">
        <f t="shared" si="1"/>
        <v/>
      </c>
      <c r="V18" s="149">
        <f t="shared" si="2"/>
        <v>22.5</v>
      </c>
      <c r="W18" s="150">
        <f t="shared" si="3"/>
        <v>6.666666666666667</v>
      </c>
      <c r="X18" s="150">
        <f t="shared" si="4"/>
        <v>22.5</v>
      </c>
      <c r="Y18" s="151">
        <f t="shared" si="5"/>
        <v>4</v>
      </c>
      <c r="Z18" s="155" t="str">
        <f t="shared" si="6"/>
        <v/>
      </c>
      <c r="AA18" s="155" t="str">
        <f t="shared" si="7"/>
        <v/>
      </c>
      <c r="AB18" s="155" t="str">
        <f t="shared" si="8"/>
        <v/>
      </c>
      <c r="AC18" s="155">
        <f t="shared" si="9"/>
        <v>0</v>
      </c>
      <c r="AD18" s="155" t="str">
        <f t="shared" si="10"/>
        <v/>
      </c>
      <c r="AE18" s="627"/>
    </row>
    <row r="19" spans="2:31" ht="14.25" customHeight="1">
      <c r="B19" s="632"/>
      <c r="C19" s="636"/>
      <c r="D19" s="632"/>
      <c r="E19" s="640"/>
      <c r="F19" s="140" t="s">
        <v>331</v>
      </c>
      <c r="G19" s="141">
        <v>1</v>
      </c>
      <c r="H19" s="142" t="s">
        <v>23</v>
      </c>
      <c r="I19" s="142" t="s">
        <v>11</v>
      </c>
      <c r="J19" s="142">
        <v>4</v>
      </c>
      <c r="K19" s="142" t="s">
        <v>24</v>
      </c>
      <c r="L19" s="142">
        <f t="shared" si="11"/>
        <v>22.5</v>
      </c>
      <c r="M19" s="142">
        <v>100</v>
      </c>
      <c r="N19" s="148">
        <f t="shared" si="0"/>
        <v>0</v>
      </c>
      <c r="O19" s="237">
        <f>'4年生'!Q7</f>
        <v>0</v>
      </c>
      <c r="P19" s="237">
        <f>'4年生'!R7</f>
        <v>0</v>
      </c>
      <c r="Q19" s="237">
        <f>'4年生'!S7</f>
        <v>0</v>
      </c>
      <c r="R19" s="237">
        <f>'4年生'!T7</f>
        <v>0</v>
      </c>
      <c r="S19" s="238">
        <f>'4年生'!O7</f>
        <v>0</v>
      </c>
      <c r="T19" s="238">
        <f>'4年生'!P7</f>
        <v>0</v>
      </c>
      <c r="U19" s="155" t="str">
        <f t="shared" si="1"/>
        <v/>
      </c>
      <c r="V19" s="149">
        <f t="shared" si="2"/>
        <v>22.5</v>
      </c>
      <c r="W19" s="150">
        <f t="shared" si="3"/>
        <v>6.666666666666667</v>
      </c>
      <c r="X19" s="150">
        <f t="shared" si="4"/>
        <v>22.5</v>
      </c>
      <c r="Y19" s="151">
        <f t="shared" si="5"/>
        <v>4</v>
      </c>
      <c r="Z19" s="155" t="str">
        <f t="shared" si="6"/>
        <v/>
      </c>
      <c r="AA19" s="155" t="str">
        <f t="shared" si="7"/>
        <v/>
      </c>
      <c r="AB19" s="155" t="str">
        <f t="shared" si="8"/>
        <v/>
      </c>
      <c r="AC19" s="155">
        <f t="shared" si="9"/>
        <v>0</v>
      </c>
      <c r="AD19" s="155" t="str">
        <f t="shared" si="10"/>
        <v/>
      </c>
      <c r="AE19" s="628"/>
    </row>
    <row r="20" spans="2:31" ht="14.25" customHeight="1">
      <c r="B20" s="632"/>
      <c r="C20" s="636"/>
      <c r="D20" s="632"/>
      <c r="E20" s="640"/>
      <c r="F20" s="140" t="s">
        <v>373</v>
      </c>
      <c r="G20" s="141">
        <v>1</v>
      </c>
      <c r="H20" s="142" t="s">
        <v>23</v>
      </c>
      <c r="I20" s="142" t="s">
        <v>11</v>
      </c>
      <c r="J20" s="142">
        <v>4</v>
      </c>
      <c r="K20" s="142" t="s">
        <v>24</v>
      </c>
      <c r="L20" s="142">
        <f t="shared" si="11"/>
        <v>22.5</v>
      </c>
      <c r="M20" s="142">
        <v>100</v>
      </c>
      <c r="N20" s="148">
        <f t="shared" si="0"/>
        <v>0</v>
      </c>
      <c r="O20" s="237">
        <f>'4年生'!Q8</f>
        <v>0</v>
      </c>
      <c r="P20" s="237">
        <f>'4年生'!R8</f>
        <v>0</v>
      </c>
      <c r="Q20" s="237">
        <f>'4年生'!S8</f>
        <v>0</v>
      </c>
      <c r="R20" s="237">
        <f>'4年生'!T8</f>
        <v>0</v>
      </c>
      <c r="S20" s="238">
        <f>'4年生'!O8</f>
        <v>0</v>
      </c>
      <c r="T20" s="238">
        <f>'4年生'!P8</f>
        <v>0</v>
      </c>
      <c r="U20" s="155" t="str">
        <f t="shared" si="1"/>
        <v/>
      </c>
      <c r="V20" s="149">
        <f t="shared" si="2"/>
        <v>22.5</v>
      </c>
      <c r="W20" s="150">
        <f t="shared" si="3"/>
        <v>6.666666666666667</v>
      </c>
      <c r="X20" s="150">
        <f t="shared" si="4"/>
        <v>22.5</v>
      </c>
      <c r="Y20" s="151">
        <f t="shared" si="5"/>
        <v>4</v>
      </c>
      <c r="Z20" s="155" t="str">
        <f t="shared" si="6"/>
        <v/>
      </c>
      <c r="AA20" s="155" t="str">
        <f t="shared" si="7"/>
        <v/>
      </c>
      <c r="AB20" s="155" t="str">
        <f t="shared" si="8"/>
        <v/>
      </c>
      <c r="AC20" s="155">
        <f t="shared" si="9"/>
        <v>0</v>
      </c>
      <c r="AD20" s="155" t="str">
        <f t="shared" si="10"/>
        <v/>
      </c>
      <c r="AE20" s="628"/>
    </row>
    <row r="21" spans="2:31" ht="14.25" customHeight="1">
      <c r="B21" s="632"/>
      <c r="C21" s="636"/>
      <c r="D21" s="632"/>
      <c r="E21" s="640"/>
      <c r="F21" s="140" t="s">
        <v>374</v>
      </c>
      <c r="G21" s="141">
        <v>1</v>
      </c>
      <c r="H21" s="142" t="s">
        <v>23</v>
      </c>
      <c r="I21" s="142" t="s">
        <v>11</v>
      </c>
      <c r="J21" s="142">
        <v>4</v>
      </c>
      <c r="K21" s="142" t="s">
        <v>24</v>
      </c>
      <c r="L21" s="142">
        <f t="shared" si="11"/>
        <v>22.5</v>
      </c>
      <c r="M21" s="142">
        <v>100</v>
      </c>
      <c r="N21" s="148">
        <f t="shared" si="0"/>
        <v>0</v>
      </c>
      <c r="O21" s="237">
        <f>'4年生'!Q9</f>
        <v>0</v>
      </c>
      <c r="P21" s="237">
        <f>'4年生'!R9</f>
        <v>0</v>
      </c>
      <c r="Q21" s="237">
        <f>'4年生'!S9</f>
        <v>0</v>
      </c>
      <c r="R21" s="237">
        <f>'4年生'!T9</f>
        <v>0</v>
      </c>
      <c r="S21" s="238">
        <f>'4年生'!O9</f>
        <v>0</v>
      </c>
      <c r="T21" s="238">
        <f>'4年生'!P9</f>
        <v>0</v>
      </c>
      <c r="U21" s="155" t="str">
        <f t="shared" si="1"/>
        <v/>
      </c>
      <c r="V21" s="149">
        <f t="shared" si="2"/>
        <v>22.5</v>
      </c>
      <c r="W21" s="150">
        <f t="shared" si="3"/>
        <v>6.666666666666667</v>
      </c>
      <c r="X21" s="150">
        <f t="shared" si="4"/>
        <v>22.5</v>
      </c>
      <c r="Y21" s="151">
        <f t="shared" si="5"/>
        <v>4</v>
      </c>
      <c r="Z21" s="155" t="str">
        <f t="shared" si="6"/>
        <v/>
      </c>
      <c r="AA21" s="155" t="str">
        <f t="shared" si="7"/>
        <v/>
      </c>
      <c r="AB21" s="155" t="str">
        <f t="shared" si="8"/>
        <v/>
      </c>
      <c r="AC21" s="155">
        <f t="shared" si="9"/>
        <v>0</v>
      </c>
      <c r="AD21" s="155" t="str">
        <f t="shared" si="10"/>
        <v/>
      </c>
      <c r="AE21" s="628"/>
    </row>
    <row r="22" spans="2:31" ht="14.25" customHeight="1">
      <c r="B22" s="632"/>
      <c r="C22" s="636"/>
      <c r="D22" s="632"/>
      <c r="E22" s="640"/>
      <c r="F22" s="140" t="s">
        <v>332</v>
      </c>
      <c r="G22" s="141">
        <v>1</v>
      </c>
      <c r="H22" s="142" t="s">
        <v>23</v>
      </c>
      <c r="I22" s="142" t="s">
        <v>11</v>
      </c>
      <c r="J22" s="142">
        <v>4</v>
      </c>
      <c r="K22" s="142" t="s">
        <v>24</v>
      </c>
      <c r="L22" s="142">
        <f t="shared" si="11"/>
        <v>22.5</v>
      </c>
      <c r="M22" s="142">
        <v>100</v>
      </c>
      <c r="N22" s="148">
        <f t="shared" si="0"/>
        <v>0</v>
      </c>
      <c r="O22" s="237">
        <f>'4年生'!Q10</f>
        <v>0</v>
      </c>
      <c r="P22" s="237">
        <f>'4年生'!R10</f>
        <v>0</v>
      </c>
      <c r="Q22" s="237">
        <f>'4年生'!S10</f>
        <v>0</v>
      </c>
      <c r="R22" s="237">
        <f>'4年生'!T10</f>
        <v>0</v>
      </c>
      <c r="S22" s="238">
        <f>'4年生'!O10</f>
        <v>0</v>
      </c>
      <c r="T22" s="238">
        <f>'4年生'!P10</f>
        <v>0</v>
      </c>
      <c r="U22" s="155" t="str">
        <f t="shared" si="1"/>
        <v/>
      </c>
      <c r="V22" s="149">
        <f t="shared" si="2"/>
        <v>22.5</v>
      </c>
      <c r="W22" s="150">
        <f t="shared" si="3"/>
        <v>6.666666666666667</v>
      </c>
      <c r="X22" s="150">
        <f t="shared" si="4"/>
        <v>22.5</v>
      </c>
      <c r="Y22" s="151">
        <f t="shared" si="5"/>
        <v>4</v>
      </c>
      <c r="Z22" s="155" t="str">
        <f t="shared" si="6"/>
        <v/>
      </c>
      <c r="AA22" s="155" t="str">
        <f t="shared" si="7"/>
        <v/>
      </c>
      <c r="AB22" s="155" t="str">
        <f t="shared" si="8"/>
        <v/>
      </c>
      <c r="AC22" s="155">
        <f t="shared" si="9"/>
        <v>0</v>
      </c>
      <c r="AD22" s="155" t="str">
        <f t="shared" si="10"/>
        <v/>
      </c>
      <c r="AE22" s="628"/>
    </row>
    <row r="23" spans="2:31" ht="14.25" customHeight="1">
      <c r="B23" s="632"/>
      <c r="C23" s="636"/>
      <c r="D23" s="632"/>
      <c r="E23" s="640"/>
      <c r="F23" s="140" t="s">
        <v>375</v>
      </c>
      <c r="G23" s="141">
        <v>1</v>
      </c>
      <c r="H23" s="142" t="s">
        <v>23</v>
      </c>
      <c r="I23" s="142" t="s">
        <v>11</v>
      </c>
      <c r="J23" s="142">
        <v>4</v>
      </c>
      <c r="K23" s="142" t="s">
        <v>24</v>
      </c>
      <c r="L23" s="142">
        <f t="shared" si="11"/>
        <v>22.5</v>
      </c>
      <c r="M23" s="142">
        <v>100</v>
      </c>
      <c r="N23" s="148">
        <f t="shared" si="0"/>
        <v>0</v>
      </c>
      <c r="O23" s="237">
        <f>'4年生'!Q11</f>
        <v>0</v>
      </c>
      <c r="P23" s="237">
        <f>'4年生'!R11</f>
        <v>0</v>
      </c>
      <c r="Q23" s="237">
        <f>'4年生'!S11</f>
        <v>0</v>
      </c>
      <c r="R23" s="237">
        <f>'4年生'!T11</f>
        <v>0</v>
      </c>
      <c r="S23" s="238">
        <f>'4年生'!O11</f>
        <v>0</v>
      </c>
      <c r="T23" s="238">
        <f>'4年生'!P11</f>
        <v>0</v>
      </c>
      <c r="U23" s="155" t="str">
        <f t="shared" si="1"/>
        <v/>
      </c>
      <c r="V23" s="149">
        <f t="shared" si="2"/>
        <v>22.5</v>
      </c>
      <c r="W23" s="150">
        <f t="shared" si="3"/>
        <v>6.666666666666667</v>
      </c>
      <c r="X23" s="150">
        <f t="shared" si="4"/>
        <v>22.5</v>
      </c>
      <c r="Y23" s="151">
        <f t="shared" si="5"/>
        <v>4</v>
      </c>
      <c r="Z23" s="155" t="str">
        <f t="shared" si="6"/>
        <v/>
      </c>
      <c r="AA23" s="155" t="str">
        <f t="shared" si="7"/>
        <v/>
      </c>
      <c r="AB23" s="155" t="str">
        <f t="shared" si="8"/>
        <v/>
      </c>
      <c r="AC23" s="155">
        <f t="shared" si="9"/>
        <v>0</v>
      </c>
      <c r="AD23" s="155" t="str">
        <f t="shared" si="10"/>
        <v/>
      </c>
      <c r="AE23" s="628"/>
    </row>
    <row r="24" spans="2:31" ht="14.25" customHeight="1">
      <c r="B24" s="632"/>
      <c r="C24" s="636"/>
      <c r="D24" s="632"/>
      <c r="E24" s="640"/>
      <c r="F24" s="140" t="s">
        <v>376</v>
      </c>
      <c r="G24" s="141">
        <v>1</v>
      </c>
      <c r="H24" s="142" t="s">
        <v>23</v>
      </c>
      <c r="I24" s="142" t="s">
        <v>11</v>
      </c>
      <c r="J24" s="142">
        <v>4</v>
      </c>
      <c r="K24" s="142" t="s">
        <v>24</v>
      </c>
      <c r="L24" s="142">
        <f t="shared" si="11"/>
        <v>22.5</v>
      </c>
      <c r="M24" s="142">
        <v>100</v>
      </c>
      <c r="N24" s="148">
        <f t="shared" si="0"/>
        <v>0</v>
      </c>
      <c r="O24" s="237">
        <f>'4年生'!Q12</f>
        <v>0</v>
      </c>
      <c r="P24" s="237">
        <f>'4年生'!R12</f>
        <v>0</v>
      </c>
      <c r="Q24" s="237">
        <f>'4年生'!S12</f>
        <v>0</v>
      </c>
      <c r="R24" s="237">
        <f>'4年生'!T12</f>
        <v>0</v>
      </c>
      <c r="S24" s="238">
        <f>'4年生'!O12</f>
        <v>0</v>
      </c>
      <c r="T24" s="238">
        <f>'4年生'!P12</f>
        <v>0</v>
      </c>
      <c r="U24" s="155" t="str">
        <f t="shared" si="1"/>
        <v/>
      </c>
      <c r="V24" s="149">
        <f t="shared" si="2"/>
        <v>22.5</v>
      </c>
      <c r="W24" s="150">
        <f t="shared" si="3"/>
        <v>6.666666666666667</v>
      </c>
      <c r="X24" s="150">
        <f t="shared" si="4"/>
        <v>22.5</v>
      </c>
      <c r="Y24" s="151">
        <f t="shared" si="5"/>
        <v>4</v>
      </c>
      <c r="Z24" s="155" t="str">
        <f t="shared" si="6"/>
        <v/>
      </c>
      <c r="AA24" s="155" t="str">
        <f t="shared" si="7"/>
        <v/>
      </c>
      <c r="AB24" s="155" t="str">
        <f t="shared" si="8"/>
        <v/>
      </c>
      <c r="AC24" s="155">
        <f t="shared" si="9"/>
        <v>0</v>
      </c>
      <c r="AD24" s="155" t="str">
        <f t="shared" si="10"/>
        <v/>
      </c>
      <c r="AE24" s="628"/>
    </row>
    <row r="25" spans="2:31" ht="14.25" customHeight="1">
      <c r="B25" s="632"/>
      <c r="C25" s="636"/>
      <c r="D25" s="632"/>
      <c r="E25" s="640"/>
      <c r="F25" s="140" t="s">
        <v>377</v>
      </c>
      <c r="G25" s="141">
        <v>1</v>
      </c>
      <c r="H25" s="142" t="s">
        <v>23</v>
      </c>
      <c r="I25" s="142" t="s">
        <v>11</v>
      </c>
      <c r="J25" s="142">
        <v>4</v>
      </c>
      <c r="K25" s="142" t="s">
        <v>24</v>
      </c>
      <c r="L25" s="142">
        <f t="shared" si="11"/>
        <v>22.5</v>
      </c>
      <c r="M25" s="142">
        <v>100</v>
      </c>
      <c r="N25" s="148">
        <f t="shared" si="0"/>
        <v>0</v>
      </c>
      <c r="O25" s="237">
        <f>'4年生'!Q13</f>
        <v>0</v>
      </c>
      <c r="P25" s="237">
        <f>'4年生'!R13</f>
        <v>0</v>
      </c>
      <c r="Q25" s="237">
        <f>'4年生'!S13</f>
        <v>0</v>
      </c>
      <c r="R25" s="237">
        <f>'4年生'!T13</f>
        <v>0</v>
      </c>
      <c r="S25" s="238">
        <f>'4年生'!O13</f>
        <v>0</v>
      </c>
      <c r="T25" s="238">
        <f>'4年生'!P13</f>
        <v>0</v>
      </c>
      <c r="U25" s="155" t="str">
        <f t="shared" si="1"/>
        <v/>
      </c>
      <c r="V25" s="149">
        <f t="shared" si="2"/>
        <v>22.5</v>
      </c>
      <c r="W25" s="150">
        <f t="shared" si="3"/>
        <v>6.666666666666667</v>
      </c>
      <c r="X25" s="150">
        <f t="shared" si="4"/>
        <v>22.5</v>
      </c>
      <c r="Y25" s="151">
        <f t="shared" si="5"/>
        <v>4</v>
      </c>
      <c r="Z25" s="155" t="str">
        <f t="shared" si="6"/>
        <v/>
      </c>
      <c r="AA25" s="155" t="str">
        <f t="shared" si="7"/>
        <v/>
      </c>
      <c r="AB25" s="155" t="str">
        <f t="shared" si="8"/>
        <v/>
      </c>
      <c r="AC25" s="155">
        <f t="shared" si="9"/>
        <v>0</v>
      </c>
      <c r="AD25" s="155" t="str">
        <f t="shared" si="10"/>
        <v/>
      </c>
      <c r="AE25" s="628"/>
    </row>
    <row r="26" spans="2:31" ht="14.25" customHeight="1">
      <c r="B26" s="632"/>
      <c r="C26" s="636"/>
      <c r="D26" s="632"/>
      <c r="E26" s="640"/>
      <c r="F26" s="140" t="s">
        <v>333</v>
      </c>
      <c r="G26" s="141">
        <v>1</v>
      </c>
      <c r="H26" s="142" t="s">
        <v>23</v>
      </c>
      <c r="I26" s="142" t="s">
        <v>11</v>
      </c>
      <c r="J26" s="142">
        <v>4</v>
      </c>
      <c r="K26" s="142" t="s">
        <v>24</v>
      </c>
      <c r="L26" s="142">
        <f t="shared" si="11"/>
        <v>22.5</v>
      </c>
      <c r="M26" s="142">
        <v>100</v>
      </c>
      <c r="N26" s="148">
        <f t="shared" si="0"/>
        <v>0</v>
      </c>
      <c r="O26" s="237">
        <f>'4年生'!Q14</f>
        <v>0</v>
      </c>
      <c r="P26" s="237">
        <f>'4年生'!R14</f>
        <v>0</v>
      </c>
      <c r="Q26" s="237">
        <f>'4年生'!S14</f>
        <v>0</v>
      </c>
      <c r="R26" s="237">
        <f>'4年生'!T14</f>
        <v>0</v>
      </c>
      <c r="S26" s="238">
        <f>'4年生'!O14</f>
        <v>0</v>
      </c>
      <c r="T26" s="238">
        <f>'4年生'!P14</f>
        <v>0</v>
      </c>
      <c r="U26" s="155" t="str">
        <f t="shared" si="1"/>
        <v/>
      </c>
      <c r="V26" s="149">
        <f t="shared" si="2"/>
        <v>22.5</v>
      </c>
      <c r="W26" s="150">
        <f t="shared" si="3"/>
        <v>6.666666666666667</v>
      </c>
      <c r="X26" s="150">
        <f t="shared" si="4"/>
        <v>22.5</v>
      </c>
      <c r="Y26" s="151">
        <f t="shared" si="5"/>
        <v>4</v>
      </c>
      <c r="Z26" s="155" t="str">
        <f t="shared" si="6"/>
        <v/>
      </c>
      <c r="AA26" s="155" t="str">
        <f t="shared" si="7"/>
        <v/>
      </c>
      <c r="AB26" s="155" t="str">
        <f t="shared" si="8"/>
        <v/>
      </c>
      <c r="AC26" s="155">
        <f t="shared" si="9"/>
        <v>0</v>
      </c>
      <c r="AD26" s="155" t="str">
        <f t="shared" si="10"/>
        <v/>
      </c>
      <c r="AE26" s="628"/>
    </row>
    <row r="27" spans="2:31" ht="14.25" customHeight="1">
      <c r="B27" s="632"/>
      <c r="C27" s="636"/>
      <c r="D27" s="632"/>
      <c r="E27" s="640"/>
      <c r="F27" s="140" t="s">
        <v>378</v>
      </c>
      <c r="G27" s="141">
        <v>1</v>
      </c>
      <c r="H27" s="142" t="s">
        <v>23</v>
      </c>
      <c r="I27" s="142" t="s">
        <v>11</v>
      </c>
      <c r="J27" s="142">
        <v>4</v>
      </c>
      <c r="K27" s="142" t="s">
        <v>24</v>
      </c>
      <c r="L27" s="142">
        <f t="shared" si="11"/>
        <v>22.5</v>
      </c>
      <c r="M27" s="142">
        <v>100</v>
      </c>
      <c r="N27" s="148">
        <f t="shared" si="0"/>
        <v>0</v>
      </c>
      <c r="O27" s="237">
        <f>'4年生'!Q15</f>
        <v>0</v>
      </c>
      <c r="P27" s="237">
        <f>'4年生'!R15</f>
        <v>0</v>
      </c>
      <c r="Q27" s="237">
        <f>'4年生'!S15</f>
        <v>0</v>
      </c>
      <c r="R27" s="237">
        <f>'4年生'!T15</f>
        <v>0</v>
      </c>
      <c r="S27" s="238">
        <f>'4年生'!O15</f>
        <v>0</v>
      </c>
      <c r="T27" s="238">
        <f>'4年生'!P15</f>
        <v>0</v>
      </c>
      <c r="U27" s="155" t="str">
        <f t="shared" si="1"/>
        <v/>
      </c>
      <c r="V27" s="149">
        <f t="shared" si="2"/>
        <v>22.5</v>
      </c>
      <c r="W27" s="150">
        <f t="shared" si="3"/>
        <v>6.666666666666667</v>
      </c>
      <c r="X27" s="150">
        <f t="shared" si="4"/>
        <v>22.5</v>
      </c>
      <c r="Y27" s="151">
        <f t="shared" si="5"/>
        <v>4</v>
      </c>
      <c r="Z27" s="155" t="str">
        <f t="shared" si="6"/>
        <v/>
      </c>
      <c r="AA27" s="155" t="str">
        <f t="shared" si="7"/>
        <v/>
      </c>
      <c r="AB27" s="155" t="str">
        <f t="shared" si="8"/>
        <v/>
      </c>
      <c r="AC27" s="155">
        <f t="shared" si="9"/>
        <v>0</v>
      </c>
      <c r="AD27" s="155" t="str">
        <f t="shared" si="10"/>
        <v/>
      </c>
      <c r="AE27" s="628"/>
    </row>
    <row r="28" spans="2:31" ht="14.25" customHeight="1">
      <c r="B28" s="632"/>
      <c r="C28" s="636"/>
      <c r="D28" s="632"/>
      <c r="E28" s="640"/>
      <c r="F28" s="140" t="s">
        <v>379</v>
      </c>
      <c r="G28" s="141">
        <v>1</v>
      </c>
      <c r="H28" s="142" t="s">
        <v>23</v>
      </c>
      <c r="I28" s="142" t="s">
        <v>11</v>
      </c>
      <c r="J28" s="142">
        <v>4</v>
      </c>
      <c r="K28" s="142" t="s">
        <v>24</v>
      </c>
      <c r="L28" s="142">
        <f t="shared" ref="L28:L30" si="12">IF(I28="学修",G28/2*22.5,IF(I28=0,"",G28*22.5))</f>
        <v>22.5</v>
      </c>
      <c r="M28" s="142">
        <v>100</v>
      </c>
      <c r="N28" s="148">
        <f t="shared" ref="N28:N30" si="13">IF(H28="必修",L28*M28/100,IF(T28=0,0,L28*M28/100))</f>
        <v>0</v>
      </c>
      <c r="O28" s="237">
        <f>'4年生'!Q16</f>
        <v>0</v>
      </c>
      <c r="P28" s="237">
        <f>'4年生'!R16</f>
        <v>0</v>
      </c>
      <c r="Q28" s="237">
        <f>'4年生'!S16</f>
        <v>0</v>
      </c>
      <c r="R28" s="237">
        <f>'4年生'!T16</f>
        <v>0</v>
      </c>
      <c r="S28" s="238">
        <f>'4年生'!O16</f>
        <v>0</v>
      </c>
      <c r="T28" s="238">
        <f>'4年生'!P16</f>
        <v>0</v>
      </c>
      <c r="U28" s="155" t="str">
        <f t="shared" ref="U28:U30" si="14">IF(S28="30分未満",1,IF(S28="30分～1時間",2,IF(S28="1～2時間",3,IF(S28="2～3時間",4,IF(S28="3時間以上",5,IF(S28=0,""))))))</f>
        <v/>
      </c>
      <c r="V28" s="149">
        <f t="shared" ref="V28:V30" si="15">L28*M28/100</f>
        <v>22.5</v>
      </c>
      <c r="W28" s="150">
        <f t="shared" ref="W28:W30" si="16">V28/$N$36*100</f>
        <v>6.666666666666667</v>
      </c>
      <c r="X28" s="150">
        <f t="shared" ref="X28:X30" si="17">V28</f>
        <v>22.5</v>
      </c>
      <c r="Y28" s="151">
        <f t="shared" ref="Y28:Y30" si="18">X28/$N$48*100</f>
        <v>4</v>
      </c>
      <c r="Z28" s="155" t="str">
        <f t="shared" ref="Z28:Z30" si="19">IF(J28=1,Y28*T28/5,"")</f>
        <v/>
      </c>
      <c r="AA28" s="155" t="str">
        <f t="shared" ref="AA28:AA30" si="20">IF(J28=2,Y28*T28/5,"")</f>
        <v/>
      </c>
      <c r="AB28" s="155" t="str">
        <f t="shared" ref="AB28:AB30" si="21">IF(J28=3,Y28*T28/5,"")</f>
        <v/>
      </c>
      <c r="AC28" s="155">
        <f t="shared" ref="AC28:AC30" si="22">IF(J28=4,Y28*T28/5,"")</f>
        <v>0</v>
      </c>
      <c r="AD28" s="155" t="str">
        <f t="shared" ref="AD28:AD30" si="23">IF(J28=5,Y28*T28/5,"")</f>
        <v/>
      </c>
      <c r="AE28" s="628"/>
    </row>
    <row r="29" spans="2:31" ht="14.25" customHeight="1">
      <c r="B29" s="632"/>
      <c r="C29" s="636"/>
      <c r="D29" s="632"/>
      <c r="E29" s="640"/>
      <c r="F29" s="140" t="s">
        <v>380</v>
      </c>
      <c r="G29" s="141">
        <v>1</v>
      </c>
      <c r="H29" s="142" t="s">
        <v>23</v>
      </c>
      <c r="I29" s="142" t="s">
        <v>11</v>
      </c>
      <c r="J29" s="142">
        <v>4</v>
      </c>
      <c r="K29" s="142" t="s">
        <v>24</v>
      </c>
      <c r="L29" s="142">
        <f t="shared" si="12"/>
        <v>22.5</v>
      </c>
      <c r="M29" s="142">
        <v>100</v>
      </c>
      <c r="N29" s="148">
        <f t="shared" si="13"/>
        <v>0</v>
      </c>
      <c r="O29" s="237">
        <f>'4年生'!Q17</f>
        <v>0</v>
      </c>
      <c r="P29" s="237">
        <f>'4年生'!R17</f>
        <v>0</v>
      </c>
      <c r="Q29" s="237">
        <f>'4年生'!S17</f>
        <v>0</v>
      </c>
      <c r="R29" s="237">
        <f>'4年生'!T17</f>
        <v>0</v>
      </c>
      <c r="S29" s="238">
        <f>'4年生'!O17</f>
        <v>0</v>
      </c>
      <c r="T29" s="238">
        <f>'4年生'!P17</f>
        <v>0</v>
      </c>
      <c r="U29" s="155" t="str">
        <f t="shared" si="14"/>
        <v/>
      </c>
      <c r="V29" s="149">
        <f t="shared" si="15"/>
        <v>22.5</v>
      </c>
      <c r="W29" s="150">
        <f t="shared" si="16"/>
        <v>6.666666666666667</v>
      </c>
      <c r="X29" s="150">
        <f t="shared" si="17"/>
        <v>22.5</v>
      </c>
      <c r="Y29" s="151">
        <f t="shared" si="18"/>
        <v>4</v>
      </c>
      <c r="Z29" s="155" t="str">
        <f t="shared" si="19"/>
        <v/>
      </c>
      <c r="AA29" s="155" t="str">
        <f t="shared" si="20"/>
        <v/>
      </c>
      <c r="AB29" s="155" t="str">
        <f t="shared" si="21"/>
        <v/>
      </c>
      <c r="AC29" s="155">
        <f t="shared" si="22"/>
        <v>0</v>
      </c>
      <c r="AD29" s="155" t="str">
        <f t="shared" si="23"/>
        <v/>
      </c>
      <c r="AE29" s="628"/>
    </row>
    <row r="30" spans="2:31" ht="14.25" customHeight="1">
      <c r="B30" s="632"/>
      <c r="C30" s="636"/>
      <c r="D30" s="632"/>
      <c r="E30" s="640"/>
      <c r="F30" s="140" t="s">
        <v>381</v>
      </c>
      <c r="G30" s="141">
        <v>1</v>
      </c>
      <c r="H30" s="142" t="s">
        <v>23</v>
      </c>
      <c r="I30" s="142" t="s">
        <v>11</v>
      </c>
      <c r="J30" s="142">
        <v>4</v>
      </c>
      <c r="K30" s="142" t="s">
        <v>24</v>
      </c>
      <c r="L30" s="142">
        <f t="shared" si="12"/>
        <v>22.5</v>
      </c>
      <c r="M30" s="142">
        <v>100</v>
      </c>
      <c r="N30" s="148">
        <f t="shared" si="13"/>
        <v>0</v>
      </c>
      <c r="O30" s="237">
        <f>'4年生'!Q18</f>
        <v>0</v>
      </c>
      <c r="P30" s="237">
        <f>'4年生'!R18</f>
        <v>0</v>
      </c>
      <c r="Q30" s="237">
        <f>'4年生'!S18</f>
        <v>0</v>
      </c>
      <c r="R30" s="237">
        <f>'4年生'!T18</f>
        <v>0</v>
      </c>
      <c r="S30" s="238">
        <f>'4年生'!O18</f>
        <v>0</v>
      </c>
      <c r="T30" s="238">
        <f>'4年生'!P18</f>
        <v>0</v>
      </c>
      <c r="U30" s="155" t="str">
        <f t="shared" si="14"/>
        <v/>
      </c>
      <c r="V30" s="149">
        <f t="shared" si="15"/>
        <v>22.5</v>
      </c>
      <c r="W30" s="150">
        <f t="shared" si="16"/>
        <v>6.666666666666667</v>
      </c>
      <c r="X30" s="150">
        <f t="shared" si="17"/>
        <v>22.5</v>
      </c>
      <c r="Y30" s="151">
        <f t="shared" si="18"/>
        <v>4</v>
      </c>
      <c r="Z30" s="155" t="str">
        <f t="shared" si="19"/>
        <v/>
      </c>
      <c r="AA30" s="155" t="str">
        <f t="shared" si="20"/>
        <v/>
      </c>
      <c r="AB30" s="155" t="str">
        <f t="shared" si="21"/>
        <v/>
      </c>
      <c r="AC30" s="155">
        <f t="shared" si="22"/>
        <v>0</v>
      </c>
      <c r="AD30" s="155" t="str">
        <f t="shared" si="23"/>
        <v/>
      </c>
      <c r="AE30" s="629"/>
    </row>
    <row r="31" spans="2:31" ht="14.25" customHeight="1">
      <c r="B31" s="632"/>
      <c r="C31" s="636"/>
      <c r="D31" s="186"/>
      <c r="E31" s="145"/>
      <c r="F31" s="167" t="s">
        <v>156</v>
      </c>
      <c r="G31" s="168"/>
      <c r="H31" s="168"/>
      <c r="I31" s="168"/>
      <c r="J31" s="168">
        <v>1</v>
      </c>
      <c r="K31" s="168"/>
      <c r="L31" s="168" t="str">
        <f t="shared" ref="L31:L65" si="24">IF(I31="学修",G31/2*22.5,IF(I31=0,"",G31*22.5))</f>
        <v/>
      </c>
      <c r="M31" s="168"/>
      <c r="N31" s="169"/>
      <c r="O31" s="241"/>
      <c r="P31" s="241"/>
      <c r="Q31" s="241"/>
      <c r="R31" s="242"/>
      <c r="S31" s="243"/>
      <c r="T31" s="243">
        <f>AE31</f>
        <v>0</v>
      </c>
      <c r="U31" s="170"/>
      <c r="V31" s="171"/>
      <c r="W31" s="173"/>
      <c r="X31" s="173"/>
      <c r="Y31" s="173"/>
      <c r="Z31" s="170">
        <f>SUM(Z9:Z30)</f>
        <v>0</v>
      </c>
      <c r="AA31" s="170"/>
      <c r="AB31" s="170"/>
      <c r="AC31" s="170"/>
      <c r="AD31" s="170"/>
      <c r="AE31" s="212">
        <f>SUM(Z31:AD31)/100</f>
        <v>0</v>
      </c>
    </row>
    <row r="32" spans="2:31" ht="14.25" customHeight="1">
      <c r="B32" s="632"/>
      <c r="C32" s="636"/>
      <c r="D32" s="186"/>
      <c r="E32" s="145"/>
      <c r="F32" s="139" t="s">
        <v>157</v>
      </c>
      <c r="G32" s="142"/>
      <c r="H32" s="142"/>
      <c r="I32" s="142"/>
      <c r="J32" s="142">
        <v>2</v>
      </c>
      <c r="K32" s="142"/>
      <c r="L32" s="142" t="str">
        <f t="shared" si="24"/>
        <v/>
      </c>
      <c r="M32" s="142"/>
      <c r="N32" s="148"/>
      <c r="O32" s="244"/>
      <c r="P32" s="244"/>
      <c r="Q32" s="244"/>
      <c r="R32" s="237"/>
      <c r="S32" s="238"/>
      <c r="T32" s="238">
        <f>AE32</f>
        <v>0</v>
      </c>
      <c r="U32" s="155"/>
      <c r="V32" s="149"/>
      <c r="W32" s="150"/>
      <c r="X32" s="150"/>
      <c r="Y32" s="150"/>
      <c r="Z32" s="155"/>
      <c r="AA32" s="155">
        <f>SUM(AA9:AA30)</f>
        <v>0</v>
      </c>
      <c r="AB32" s="155"/>
      <c r="AC32" s="155"/>
      <c r="AD32" s="155"/>
      <c r="AE32" s="187">
        <f>SUM(Z32:AD32)/100</f>
        <v>0</v>
      </c>
    </row>
    <row r="33" spans="2:31" ht="14.25" customHeight="1">
      <c r="B33" s="632"/>
      <c r="C33" s="636"/>
      <c r="D33" s="186"/>
      <c r="E33" s="145"/>
      <c r="F33" s="139" t="s">
        <v>158</v>
      </c>
      <c r="G33" s="142"/>
      <c r="H33" s="142"/>
      <c r="I33" s="142"/>
      <c r="J33" s="142">
        <v>3</v>
      </c>
      <c r="K33" s="142"/>
      <c r="L33" s="142" t="str">
        <f t="shared" si="24"/>
        <v/>
      </c>
      <c r="M33" s="142"/>
      <c r="N33" s="148"/>
      <c r="O33" s="244"/>
      <c r="P33" s="244"/>
      <c r="Q33" s="244"/>
      <c r="R33" s="237"/>
      <c r="S33" s="238"/>
      <c r="T33" s="238">
        <f t="shared" ref="T33:T35" si="25">AE33</f>
        <v>0</v>
      </c>
      <c r="U33" s="155"/>
      <c r="V33" s="149"/>
      <c r="W33" s="150"/>
      <c r="X33" s="150"/>
      <c r="Y33" s="150"/>
      <c r="Z33" s="155"/>
      <c r="AA33" s="155"/>
      <c r="AB33" s="155">
        <f>SUM(AB9:AB30)</f>
        <v>0</v>
      </c>
      <c r="AC33" s="155"/>
      <c r="AD33" s="155"/>
      <c r="AE33" s="187">
        <f>SUM(Z33:AD33)/100</f>
        <v>0</v>
      </c>
    </row>
    <row r="34" spans="2:31" ht="14.25" customHeight="1">
      <c r="B34" s="632"/>
      <c r="C34" s="636"/>
      <c r="D34" s="186"/>
      <c r="E34" s="145"/>
      <c r="F34" s="139" t="s">
        <v>159</v>
      </c>
      <c r="G34" s="142"/>
      <c r="H34" s="142"/>
      <c r="I34" s="142"/>
      <c r="J34" s="142">
        <v>4</v>
      </c>
      <c r="K34" s="142"/>
      <c r="L34" s="142" t="str">
        <f t="shared" si="24"/>
        <v/>
      </c>
      <c r="M34" s="142"/>
      <c r="N34" s="148"/>
      <c r="O34" s="244"/>
      <c r="P34" s="244"/>
      <c r="Q34" s="244"/>
      <c r="R34" s="237"/>
      <c r="S34" s="238"/>
      <c r="T34" s="238">
        <f t="shared" si="25"/>
        <v>0</v>
      </c>
      <c r="U34" s="155"/>
      <c r="V34" s="149"/>
      <c r="W34" s="150"/>
      <c r="X34" s="150"/>
      <c r="Y34" s="150"/>
      <c r="Z34" s="155"/>
      <c r="AA34" s="155"/>
      <c r="AB34" s="155"/>
      <c r="AC34" s="155">
        <f>SUM(AC9:AC30)</f>
        <v>0</v>
      </c>
      <c r="AD34" s="155"/>
      <c r="AE34" s="187">
        <f>SUM(Z34:AD34)/100</f>
        <v>0</v>
      </c>
    </row>
    <row r="35" spans="2:31" ht="14.25" customHeight="1">
      <c r="B35" s="632"/>
      <c r="C35" s="636"/>
      <c r="D35" s="186"/>
      <c r="E35" s="145"/>
      <c r="F35" s="139" t="s">
        <v>160</v>
      </c>
      <c r="G35" s="142"/>
      <c r="H35" s="142"/>
      <c r="I35" s="142"/>
      <c r="J35" s="142">
        <v>5</v>
      </c>
      <c r="K35" s="142"/>
      <c r="L35" s="142" t="str">
        <f t="shared" si="24"/>
        <v/>
      </c>
      <c r="M35" s="142"/>
      <c r="N35" s="148"/>
      <c r="O35" s="244"/>
      <c r="P35" s="244"/>
      <c r="Q35" s="244"/>
      <c r="R35" s="237"/>
      <c r="S35" s="238"/>
      <c r="T35" s="238">
        <f t="shared" si="25"/>
        <v>0</v>
      </c>
      <c r="U35" s="155"/>
      <c r="V35" s="149"/>
      <c r="W35" s="150"/>
      <c r="X35" s="150"/>
      <c r="Y35" s="150"/>
      <c r="Z35" s="155"/>
      <c r="AA35" s="155"/>
      <c r="AB35" s="155"/>
      <c r="AC35" s="155"/>
      <c r="AD35" s="155">
        <f>SUM(AD9:AD30)</f>
        <v>0</v>
      </c>
      <c r="AE35" s="187">
        <f>SUM(Z35:AD35)/100</f>
        <v>0</v>
      </c>
    </row>
    <row r="36" spans="2:31" ht="14.25" customHeight="1" thickBot="1">
      <c r="B36" s="632"/>
      <c r="C36" s="636"/>
      <c r="D36" s="188"/>
      <c r="E36" s="189"/>
      <c r="F36" s="190" t="s">
        <v>35</v>
      </c>
      <c r="G36" s="191"/>
      <c r="H36" s="191"/>
      <c r="I36" s="191"/>
      <c r="J36" s="191">
        <v>5</v>
      </c>
      <c r="K36" s="191"/>
      <c r="L36" s="191" t="str">
        <f t="shared" si="24"/>
        <v/>
      </c>
      <c r="M36" s="191"/>
      <c r="N36" s="192">
        <f>SUM(N9:N30)</f>
        <v>337.5</v>
      </c>
      <c r="O36" s="245"/>
      <c r="P36" s="245"/>
      <c r="Q36" s="245"/>
      <c r="R36" s="246"/>
      <c r="S36" s="247"/>
      <c r="T36" s="247"/>
      <c r="U36" s="193"/>
      <c r="V36" s="194">
        <f>SUM(V9:V30)</f>
        <v>630</v>
      </c>
      <c r="W36" s="195"/>
      <c r="X36" s="195"/>
      <c r="Y36" s="195"/>
      <c r="Z36" s="193"/>
      <c r="AA36" s="193"/>
      <c r="AB36" s="193"/>
      <c r="AC36" s="193"/>
      <c r="AD36" s="193"/>
      <c r="AE36" s="205">
        <f>SUM(AE31:AE35)</f>
        <v>0</v>
      </c>
    </row>
    <row r="37" spans="2:31" ht="14.25" customHeight="1">
      <c r="B37" s="632"/>
      <c r="C37" s="636"/>
      <c r="D37" s="630">
        <v>2</v>
      </c>
      <c r="E37" s="638" t="s">
        <v>37</v>
      </c>
      <c r="F37" s="175" t="s">
        <v>25</v>
      </c>
      <c r="G37" s="176">
        <v>2</v>
      </c>
      <c r="H37" s="176" t="s">
        <v>10</v>
      </c>
      <c r="I37" s="176" t="s">
        <v>11</v>
      </c>
      <c r="J37" s="176">
        <v>1</v>
      </c>
      <c r="K37" s="176" t="s">
        <v>6</v>
      </c>
      <c r="L37" s="176">
        <f t="shared" si="24"/>
        <v>45</v>
      </c>
      <c r="M37" s="176">
        <v>100</v>
      </c>
      <c r="N37" s="177">
        <f t="shared" ref="N37:N41" si="26">IF(H37="必修",L37*M37/100,IF(T37=0,0,L37*M37/100))</f>
        <v>45</v>
      </c>
      <c r="O37" s="235">
        <f>'1年生'!Q13</f>
        <v>0</v>
      </c>
      <c r="P37" s="235">
        <f>'1年生'!R13</f>
        <v>0</v>
      </c>
      <c r="Q37" s="235">
        <f>'1年生'!S13</f>
        <v>0</v>
      </c>
      <c r="R37" s="235">
        <f>'1年生'!T13</f>
        <v>0</v>
      </c>
      <c r="S37" s="236">
        <f>'1年生'!O13</f>
        <v>0</v>
      </c>
      <c r="T37" s="236">
        <f>'1年生'!P13</f>
        <v>0</v>
      </c>
      <c r="U37" s="179" t="str">
        <f t="shared" ref="U37:U41" si="27">IF(S37="30分未満",1,IF(S37="30分～1時間",2,IF(S37="1～2時間",3,IF(S37="2～3時間",4,IF(S37="3時間以上",5,IF(S37=0,""))))))</f>
        <v/>
      </c>
      <c r="V37" s="180">
        <f t="shared" ref="V37:V41" si="28">L37*M37/100</f>
        <v>45</v>
      </c>
      <c r="W37" s="182">
        <f>V37/$N$47*100</f>
        <v>20</v>
      </c>
      <c r="X37" s="182">
        <f t="shared" ref="X37:X41" si="29">V37</f>
        <v>45</v>
      </c>
      <c r="Y37" s="183">
        <f>X37/$N$48*100</f>
        <v>8</v>
      </c>
      <c r="Z37" s="179">
        <f t="shared" ref="Z37:Z41" si="30">IF(J37=1,Y37*T37/5,"")</f>
        <v>0</v>
      </c>
      <c r="AA37" s="179" t="str">
        <f t="shared" ref="AA37:AA41" si="31">IF(J37=2,Y37*T37/5,"")</f>
        <v/>
      </c>
      <c r="AB37" s="179" t="str">
        <f t="shared" ref="AB37:AB41" si="32">IF(J37=3,Y37*T37/5,"")</f>
        <v/>
      </c>
      <c r="AC37" s="179" t="str">
        <f t="shared" ref="AC37:AC41" si="33">IF(J37=4,Y37*T37/5,"")</f>
        <v/>
      </c>
      <c r="AD37" s="179" t="str">
        <f t="shared" ref="AD37:AD40" si="34">IF(J37=5,Y37*T37/5,"")</f>
        <v/>
      </c>
      <c r="AE37" s="184"/>
    </row>
    <row r="38" spans="2:31" ht="14.25" customHeight="1">
      <c r="B38" s="632"/>
      <c r="C38" s="636"/>
      <c r="D38" s="632"/>
      <c r="E38" s="640"/>
      <c r="F38" s="139" t="s">
        <v>26</v>
      </c>
      <c r="G38" s="142">
        <v>4</v>
      </c>
      <c r="H38" s="142" t="s">
        <v>10</v>
      </c>
      <c r="I38" s="142" t="s">
        <v>11</v>
      </c>
      <c r="J38" s="142">
        <v>2</v>
      </c>
      <c r="K38" s="142" t="s">
        <v>6</v>
      </c>
      <c r="L38" s="142">
        <f t="shared" si="24"/>
        <v>90</v>
      </c>
      <c r="M38" s="142">
        <v>100</v>
      </c>
      <c r="N38" s="148">
        <f t="shared" si="26"/>
        <v>90</v>
      </c>
      <c r="O38" s="237">
        <f>'2年生'!Q13</f>
        <v>0</v>
      </c>
      <c r="P38" s="237">
        <f>'2年生'!R13</f>
        <v>0</v>
      </c>
      <c r="Q38" s="237">
        <f>'2年生'!S13</f>
        <v>0</v>
      </c>
      <c r="R38" s="237">
        <f>'2年生'!T13</f>
        <v>0</v>
      </c>
      <c r="S38" s="238">
        <f>'2年生'!O13</f>
        <v>0</v>
      </c>
      <c r="T38" s="238">
        <f>'2年生'!P13</f>
        <v>0</v>
      </c>
      <c r="U38" s="155" t="str">
        <f t="shared" si="27"/>
        <v/>
      </c>
      <c r="V38" s="149">
        <f t="shared" si="28"/>
        <v>90</v>
      </c>
      <c r="W38" s="150">
        <f>V38/$N$47*100</f>
        <v>40</v>
      </c>
      <c r="X38" s="150">
        <f t="shared" si="29"/>
        <v>90</v>
      </c>
      <c r="Y38" s="151">
        <f>X38/$N$48*100</f>
        <v>16</v>
      </c>
      <c r="Z38" s="155" t="str">
        <f t="shared" si="30"/>
        <v/>
      </c>
      <c r="AA38" s="155">
        <f t="shared" si="31"/>
        <v>0</v>
      </c>
      <c r="AB38" s="155" t="str">
        <f t="shared" si="32"/>
        <v/>
      </c>
      <c r="AC38" s="155" t="str">
        <f t="shared" si="33"/>
        <v/>
      </c>
      <c r="AD38" s="155" t="str">
        <f t="shared" si="34"/>
        <v/>
      </c>
      <c r="AE38" s="185"/>
    </row>
    <row r="39" spans="2:31" ht="14.25" customHeight="1">
      <c r="B39" s="632"/>
      <c r="C39" s="636"/>
      <c r="D39" s="632"/>
      <c r="E39" s="640"/>
      <c r="F39" s="139" t="s">
        <v>27</v>
      </c>
      <c r="G39" s="142">
        <v>2</v>
      </c>
      <c r="H39" s="142" t="s">
        <v>10</v>
      </c>
      <c r="I39" s="142" t="s">
        <v>11</v>
      </c>
      <c r="J39" s="142">
        <v>3</v>
      </c>
      <c r="K39" s="142" t="s">
        <v>6</v>
      </c>
      <c r="L39" s="142">
        <f t="shared" si="24"/>
        <v>45</v>
      </c>
      <c r="M39" s="142">
        <v>100</v>
      </c>
      <c r="N39" s="148">
        <f t="shared" si="26"/>
        <v>45</v>
      </c>
      <c r="O39" s="237">
        <f>'3年生'!Q13</f>
        <v>0</v>
      </c>
      <c r="P39" s="237">
        <f>'3年生'!R13</f>
        <v>0</v>
      </c>
      <c r="Q39" s="237">
        <f>'3年生'!S13</f>
        <v>0</v>
      </c>
      <c r="R39" s="237">
        <f>'3年生'!T13</f>
        <v>0</v>
      </c>
      <c r="S39" s="238">
        <f>'3年生'!O13</f>
        <v>0</v>
      </c>
      <c r="T39" s="238">
        <f>'3年生'!P13</f>
        <v>0</v>
      </c>
      <c r="U39" s="155" t="str">
        <f t="shared" si="27"/>
        <v/>
      </c>
      <c r="V39" s="149">
        <f t="shared" si="28"/>
        <v>45</v>
      </c>
      <c r="W39" s="150">
        <f>V39/$N$47*100</f>
        <v>20</v>
      </c>
      <c r="X39" s="150">
        <f t="shared" si="29"/>
        <v>45</v>
      </c>
      <c r="Y39" s="151">
        <f>X39/$N$48*100</f>
        <v>8</v>
      </c>
      <c r="Z39" s="155" t="str">
        <f t="shared" si="30"/>
        <v/>
      </c>
      <c r="AA39" s="155" t="str">
        <f t="shared" si="31"/>
        <v/>
      </c>
      <c r="AB39" s="155">
        <f t="shared" si="32"/>
        <v>0</v>
      </c>
      <c r="AC39" s="155" t="str">
        <f t="shared" si="33"/>
        <v/>
      </c>
      <c r="AD39" s="155" t="str">
        <f t="shared" si="34"/>
        <v/>
      </c>
      <c r="AE39" s="185"/>
    </row>
    <row r="40" spans="2:31" ht="14.25" customHeight="1">
      <c r="B40" s="632"/>
      <c r="C40" s="636"/>
      <c r="D40" s="632"/>
      <c r="E40" s="640"/>
      <c r="F40" s="139" t="s">
        <v>334</v>
      </c>
      <c r="G40" s="142">
        <v>1</v>
      </c>
      <c r="H40" s="142" t="s">
        <v>10</v>
      </c>
      <c r="I40" s="142" t="s">
        <v>11</v>
      </c>
      <c r="J40" s="142">
        <v>4</v>
      </c>
      <c r="K40" s="142" t="s">
        <v>24</v>
      </c>
      <c r="L40" s="142">
        <f t="shared" si="24"/>
        <v>22.5</v>
      </c>
      <c r="M40" s="142">
        <v>100</v>
      </c>
      <c r="N40" s="148">
        <f t="shared" si="26"/>
        <v>22.5</v>
      </c>
      <c r="O40" s="237">
        <f>'4年生'!Q21</f>
        <v>0</v>
      </c>
      <c r="P40" s="237">
        <f>'4年生'!R21</f>
        <v>0</v>
      </c>
      <c r="Q40" s="237">
        <f>'4年生'!S21</f>
        <v>0</v>
      </c>
      <c r="R40" s="237">
        <f>'4年生'!T21</f>
        <v>0</v>
      </c>
      <c r="S40" s="238">
        <f>'4年生'!O21</f>
        <v>0</v>
      </c>
      <c r="T40" s="238">
        <f>'4年生'!P21</f>
        <v>0</v>
      </c>
      <c r="U40" s="155" t="str">
        <f t="shared" si="27"/>
        <v/>
      </c>
      <c r="V40" s="149">
        <f t="shared" si="28"/>
        <v>22.5</v>
      </c>
      <c r="W40" s="150">
        <f>V40/$N$47*100</f>
        <v>10</v>
      </c>
      <c r="X40" s="150">
        <f t="shared" si="29"/>
        <v>22.5</v>
      </c>
      <c r="Y40" s="151">
        <f>X40/$N$48*100</f>
        <v>4</v>
      </c>
      <c r="Z40" s="155" t="str">
        <f t="shared" si="30"/>
        <v/>
      </c>
      <c r="AA40" s="155" t="str">
        <f t="shared" si="31"/>
        <v/>
      </c>
      <c r="AB40" s="155" t="str">
        <f t="shared" si="32"/>
        <v/>
      </c>
      <c r="AC40" s="155">
        <f t="shared" si="33"/>
        <v>0</v>
      </c>
      <c r="AD40" s="155" t="str">
        <f t="shared" si="34"/>
        <v/>
      </c>
      <c r="AE40" s="185"/>
    </row>
    <row r="41" spans="2:31" ht="14.25" customHeight="1" thickBot="1">
      <c r="B41" s="632"/>
      <c r="C41" s="636"/>
      <c r="D41" s="632"/>
      <c r="E41" s="640"/>
      <c r="F41" s="221" t="s">
        <v>28</v>
      </c>
      <c r="G41" s="215">
        <v>1</v>
      </c>
      <c r="H41" s="215" t="s">
        <v>10</v>
      </c>
      <c r="I41" s="215" t="s">
        <v>11</v>
      </c>
      <c r="J41" s="215">
        <v>5</v>
      </c>
      <c r="K41" s="215" t="s">
        <v>24</v>
      </c>
      <c r="L41" s="215">
        <f t="shared" si="24"/>
        <v>22.5</v>
      </c>
      <c r="M41" s="215">
        <v>100</v>
      </c>
      <c r="N41" s="216">
        <f t="shared" si="26"/>
        <v>22.5</v>
      </c>
      <c r="O41" s="239">
        <f>'5年生'!Q33</f>
        <v>0</v>
      </c>
      <c r="P41" s="239">
        <f>'5年生'!R33</f>
        <v>0</v>
      </c>
      <c r="Q41" s="239">
        <f>'5年生'!S33</f>
        <v>0</v>
      </c>
      <c r="R41" s="239">
        <f>'5年生'!T33</f>
        <v>0</v>
      </c>
      <c r="S41" s="240">
        <f>'5年生'!O33</f>
        <v>0</v>
      </c>
      <c r="T41" s="240">
        <f>'5年生'!P33</f>
        <v>0</v>
      </c>
      <c r="U41" s="217" t="str">
        <f t="shared" si="27"/>
        <v/>
      </c>
      <c r="V41" s="218">
        <f t="shared" si="28"/>
        <v>22.5</v>
      </c>
      <c r="W41" s="219">
        <f>V41/$N$47*100</f>
        <v>10</v>
      </c>
      <c r="X41" s="219">
        <f t="shared" si="29"/>
        <v>22.5</v>
      </c>
      <c r="Y41" s="220">
        <f>X41/$N$48*100</f>
        <v>4</v>
      </c>
      <c r="Z41" s="217" t="str">
        <f t="shared" si="30"/>
        <v/>
      </c>
      <c r="AA41" s="217" t="str">
        <f t="shared" si="31"/>
        <v/>
      </c>
      <c r="AB41" s="217" t="str">
        <f t="shared" si="32"/>
        <v/>
      </c>
      <c r="AC41" s="217" t="str">
        <f t="shared" si="33"/>
        <v/>
      </c>
      <c r="AD41" s="217">
        <f>IF(J41=5,Y41*T41/5,"")</f>
        <v>0</v>
      </c>
      <c r="AE41" s="223"/>
    </row>
    <row r="42" spans="2:31" ht="14.25" customHeight="1" thickTop="1">
      <c r="B42" s="632"/>
      <c r="C42" s="636"/>
      <c r="D42" s="186"/>
      <c r="E42" s="145"/>
      <c r="F42" s="167" t="s">
        <v>161</v>
      </c>
      <c r="G42" s="168"/>
      <c r="H42" s="168"/>
      <c r="I42" s="168"/>
      <c r="J42" s="168">
        <v>1</v>
      </c>
      <c r="K42" s="168"/>
      <c r="L42" s="168" t="str">
        <f t="shared" si="24"/>
        <v/>
      </c>
      <c r="M42" s="168"/>
      <c r="N42" s="169"/>
      <c r="O42" s="241"/>
      <c r="P42" s="241"/>
      <c r="Q42" s="241"/>
      <c r="R42" s="242"/>
      <c r="S42" s="243"/>
      <c r="T42" s="243">
        <f>AE42</f>
        <v>0</v>
      </c>
      <c r="U42" s="170"/>
      <c r="V42" s="171"/>
      <c r="W42" s="173"/>
      <c r="X42" s="173"/>
      <c r="Y42" s="173"/>
      <c r="Z42" s="170">
        <f>SUM(Z37:Z41)</f>
        <v>0</v>
      </c>
      <c r="AA42" s="170"/>
      <c r="AB42" s="170"/>
      <c r="AC42" s="170"/>
      <c r="AD42" s="170"/>
      <c r="AE42" s="212">
        <f>SUM(Z42:AD42)/100</f>
        <v>0</v>
      </c>
    </row>
    <row r="43" spans="2:31" ht="14.25" customHeight="1">
      <c r="B43" s="632"/>
      <c r="C43" s="636"/>
      <c r="D43" s="186"/>
      <c r="E43" s="145"/>
      <c r="F43" s="139" t="s">
        <v>162</v>
      </c>
      <c r="G43" s="142"/>
      <c r="H43" s="142"/>
      <c r="I43" s="142"/>
      <c r="J43" s="142">
        <v>2</v>
      </c>
      <c r="K43" s="142"/>
      <c r="L43" s="142" t="str">
        <f t="shared" si="24"/>
        <v/>
      </c>
      <c r="M43" s="142"/>
      <c r="N43" s="148"/>
      <c r="O43" s="244"/>
      <c r="P43" s="244"/>
      <c r="Q43" s="244"/>
      <c r="R43" s="237"/>
      <c r="S43" s="238"/>
      <c r="T43" s="238">
        <f t="shared" ref="T43:T46" si="35">AE43</f>
        <v>0</v>
      </c>
      <c r="U43" s="155"/>
      <c r="V43" s="149"/>
      <c r="W43" s="150"/>
      <c r="X43" s="150"/>
      <c r="Y43" s="150"/>
      <c r="Z43" s="155"/>
      <c r="AA43" s="155">
        <f>SUM(AA37:AA41)</f>
        <v>0</v>
      </c>
      <c r="AB43" s="155"/>
      <c r="AC43" s="155"/>
      <c r="AD43" s="155"/>
      <c r="AE43" s="187">
        <f>SUM(Z43:AD43)/100</f>
        <v>0</v>
      </c>
    </row>
    <row r="44" spans="2:31" ht="14.25" customHeight="1">
      <c r="B44" s="632"/>
      <c r="C44" s="636"/>
      <c r="D44" s="186"/>
      <c r="E44" s="145"/>
      <c r="F44" s="139" t="s">
        <v>163</v>
      </c>
      <c r="G44" s="142"/>
      <c r="H44" s="142"/>
      <c r="I44" s="142"/>
      <c r="J44" s="142">
        <v>3</v>
      </c>
      <c r="K44" s="142"/>
      <c r="L44" s="142" t="str">
        <f t="shared" si="24"/>
        <v/>
      </c>
      <c r="M44" s="142"/>
      <c r="N44" s="148"/>
      <c r="O44" s="244"/>
      <c r="P44" s="244"/>
      <c r="Q44" s="244"/>
      <c r="R44" s="237"/>
      <c r="S44" s="238"/>
      <c r="T44" s="238">
        <f t="shared" si="35"/>
        <v>0</v>
      </c>
      <c r="U44" s="155"/>
      <c r="V44" s="149"/>
      <c r="W44" s="150"/>
      <c r="X44" s="150"/>
      <c r="Y44" s="150"/>
      <c r="Z44" s="155"/>
      <c r="AA44" s="155"/>
      <c r="AB44" s="155">
        <f>SUM(AB37:AB41)</f>
        <v>0</v>
      </c>
      <c r="AC44" s="155"/>
      <c r="AD44" s="155"/>
      <c r="AE44" s="187">
        <f t="shared" ref="AE44:AE46" si="36">SUM(Z44:AD44)/100</f>
        <v>0</v>
      </c>
    </row>
    <row r="45" spans="2:31" ht="14.25" customHeight="1">
      <c r="B45" s="632"/>
      <c r="C45" s="636"/>
      <c r="D45" s="186"/>
      <c r="E45" s="145"/>
      <c r="F45" s="139" t="s">
        <v>164</v>
      </c>
      <c r="G45" s="142"/>
      <c r="H45" s="142"/>
      <c r="I45" s="142"/>
      <c r="J45" s="142">
        <v>4</v>
      </c>
      <c r="K45" s="142"/>
      <c r="L45" s="142" t="str">
        <f t="shared" si="24"/>
        <v/>
      </c>
      <c r="M45" s="142"/>
      <c r="N45" s="148"/>
      <c r="O45" s="244"/>
      <c r="P45" s="244"/>
      <c r="Q45" s="244"/>
      <c r="R45" s="237"/>
      <c r="S45" s="238"/>
      <c r="T45" s="238">
        <f t="shared" si="35"/>
        <v>0</v>
      </c>
      <c r="U45" s="155"/>
      <c r="V45" s="149"/>
      <c r="W45" s="150"/>
      <c r="X45" s="150"/>
      <c r="Y45" s="150"/>
      <c r="Z45" s="155"/>
      <c r="AA45" s="155"/>
      <c r="AB45" s="155"/>
      <c r="AC45" s="155">
        <f>SUM(AC37:AC41)</f>
        <v>0</v>
      </c>
      <c r="AD45" s="155"/>
      <c r="AE45" s="187">
        <f t="shared" si="36"/>
        <v>0</v>
      </c>
    </row>
    <row r="46" spans="2:31" ht="14.25" customHeight="1">
      <c r="B46" s="632"/>
      <c r="C46" s="636"/>
      <c r="D46" s="186"/>
      <c r="E46" s="145"/>
      <c r="F46" s="139" t="s">
        <v>165</v>
      </c>
      <c r="G46" s="142"/>
      <c r="H46" s="142"/>
      <c r="I46" s="142"/>
      <c r="J46" s="142">
        <v>5</v>
      </c>
      <c r="K46" s="142"/>
      <c r="L46" s="142" t="str">
        <f t="shared" si="24"/>
        <v/>
      </c>
      <c r="M46" s="142"/>
      <c r="N46" s="148"/>
      <c r="O46" s="244"/>
      <c r="P46" s="244"/>
      <c r="Q46" s="244"/>
      <c r="R46" s="237"/>
      <c r="S46" s="238"/>
      <c r="T46" s="238">
        <f t="shared" si="35"/>
        <v>0</v>
      </c>
      <c r="U46" s="155"/>
      <c r="V46" s="149"/>
      <c r="W46" s="150"/>
      <c r="X46" s="150"/>
      <c r="Y46" s="150"/>
      <c r="Z46" s="155"/>
      <c r="AA46" s="155"/>
      <c r="AB46" s="155"/>
      <c r="AC46" s="155"/>
      <c r="AD46" s="155">
        <f>SUM(AD37:AD41)</f>
        <v>0</v>
      </c>
      <c r="AE46" s="187">
        <f t="shared" si="36"/>
        <v>0</v>
      </c>
    </row>
    <row r="47" spans="2:31" ht="14.25" customHeight="1">
      <c r="B47" s="632"/>
      <c r="C47" s="636"/>
      <c r="D47" s="186"/>
      <c r="E47" s="145"/>
      <c r="F47" s="139" t="s">
        <v>34</v>
      </c>
      <c r="G47" s="142"/>
      <c r="H47" s="142"/>
      <c r="I47" s="142"/>
      <c r="J47" s="142">
        <v>5</v>
      </c>
      <c r="K47" s="142"/>
      <c r="L47" s="142" t="str">
        <f t="shared" si="24"/>
        <v/>
      </c>
      <c r="M47" s="142"/>
      <c r="N47" s="148">
        <f>SUM(N37:N41)</f>
        <v>225</v>
      </c>
      <c r="O47" s="244"/>
      <c r="P47" s="244"/>
      <c r="Q47" s="244"/>
      <c r="R47" s="237"/>
      <c r="S47" s="238"/>
      <c r="T47" s="238"/>
      <c r="U47" s="155"/>
      <c r="V47" s="149">
        <f>SUM(V37:V41)</f>
        <v>225</v>
      </c>
      <c r="W47" s="150"/>
      <c r="X47" s="150"/>
      <c r="Y47" s="150"/>
      <c r="Z47" s="155"/>
      <c r="AA47" s="155"/>
      <c r="AB47" s="155"/>
      <c r="AC47" s="155"/>
      <c r="AD47" s="155"/>
      <c r="AE47" s="187">
        <f>SUM(AE42:AE46)</f>
        <v>0</v>
      </c>
    </row>
    <row r="48" spans="2:31" ht="14.25" customHeight="1" thickBot="1">
      <c r="B48" s="633"/>
      <c r="C48" s="637"/>
      <c r="D48" s="188"/>
      <c r="E48" s="189"/>
      <c r="F48" s="190" t="s">
        <v>36</v>
      </c>
      <c r="G48" s="191"/>
      <c r="H48" s="191"/>
      <c r="I48" s="191"/>
      <c r="J48" s="191">
        <v>5</v>
      </c>
      <c r="K48" s="191"/>
      <c r="L48" s="191" t="str">
        <f t="shared" si="24"/>
        <v/>
      </c>
      <c r="M48" s="191"/>
      <c r="N48" s="192">
        <f>N36+N47</f>
        <v>562.5</v>
      </c>
      <c r="O48" s="245"/>
      <c r="P48" s="245"/>
      <c r="Q48" s="245"/>
      <c r="R48" s="246"/>
      <c r="S48" s="247"/>
      <c r="T48" s="247"/>
      <c r="U48" s="193"/>
      <c r="V48" s="194">
        <f>$V$36+$V$47</f>
        <v>855</v>
      </c>
      <c r="W48" s="195"/>
      <c r="X48" s="195"/>
      <c r="Y48" s="195"/>
      <c r="Z48" s="193">
        <f>SUM(Z31:Z35)+SUM(Z42:Z46)</f>
        <v>0</v>
      </c>
      <c r="AA48" s="193">
        <f>SUM(AA31:AA35)+SUM(AA42:AA46)</f>
        <v>0</v>
      </c>
      <c r="AB48" s="193">
        <f>SUM(AB31:AB35)+SUM(AB42:AB46)</f>
        <v>0</v>
      </c>
      <c r="AC48" s="193">
        <f>SUM(AC31:AC35)+SUM(AC42:AC46)</f>
        <v>0</v>
      </c>
      <c r="AD48" s="193">
        <f>SUM(AD31:AD35)+SUM(AD42:AD46)</f>
        <v>0</v>
      </c>
      <c r="AE48" s="206">
        <f>AE36+AE47</f>
        <v>0</v>
      </c>
    </row>
    <row r="49" spans="2:31" ht="14.25" customHeight="1" thickBot="1">
      <c r="B49" s="630" t="s">
        <v>38</v>
      </c>
      <c r="C49" s="634" t="s">
        <v>116</v>
      </c>
      <c r="D49" s="203">
        <v>1</v>
      </c>
      <c r="E49" s="204" t="s">
        <v>39</v>
      </c>
      <c r="F49" s="301" t="s">
        <v>40</v>
      </c>
      <c r="G49" s="302">
        <v>2</v>
      </c>
      <c r="H49" s="264" t="s">
        <v>10</v>
      </c>
      <c r="I49" s="264" t="s">
        <v>152</v>
      </c>
      <c r="J49" s="264">
        <v>4</v>
      </c>
      <c r="K49" s="264" t="s">
        <v>24</v>
      </c>
      <c r="L49" s="264">
        <f t="shared" si="24"/>
        <v>22.5</v>
      </c>
      <c r="M49" s="264">
        <v>50</v>
      </c>
      <c r="N49" s="265">
        <f>IF(H49="必修",L49*M49/100,IF(T49=0,0,L49*M49/100))</f>
        <v>11.25</v>
      </c>
      <c r="O49" s="266">
        <f>'4年生'!Q25</f>
        <v>0</v>
      </c>
      <c r="P49" s="266">
        <f>'4年生'!R25</f>
        <v>0</v>
      </c>
      <c r="Q49" s="266">
        <f>'4年生'!S25</f>
        <v>0</v>
      </c>
      <c r="R49" s="266">
        <f>'4年生'!T25</f>
        <v>0</v>
      </c>
      <c r="S49" s="267">
        <f>'4年生'!O25</f>
        <v>0</v>
      </c>
      <c r="T49" s="267">
        <f>'4年生'!P25</f>
        <v>0</v>
      </c>
      <c r="U49" s="268" t="str">
        <f>IF(S49="30分未満",1,IF(S49="30分～1時間",2,IF(S49="1～2時間",3,IF(S49="2～3時間",4,IF(S49="3時間以上",5,IF(S49=0,""))))))</f>
        <v/>
      </c>
      <c r="V49" s="303">
        <f>L49*M49/100</f>
        <v>11.25</v>
      </c>
      <c r="W49" s="270">
        <f>V49/$N$55*100</f>
        <v>100</v>
      </c>
      <c r="X49" s="270">
        <f>V49</f>
        <v>11.25</v>
      </c>
      <c r="Y49" s="271">
        <f>X49/$N$63*100</f>
        <v>50</v>
      </c>
      <c r="Z49" s="268" t="str">
        <f>IF(J49=1,Y49*T49/5,"")</f>
        <v/>
      </c>
      <c r="AA49" s="268" t="str">
        <f>IF(J49=2,Y49*T49/5,"")</f>
        <v/>
      </c>
      <c r="AB49" s="268" t="str">
        <f>IF(J49=3,Y49*T49/5,"")</f>
        <v/>
      </c>
      <c r="AC49" s="268">
        <f>IF(J49=4,Y49*T49/5,"")</f>
        <v>0</v>
      </c>
      <c r="AD49" s="268" t="str">
        <f>IF(J49=5,Y49*T49/5,"")</f>
        <v/>
      </c>
      <c r="AE49" s="272"/>
    </row>
    <row r="50" spans="2:31" ht="14.25" customHeight="1" thickTop="1">
      <c r="B50" s="632"/>
      <c r="C50" s="636"/>
      <c r="D50" s="186"/>
      <c r="E50" s="145"/>
      <c r="F50" s="167" t="s">
        <v>166</v>
      </c>
      <c r="G50" s="168"/>
      <c r="H50" s="168"/>
      <c r="I50" s="168"/>
      <c r="J50" s="168">
        <v>1</v>
      </c>
      <c r="K50" s="168"/>
      <c r="L50" s="168" t="str">
        <f t="shared" si="24"/>
        <v/>
      </c>
      <c r="M50" s="168"/>
      <c r="N50" s="169"/>
      <c r="O50" s="241"/>
      <c r="P50" s="241"/>
      <c r="Q50" s="241"/>
      <c r="R50" s="242"/>
      <c r="S50" s="243"/>
      <c r="T50" s="243">
        <f>AE50</f>
        <v>0</v>
      </c>
      <c r="U50" s="170"/>
      <c r="V50" s="171"/>
      <c r="W50" s="173"/>
      <c r="X50" s="173"/>
      <c r="Y50" s="173"/>
      <c r="Z50" s="170">
        <f>SUM(Z49:Z49)</f>
        <v>0</v>
      </c>
      <c r="AA50" s="170"/>
      <c r="AB50" s="170"/>
      <c r="AC50" s="170"/>
      <c r="AD50" s="170"/>
      <c r="AE50" s="212">
        <f>SUM(Z50:AD50)/100</f>
        <v>0</v>
      </c>
    </row>
    <row r="51" spans="2:31" ht="14.25" customHeight="1">
      <c r="B51" s="632"/>
      <c r="C51" s="636"/>
      <c r="D51" s="186"/>
      <c r="E51" s="145"/>
      <c r="F51" s="139" t="s">
        <v>167</v>
      </c>
      <c r="G51" s="142"/>
      <c r="H51" s="142"/>
      <c r="I51" s="142"/>
      <c r="J51" s="142">
        <v>2</v>
      </c>
      <c r="K51" s="142"/>
      <c r="L51" s="142" t="str">
        <f t="shared" si="24"/>
        <v/>
      </c>
      <c r="M51" s="142"/>
      <c r="N51" s="148"/>
      <c r="O51" s="244"/>
      <c r="P51" s="244"/>
      <c r="Q51" s="244"/>
      <c r="R51" s="237"/>
      <c r="S51" s="238"/>
      <c r="T51" s="238">
        <f t="shared" ref="T51:T54" si="37">AE51</f>
        <v>0</v>
      </c>
      <c r="U51" s="155"/>
      <c r="V51" s="149"/>
      <c r="W51" s="150"/>
      <c r="X51" s="150"/>
      <c r="Y51" s="150"/>
      <c r="Z51" s="155"/>
      <c r="AA51" s="155">
        <f>SUM(AA49:AA49)</f>
        <v>0</v>
      </c>
      <c r="AB51" s="155"/>
      <c r="AC51" s="155"/>
      <c r="AD51" s="155"/>
      <c r="AE51" s="187">
        <f>SUM(Z51:AD51)/100</f>
        <v>0</v>
      </c>
    </row>
    <row r="52" spans="2:31" ht="14.25" customHeight="1">
      <c r="B52" s="632"/>
      <c r="C52" s="636"/>
      <c r="D52" s="186"/>
      <c r="E52" s="145"/>
      <c r="F52" s="139" t="s">
        <v>168</v>
      </c>
      <c r="G52" s="142"/>
      <c r="H52" s="142"/>
      <c r="I52" s="142"/>
      <c r="J52" s="142">
        <v>3</v>
      </c>
      <c r="K52" s="142"/>
      <c r="L52" s="142" t="str">
        <f t="shared" si="24"/>
        <v/>
      </c>
      <c r="M52" s="142"/>
      <c r="N52" s="148"/>
      <c r="O52" s="244"/>
      <c r="P52" s="244"/>
      <c r="Q52" s="244"/>
      <c r="R52" s="237"/>
      <c r="S52" s="238"/>
      <c r="T52" s="238">
        <f t="shared" si="37"/>
        <v>0</v>
      </c>
      <c r="U52" s="155"/>
      <c r="V52" s="149"/>
      <c r="W52" s="150"/>
      <c r="X52" s="150"/>
      <c r="Y52" s="150"/>
      <c r="Z52" s="155"/>
      <c r="AA52" s="155"/>
      <c r="AB52" s="155">
        <f>SUM(AB49:AB49)</f>
        <v>0</v>
      </c>
      <c r="AC52" s="155"/>
      <c r="AD52" s="155"/>
      <c r="AE52" s="187">
        <f>SUM(Z52:AD52)/100</f>
        <v>0</v>
      </c>
    </row>
    <row r="53" spans="2:31" ht="14.25" customHeight="1">
      <c r="B53" s="632"/>
      <c r="C53" s="636"/>
      <c r="D53" s="186"/>
      <c r="E53" s="145"/>
      <c r="F53" s="139" t="s">
        <v>169</v>
      </c>
      <c r="G53" s="142"/>
      <c r="H53" s="142"/>
      <c r="I53" s="142"/>
      <c r="J53" s="142">
        <v>4</v>
      </c>
      <c r="K53" s="142"/>
      <c r="L53" s="142" t="str">
        <f t="shared" si="24"/>
        <v/>
      </c>
      <c r="M53" s="142"/>
      <c r="N53" s="148"/>
      <c r="O53" s="244"/>
      <c r="P53" s="244"/>
      <c r="Q53" s="244"/>
      <c r="R53" s="237"/>
      <c r="S53" s="238"/>
      <c r="T53" s="238">
        <f t="shared" si="37"/>
        <v>0</v>
      </c>
      <c r="U53" s="155"/>
      <c r="V53" s="149"/>
      <c r="W53" s="150"/>
      <c r="X53" s="150"/>
      <c r="Y53" s="150"/>
      <c r="Z53" s="155"/>
      <c r="AA53" s="155"/>
      <c r="AB53" s="155"/>
      <c r="AC53" s="155">
        <f>SUM(AC49:AC49)</f>
        <v>0</v>
      </c>
      <c r="AD53" s="155"/>
      <c r="AE53" s="187">
        <f>SUM(Z53:AD53)/100</f>
        <v>0</v>
      </c>
    </row>
    <row r="54" spans="2:31" ht="14.25" customHeight="1">
      <c r="B54" s="632"/>
      <c r="C54" s="636"/>
      <c r="D54" s="186"/>
      <c r="E54" s="145"/>
      <c r="F54" s="139" t="s">
        <v>170</v>
      </c>
      <c r="G54" s="142"/>
      <c r="H54" s="142"/>
      <c r="I54" s="142"/>
      <c r="J54" s="142">
        <v>5</v>
      </c>
      <c r="K54" s="142"/>
      <c r="L54" s="142" t="str">
        <f t="shared" si="24"/>
        <v/>
      </c>
      <c r="M54" s="142"/>
      <c r="N54" s="148"/>
      <c r="O54" s="244"/>
      <c r="P54" s="244"/>
      <c r="Q54" s="244"/>
      <c r="R54" s="237"/>
      <c r="S54" s="238"/>
      <c r="T54" s="238">
        <f t="shared" si="37"/>
        <v>0</v>
      </c>
      <c r="U54" s="155"/>
      <c r="V54" s="149"/>
      <c r="W54" s="150"/>
      <c r="X54" s="150"/>
      <c r="Y54" s="150"/>
      <c r="Z54" s="155"/>
      <c r="AA54" s="155"/>
      <c r="AB54" s="155"/>
      <c r="AC54" s="155"/>
      <c r="AD54" s="155">
        <f>SUM(AD49:AD49)</f>
        <v>0</v>
      </c>
      <c r="AE54" s="187">
        <f>SUM(Z54:AD54)</f>
        <v>0</v>
      </c>
    </row>
    <row r="55" spans="2:31" ht="14.25" customHeight="1" thickBot="1">
      <c r="B55" s="632"/>
      <c r="C55" s="636"/>
      <c r="D55" s="188"/>
      <c r="E55" s="189"/>
      <c r="F55" s="190" t="s">
        <v>42</v>
      </c>
      <c r="G55" s="191"/>
      <c r="H55" s="191"/>
      <c r="I55" s="191"/>
      <c r="J55" s="191">
        <v>5</v>
      </c>
      <c r="K55" s="191"/>
      <c r="L55" s="191" t="str">
        <f t="shared" si="24"/>
        <v/>
      </c>
      <c r="M55" s="191"/>
      <c r="N55" s="192">
        <f>SUM(N49)</f>
        <v>11.25</v>
      </c>
      <c r="O55" s="245"/>
      <c r="P55" s="245"/>
      <c r="Q55" s="245"/>
      <c r="R55" s="246"/>
      <c r="S55" s="247"/>
      <c r="T55" s="247"/>
      <c r="U55" s="193"/>
      <c r="V55" s="194">
        <f>SUM(V49:V49)</f>
        <v>11.25</v>
      </c>
      <c r="W55" s="195"/>
      <c r="X55" s="195"/>
      <c r="Y55" s="195"/>
      <c r="Z55" s="193"/>
      <c r="AA55" s="193"/>
      <c r="AB55" s="193"/>
      <c r="AC55" s="193"/>
      <c r="AD55" s="193"/>
      <c r="AE55" s="205">
        <f>SUM(AE50:AE54)</f>
        <v>0</v>
      </c>
    </row>
    <row r="56" spans="2:31" ht="14.25" customHeight="1" thickBot="1">
      <c r="B56" s="632"/>
      <c r="C56" s="636"/>
      <c r="D56" s="203">
        <v>2</v>
      </c>
      <c r="E56" s="204" t="s">
        <v>41</v>
      </c>
      <c r="F56" s="301" t="s">
        <v>40</v>
      </c>
      <c r="G56" s="302">
        <v>2</v>
      </c>
      <c r="H56" s="264" t="s">
        <v>10</v>
      </c>
      <c r="I56" s="264" t="s">
        <v>152</v>
      </c>
      <c r="J56" s="264">
        <v>4</v>
      </c>
      <c r="K56" s="264" t="s">
        <v>24</v>
      </c>
      <c r="L56" s="264">
        <f t="shared" si="24"/>
        <v>22.5</v>
      </c>
      <c r="M56" s="264">
        <v>50</v>
      </c>
      <c r="N56" s="265">
        <f>IF(H56="必修",L56*M56/100,IF(T56=0,0,L56*M56/100))</f>
        <v>11.25</v>
      </c>
      <c r="O56" s="463"/>
      <c r="P56" s="463"/>
      <c r="Q56" s="463"/>
      <c r="R56" s="464"/>
      <c r="S56" s="465"/>
      <c r="T56" s="465">
        <f t="shared" ref="T56" si="38">T49</f>
        <v>0</v>
      </c>
      <c r="U56" s="466"/>
      <c r="V56" s="467">
        <f>L56*M56/100</f>
        <v>11.25</v>
      </c>
      <c r="W56" s="468">
        <f>V56/$N$62*100</f>
        <v>100</v>
      </c>
      <c r="X56" s="468">
        <f>V56</f>
        <v>11.25</v>
      </c>
      <c r="Y56" s="469">
        <f>X56/$N$63*100</f>
        <v>50</v>
      </c>
      <c r="Z56" s="470" t="str">
        <f>IF(J56=1,Y56*T56/5,"")</f>
        <v/>
      </c>
      <c r="AA56" s="470" t="str">
        <f>IF(J56=2,Y56*T56/5,"")</f>
        <v/>
      </c>
      <c r="AB56" s="470" t="str">
        <f>IF(J56=3,Y56*T56/5,"")</f>
        <v/>
      </c>
      <c r="AC56" s="470">
        <f>IF(J56=4,Y56*T56/5,"")</f>
        <v>0</v>
      </c>
      <c r="AD56" s="470" t="str">
        <f>IF(J56=5,Y56*T56/5,"")</f>
        <v/>
      </c>
      <c r="AE56" s="471"/>
    </row>
    <row r="57" spans="2:31" ht="14.25" customHeight="1" thickTop="1">
      <c r="B57" s="632"/>
      <c r="C57" s="636"/>
      <c r="D57" s="186"/>
      <c r="E57" s="145"/>
      <c r="F57" s="139" t="s">
        <v>171</v>
      </c>
      <c r="G57" s="142"/>
      <c r="H57" s="142"/>
      <c r="I57" s="142"/>
      <c r="J57" s="142">
        <v>1</v>
      </c>
      <c r="K57" s="142"/>
      <c r="L57" s="142" t="str">
        <f t="shared" si="24"/>
        <v/>
      </c>
      <c r="M57" s="142"/>
      <c r="N57" s="148"/>
      <c r="O57" s="241"/>
      <c r="P57" s="241"/>
      <c r="Q57" s="241"/>
      <c r="R57" s="242"/>
      <c r="S57" s="243"/>
      <c r="T57" s="243">
        <f>AE57</f>
        <v>0</v>
      </c>
      <c r="U57" s="170"/>
      <c r="V57" s="171"/>
      <c r="W57" s="173"/>
      <c r="X57" s="173"/>
      <c r="Y57" s="173"/>
      <c r="Z57" s="170">
        <f>SUM(Z56:Z56)</f>
        <v>0</v>
      </c>
      <c r="AA57" s="170"/>
      <c r="AB57" s="170"/>
      <c r="AC57" s="170"/>
      <c r="AD57" s="170"/>
      <c r="AE57" s="212">
        <f>SUM(Z57:AD57)/100</f>
        <v>0</v>
      </c>
    </row>
    <row r="58" spans="2:31" ht="14.25" customHeight="1">
      <c r="B58" s="632"/>
      <c r="C58" s="636"/>
      <c r="D58" s="186"/>
      <c r="E58" s="145"/>
      <c r="F58" s="139" t="s">
        <v>172</v>
      </c>
      <c r="G58" s="142"/>
      <c r="H58" s="142"/>
      <c r="I58" s="142"/>
      <c r="J58" s="142">
        <v>2</v>
      </c>
      <c r="K58" s="142"/>
      <c r="L58" s="142" t="str">
        <f t="shared" si="24"/>
        <v/>
      </c>
      <c r="M58" s="142"/>
      <c r="N58" s="148"/>
      <c r="O58" s="244"/>
      <c r="P58" s="244"/>
      <c r="Q58" s="244"/>
      <c r="R58" s="237"/>
      <c r="S58" s="238"/>
      <c r="T58" s="238">
        <f t="shared" ref="T58:T61" si="39">AE58</f>
        <v>0</v>
      </c>
      <c r="U58" s="155"/>
      <c r="V58" s="149"/>
      <c r="W58" s="150"/>
      <c r="X58" s="150"/>
      <c r="Y58" s="150"/>
      <c r="Z58" s="155"/>
      <c r="AA58" s="155">
        <f>SUM(AA56:AA56)</f>
        <v>0</v>
      </c>
      <c r="AB58" s="155"/>
      <c r="AC58" s="155"/>
      <c r="AD58" s="155"/>
      <c r="AE58" s="187">
        <f>SUM(Z58:AD58)/100</f>
        <v>0</v>
      </c>
    </row>
    <row r="59" spans="2:31" ht="14.25" customHeight="1">
      <c r="B59" s="632"/>
      <c r="C59" s="636"/>
      <c r="D59" s="186"/>
      <c r="E59" s="145"/>
      <c r="F59" s="139" t="s">
        <v>173</v>
      </c>
      <c r="G59" s="142"/>
      <c r="H59" s="142"/>
      <c r="I59" s="142"/>
      <c r="J59" s="142">
        <v>3</v>
      </c>
      <c r="K59" s="142"/>
      <c r="L59" s="142" t="str">
        <f t="shared" si="24"/>
        <v/>
      </c>
      <c r="M59" s="142"/>
      <c r="N59" s="148"/>
      <c r="O59" s="244"/>
      <c r="P59" s="244"/>
      <c r="Q59" s="244"/>
      <c r="R59" s="237"/>
      <c r="S59" s="238"/>
      <c r="T59" s="238">
        <f t="shared" si="39"/>
        <v>0</v>
      </c>
      <c r="U59" s="155"/>
      <c r="V59" s="149"/>
      <c r="W59" s="150"/>
      <c r="X59" s="150"/>
      <c r="Y59" s="150"/>
      <c r="Z59" s="155"/>
      <c r="AA59" s="155"/>
      <c r="AB59" s="155">
        <f>SUM(AB56:AB56)</f>
        <v>0</v>
      </c>
      <c r="AC59" s="155"/>
      <c r="AD59" s="155"/>
      <c r="AE59" s="187">
        <f>SUM(Z59:AD59)/100</f>
        <v>0</v>
      </c>
    </row>
    <row r="60" spans="2:31" ht="14.25" customHeight="1">
      <c r="B60" s="632"/>
      <c r="C60" s="636"/>
      <c r="D60" s="186"/>
      <c r="E60" s="145"/>
      <c r="F60" s="139" t="s">
        <v>174</v>
      </c>
      <c r="G60" s="142"/>
      <c r="H60" s="142"/>
      <c r="I60" s="142"/>
      <c r="J60" s="142">
        <v>4</v>
      </c>
      <c r="K60" s="142"/>
      <c r="L60" s="142" t="str">
        <f t="shared" si="24"/>
        <v/>
      </c>
      <c r="M60" s="142"/>
      <c r="N60" s="148"/>
      <c r="O60" s="244"/>
      <c r="P60" s="244"/>
      <c r="Q60" s="244"/>
      <c r="R60" s="237"/>
      <c r="S60" s="238"/>
      <c r="T60" s="238">
        <f t="shared" si="39"/>
        <v>0</v>
      </c>
      <c r="U60" s="155"/>
      <c r="V60" s="149"/>
      <c r="W60" s="150"/>
      <c r="X60" s="150"/>
      <c r="Y60" s="150"/>
      <c r="Z60" s="155"/>
      <c r="AA60" s="155"/>
      <c r="AB60" s="155"/>
      <c r="AC60" s="155">
        <f>SUM(AC56:AC56)</f>
        <v>0</v>
      </c>
      <c r="AD60" s="155"/>
      <c r="AE60" s="187">
        <f>SUM(Z60:AD60)/100</f>
        <v>0</v>
      </c>
    </row>
    <row r="61" spans="2:31" ht="14.25" customHeight="1">
      <c r="B61" s="632"/>
      <c r="C61" s="636"/>
      <c r="D61" s="186"/>
      <c r="E61" s="145"/>
      <c r="F61" s="139" t="s">
        <v>175</v>
      </c>
      <c r="G61" s="142"/>
      <c r="H61" s="142"/>
      <c r="I61" s="142"/>
      <c r="J61" s="142">
        <v>5</v>
      </c>
      <c r="K61" s="142"/>
      <c r="L61" s="142" t="str">
        <f t="shared" si="24"/>
        <v/>
      </c>
      <c r="M61" s="142"/>
      <c r="N61" s="148"/>
      <c r="O61" s="244"/>
      <c r="P61" s="244"/>
      <c r="Q61" s="244"/>
      <c r="R61" s="237"/>
      <c r="S61" s="238"/>
      <c r="T61" s="238">
        <f t="shared" si="39"/>
        <v>0</v>
      </c>
      <c r="U61" s="155"/>
      <c r="V61" s="149"/>
      <c r="W61" s="150"/>
      <c r="X61" s="150"/>
      <c r="Y61" s="150"/>
      <c r="Z61" s="155"/>
      <c r="AA61" s="155"/>
      <c r="AB61" s="155"/>
      <c r="AC61" s="155"/>
      <c r="AD61" s="155">
        <f>SUM(AD56:AD56)</f>
        <v>0</v>
      </c>
      <c r="AE61" s="187">
        <f>SUM(Z61:AD61)/100</f>
        <v>0</v>
      </c>
    </row>
    <row r="62" spans="2:31" ht="14.25" customHeight="1">
      <c r="B62" s="632"/>
      <c r="C62" s="636"/>
      <c r="D62" s="186"/>
      <c r="E62" s="145"/>
      <c r="F62" s="139" t="s">
        <v>43</v>
      </c>
      <c r="G62" s="142"/>
      <c r="H62" s="142"/>
      <c r="I62" s="142"/>
      <c r="J62" s="142">
        <v>5</v>
      </c>
      <c r="K62" s="142"/>
      <c r="L62" s="142" t="str">
        <f t="shared" si="24"/>
        <v/>
      </c>
      <c r="M62" s="142"/>
      <c r="N62" s="148">
        <f>SUM(N56)</f>
        <v>11.25</v>
      </c>
      <c r="O62" s="244"/>
      <c r="P62" s="244"/>
      <c r="Q62" s="244"/>
      <c r="R62" s="237"/>
      <c r="S62" s="238"/>
      <c r="T62" s="238"/>
      <c r="U62" s="155"/>
      <c r="V62" s="149">
        <f>SUM(V56)</f>
        <v>11.25</v>
      </c>
      <c r="W62" s="150"/>
      <c r="X62" s="150"/>
      <c r="Y62" s="150"/>
      <c r="Z62" s="155"/>
      <c r="AA62" s="155"/>
      <c r="AB62" s="155"/>
      <c r="AC62" s="155"/>
      <c r="AD62" s="155"/>
      <c r="AE62" s="201">
        <f>SUM(AE57:AE61)</f>
        <v>0</v>
      </c>
    </row>
    <row r="63" spans="2:31" ht="14.25" customHeight="1" thickBot="1">
      <c r="B63" s="633"/>
      <c r="C63" s="637"/>
      <c r="D63" s="188"/>
      <c r="E63" s="189"/>
      <c r="F63" s="190" t="s">
        <v>44</v>
      </c>
      <c r="G63" s="191"/>
      <c r="H63" s="191"/>
      <c r="I63" s="191"/>
      <c r="J63" s="191">
        <v>5</v>
      </c>
      <c r="K63" s="191"/>
      <c r="L63" s="191" t="str">
        <f t="shared" si="24"/>
        <v/>
      </c>
      <c r="M63" s="191"/>
      <c r="N63" s="192">
        <f>N55+N62</f>
        <v>22.5</v>
      </c>
      <c r="O63" s="245"/>
      <c r="P63" s="245"/>
      <c r="Q63" s="245"/>
      <c r="R63" s="246"/>
      <c r="S63" s="247"/>
      <c r="T63" s="247"/>
      <c r="U63" s="193"/>
      <c r="V63" s="194">
        <f>$V$55+$V$62</f>
        <v>22.5</v>
      </c>
      <c r="W63" s="195"/>
      <c r="X63" s="195"/>
      <c r="Y63" s="195"/>
      <c r="Z63" s="193">
        <f>SUM(Z50:Z54)+SUM(Z57:Z61)</f>
        <v>0</v>
      </c>
      <c r="AA63" s="193">
        <f t="shared" ref="AA63:AD63" si="40">SUM(AA50:AA54)+SUM(AA57:AA61)</f>
        <v>0</v>
      </c>
      <c r="AB63" s="193">
        <f t="shared" si="40"/>
        <v>0</v>
      </c>
      <c r="AC63" s="193">
        <f t="shared" si="40"/>
        <v>0</v>
      </c>
      <c r="AD63" s="193">
        <f t="shared" si="40"/>
        <v>0</v>
      </c>
      <c r="AE63" s="196">
        <f>AE55+AE62</f>
        <v>0</v>
      </c>
    </row>
    <row r="64" spans="2:31" ht="14.25" customHeight="1">
      <c r="B64" s="630" t="s">
        <v>1</v>
      </c>
      <c r="C64" s="634" t="s">
        <v>45</v>
      </c>
      <c r="D64" s="630">
        <v>1</v>
      </c>
      <c r="E64" s="638" t="s">
        <v>46</v>
      </c>
      <c r="F64" s="197" t="s">
        <v>48</v>
      </c>
      <c r="G64" s="198">
        <v>2</v>
      </c>
      <c r="H64" s="176" t="s">
        <v>10</v>
      </c>
      <c r="I64" s="176" t="s">
        <v>11</v>
      </c>
      <c r="J64" s="176">
        <v>1</v>
      </c>
      <c r="K64" s="176" t="s">
        <v>6</v>
      </c>
      <c r="L64" s="176">
        <f t="shared" si="24"/>
        <v>45</v>
      </c>
      <c r="M64" s="176">
        <v>100</v>
      </c>
      <c r="N64" s="177">
        <f t="shared" ref="N64:N91" si="41">IF(H64="必修",L64*M64/100,IF(T64=0,0,L64*M64/100))</f>
        <v>45</v>
      </c>
      <c r="O64" s="235">
        <f>'1年生'!Q27</f>
        <v>0</v>
      </c>
      <c r="P64" s="235">
        <f>'1年生'!R27</f>
        <v>0</v>
      </c>
      <c r="Q64" s="235">
        <f>'1年生'!S27</f>
        <v>0</v>
      </c>
      <c r="R64" s="235">
        <f>'1年生'!T27</f>
        <v>0</v>
      </c>
      <c r="S64" s="236">
        <f>'1年生'!O27</f>
        <v>0</v>
      </c>
      <c r="T64" s="236">
        <f>'1年生'!P27</f>
        <v>0</v>
      </c>
      <c r="U64" s="179" t="str">
        <f t="shared" ref="U64:U91" si="42">IF(S64="30分未満",1,IF(S64="30分～1時間",2,IF(S64="1～2時間",3,IF(S64="2～3時間",4,IF(S64="3時間以上",5,IF(S64=0,""))))))</f>
        <v/>
      </c>
      <c r="V64" s="180">
        <f t="shared" ref="V64:V91" si="43">L64*M64/100</f>
        <v>45</v>
      </c>
      <c r="W64" s="182">
        <f t="shared" ref="W64:W91" si="44">V64/$N$97*100</f>
        <v>5</v>
      </c>
      <c r="X64" s="182">
        <f t="shared" ref="X64:X91" si="45">V64</f>
        <v>45</v>
      </c>
      <c r="Y64" s="183">
        <f t="shared" ref="Y64:Y91" si="46">X64/$N$110*100</f>
        <v>4.409171075837742</v>
      </c>
      <c r="Z64" s="179">
        <f t="shared" ref="Z64:Z91" si="47">IF(J64=1,Y64*T64/5,"")</f>
        <v>0</v>
      </c>
      <c r="AA64" s="179" t="str">
        <f t="shared" ref="AA64:AA91" si="48">IF(J64=2,Y64*T64/5,"")</f>
        <v/>
      </c>
      <c r="AB64" s="179" t="str">
        <f t="shared" ref="AB64:AB91" si="49">IF(J64=3,Y64*T64/5,"")</f>
        <v/>
      </c>
      <c r="AC64" s="179" t="str">
        <f t="shared" ref="AC64:AC91" si="50">IF(J64=4,Y64*T64/5,"")</f>
        <v/>
      </c>
      <c r="AD64" s="179" t="str">
        <f t="shared" ref="AD64:AD91" si="51">IF(J64=5,Y64*T64/5,"")</f>
        <v/>
      </c>
      <c r="AE64" s="184"/>
    </row>
    <row r="65" spans="2:31" ht="14.25" customHeight="1">
      <c r="B65" s="632"/>
      <c r="C65" s="636"/>
      <c r="D65" s="632"/>
      <c r="E65" s="640"/>
      <c r="F65" s="140" t="s">
        <v>49</v>
      </c>
      <c r="G65" s="141">
        <v>4</v>
      </c>
      <c r="H65" s="142" t="s">
        <v>10</v>
      </c>
      <c r="I65" s="142" t="s">
        <v>11</v>
      </c>
      <c r="J65" s="142">
        <v>1</v>
      </c>
      <c r="K65" s="142" t="s">
        <v>6</v>
      </c>
      <c r="L65" s="142">
        <f t="shared" si="24"/>
        <v>90</v>
      </c>
      <c r="M65" s="142">
        <v>100</v>
      </c>
      <c r="N65" s="148">
        <f t="shared" si="41"/>
        <v>90</v>
      </c>
      <c r="O65" s="237">
        <f>'1年生'!Q28</f>
        <v>0</v>
      </c>
      <c r="P65" s="237">
        <f>'1年生'!R28</f>
        <v>0</v>
      </c>
      <c r="Q65" s="237">
        <f>'1年生'!S28</f>
        <v>0</v>
      </c>
      <c r="R65" s="237">
        <f>'1年生'!T28</f>
        <v>0</v>
      </c>
      <c r="S65" s="238">
        <f>'1年生'!O28</f>
        <v>0</v>
      </c>
      <c r="T65" s="238">
        <f>'1年生'!P28</f>
        <v>0</v>
      </c>
      <c r="U65" s="155" t="str">
        <f t="shared" si="42"/>
        <v/>
      </c>
      <c r="V65" s="149">
        <f t="shared" si="43"/>
        <v>90</v>
      </c>
      <c r="W65" s="150">
        <f t="shared" si="44"/>
        <v>10</v>
      </c>
      <c r="X65" s="150">
        <f t="shared" si="45"/>
        <v>90</v>
      </c>
      <c r="Y65" s="151">
        <f t="shared" si="46"/>
        <v>8.8183421516754841</v>
      </c>
      <c r="Z65" s="155">
        <f t="shared" si="47"/>
        <v>0</v>
      </c>
      <c r="AA65" s="155" t="str">
        <f t="shared" si="48"/>
        <v/>
      </c>
      <c r="AB65" s="155" t="str">
        <f t="shared" si="49"/>
        <v/>
      </c>
      <c r="AC65" s="155" t="str">
        <f t="shared" si="50"/>
        <v/>
      </c>
      <c r="AD65" s="155" t="str">
        <f t="shared" si="51"/>
        <v/>
      </c>
      <c r="AE65" s="185"/>
    </row>
    <row r="66" spans="2:31" ht="14.25" customHeight="1">
      <c r="B66" s="632"/>
      <c r="C66" s="636"/>
      <c r="D66" s="632"/>
      <c r="E66" s="640"/>
      <c r="F66" s="140" t="s">
        <v>382</v>
      </c>
      <c r="G66" s="141">
        <v>2</v>
      </c>
      <c r="H66" s="142" t="s">
        <v>10</v>
      </c>
      <c r="I66" s="142" t="s">
        <v>11</v>
      </c>
      <c r="J66" s="142">
        <v>1</v>
      </c>
      <c r="K66" s="142" t="s">
        <v>6</v>
      </c>
      <c r="L66" s="142">
        <f t="shared" ref="L66" si="52">IF(I66="学修",G66/2*22.5,IF(I66=0,"",G66*22.5))</f>
        <v>45</v>
      </c>
      <c r="M66" s="142">
        <v>100</v>
      </c>
      <c r="N66" s="148">
        <f t="shared" ref="N66" si="53">IF(H66="必修",L66*M66/100,IF(T66=0,0,L66*M66/100))</f>
        <v>45</v>
      </c>
      <c r="O66" s="237">
        <f>'1年生'!Q29</f>
        <v>0</v>
      </c>
      <c r="P66" s="237">
        <f>'1年生'!R29</f>
        <v>0</v>
      </c>
      <c r="Q66" s="237">
        <f>'1年生'!S29</f>
        <v>0</v>
      </c>
      <c r="R66" s="237">
        <f>'1年生'!T29</f>
        <v>0</v>
      </c>
      <c r="S66" s="238">
        <f>'1年生'!O29</f>
        <v>0</v>
      </c>
      <c r="T66" s="238">
        <f>'1年生'!P29</f>
        <v>0</v>
      </c>
      <c r="U66" s="155" t="str">
        <f t="shared" ref="U66" si="54">IF(S66="30分未満",1,IF(S66="30分～1時間",2,IF(S66="1～2時間",3,IF(S66="2～3時間",4,IF(S66="3時間以上",5,IF(S66=0,""))))))</f>
        <v/>
      </c>
      <c r="V66" s="149">
        <f t="shared" ref="V66" si="55">L66*M66/100</f>
        <v>45</v>
      </c>
      <c r="W66" s="150">
        <f t="shared" ref="W66" si="56">V66/$N$97*100</f>
        <v>5</v>
      </c>
      <c r="X66" s="150">
        <f t="shared" ref="X66" si="57">V66</f>
        <v>45</v>
      </c>
      <c r="Y66" s="151">
        <f t="shared" ref="Y66" si="58">X66/$N$110*100</f>
        <v>4.409171075837742</v>
      </c>
      <c r="Z66" s="155">
        <f t="shared" ref="Z66" si="59">IF(J66=1,Y66*T66/5,"")</f>
        <v>0</v>
      </c>
      <c r="AA66" s="155" t="str">
        <f t="shared" ref="AA66" si="60">IF(J66=2,Y66*T66/5,"")</f>
        <v/>
      </c>
      <c r="AB66" s="155" t="str">
        <f t="shared" ref="AB66" si="61">IF(J66=3,Y66*T66/5,"")</f>
        <v/>
      </c>
      <c r="AC66" s="155" t="str">
        <f t="shared" ref="AC66" si="62">IF(J66=4,Y66*T66/5,"")</f>
        <v/>
      </c>
      <c r="AD66" s="155" t="str">
        <f t="shared" ref="AD66" si="63">IF(J66=5,Y66*T66/5,"")</f>
        <v/>
      </c>
      <c r="AE66" s="185"/>
    </row>
    <row r="67" spans="2:31" ht="14.25" customHeight="1">
      <c r="B67" s="632"/>
      <c r="C67" s="636"/>
      <c r="D67" s="632"/>
      <c r="E67" s="640"/>
      <c r="F67" s="140" t="s">
        <v>50</v>
      </c>
      <c r="G67" s="141">
        <v>4</v>
      </c>
      <c r="H67" s="142" t="s">
        <v>10</v>
      </c>
      <c r="I67" s="142" t="s">
        <v>11</v>
      </c>
      <c r="J67" s="142">
        <v>2</v>
      </c>
      <c r="K67" s="142" t="s">
        <v>6</v>
      </c>
      <c r="L67" s="142">
        <f t="shared" ref="L67:L114" si="64">IF(I67="学修",G67/2*22.5,IF(I67=0,"",G67*22.5))</f>
        <v>90</v>
      </c>
      <c r="M67" s="142">
        <v>100</v>
      </c>
      <c r="N67" s="148">
        <f t="shared" si="41"/>
        <v>90</v>
      </c>
      <c r="O67" s="237">
        <f>'2年生'!Q26</f>
        <v>0</v>
      </c>
      <c r="P67" s="237">
        <f>'2年生'!R26</f>
        <v>0</v>
      </c>
      <c r="Q67" s="237">
        <f>'2年生'!S26</f>
        <v>0</v>
      </c>
      <c r="R67" s="237">
        <f>'2年生'!T26</f>
        <v>0</v>
      </c>
      <c r="S67" s="238">
        <f>'2年生'!O26</f>
        <v>0</v>
      </c>
      <c r="T67" s="238">
        <f>'2年生'!$P$26</f>
        <v>0</v>
      </c>
      <c r="U67" s="155" t="str">
        <f t="shared" si="42"/>
        <v/>
      </c>
      <c r="V67" s="149">
        <f t="shared" si="43"/>
        <v>90</v>
      </c>
      <c r="W67" s="150">
        <f t="shared" si="44"/>
        <v>10</v>
      </c>
      <c r="X67" s="150">
        <f t="shared" si="45"/>
        <v>90</v>
      </c>
      <c r="Y67" s="151">
        <f t="shared" si="46"/>
        <v>8.8183421516754841</v>
      </c>
      <c r="Z67" s="155" t="str">
        <f t="shared" si="47"/>
        <v/>
      </c>
      <c r="AA67" s="155">
        <f t="shared" si="48"/>
        <v>0</v>
      </c>
      <c r="AB67" s="155" t="str">
        <f t="shared" si="49"/>
        <v/>
      </c>
      <c r="AC67" s="155" t="str">
        <f t="shared" si="50"/>
        <v/>
      </c>
      <c r="AD67" s="155" t="str">
        <f t="shared" si="51"/>
        <v/>
      </c>
      <c r="AE67" s="185"/>
    </row>
    <row r="68" spans="2:31" ht="14.25" customHeight="1">
      <c r="B68" s="632"/>
      <c r="C68" s="636"/>
      <c r="D68" s="632"/>
      <c r="E68" s="640"/>
      <c r="F68" s="140" t="s">
        <v>51</v>
      </c>
      <c r="G68" s="141">
        <v>2</v>
      </c>
      <c r="H68" s="142" t="s">
        <v>10</v>
      </c>
      <c r="I68" s="142" t="s">
        <v>11</v>
      </c>
      <c r="J68" s="142">
        <v>2</v>
      </c>
      <c r="K68" s="142" t="s">
        <v>6</v>
      </c>
      <c r="L68" s="142">
        <f t="shared" si="64"/>
        <v>45</v>
      </c>
      <c r="M68" s="142">
        <v>100</v>
      </c>
      <c r="N68" s="148">
        <f t="shared" si="41"/>
        <v>45</v>
      </c>
      <c r="O68" s="237">
        <f>'2年生'!Q27</f>
        <v>0</v>
      </c>
      <c r="P68" s="237">
        <f>'2年生'!R27</f>
        <v>0</v>
      </c>
      <c r="Q68" s="237">
        <f>'2年生'!S27</f>
        <v>0</v>
      </c>
      <c r="R68" s="237">
        <f>'2年生'!T27</f>
        <v>0</v>
      </c>
      <c r="S68" s="238">
        <f>'2年生'!O27</f>
        <v>0</v>
      </c>
      <c r="T68" s="238">
        <f>'2年生'!$P$27</f>
        <v>0</v>
      </c>
      <c r="U68" s="155" t="str">
        <f t="shared" si="42"/>
        <v/>
      </c>
      <c r="V68" s="149">
        <f t="shared" si="43"/>
        <v>45</v>
      </c>
      <c r="W68" s="150">
        <f t="shared" si="44"/>
        <v>5</v>
      </c>
      <c r="X68" s="150">
        <f t="shared" si="45"/>
        <v>45</v>
      </c>
      <c r="Y68" s="151">
        <f t="shared" si="46"/>
        <v>4.409171075837742</v>
      </c>
      <c r="Z68" s="155" t="str">
        <f t="shared" si="47"/>
        <v/>
      </c>
      <c r="AA68" s="155">
        <f t="shared" si="48"/>
        <v>0</v>
      </c>
      <c r="AB68" s="155" t="str">
        <f t="shared" si="49"/>
        <v/>
      </c>
      <c r="AC68" s="155" t="str">
        <f t="shared" si="50"/>
        <v/>
      </c>
      <c r="AD68" s="155" t="str">
        <f t="shared" si="51"/>
        <v/>
      </c>
      <c r="AE68" s="185"/>
    </row>
    <row r="69" spans="2:31" ht="14.25" customHeight="1">
      <c r="B69" s="632"/>
      <c r="C69" s="636"/>
      <c r="D69" s="632"/>
      <c r="E69" s="640"/>
      <c r="F69" s="140" t="s">
        <v>52</v>
      </c>
      <c r="G69" s="141">
        <v>2</v>
      </c>
      <c r="H69" s="142" t="s">
        <v>10</v>
      </c>
      <c r="I69" s="142" t="s">
        <v>11</v>
      </c>
      <c r="J69" s="142">
        <v>1</v>
      </c>
      <c r="K69" s="142" t="s">
        <v>6</v>
      </c>
      <c r="L69" s="142">
        <f t="shared" si="64"/>
        <v>45</v>
      </c>
      <c r="M69" s="142">
        <v>100</v>
      </c>
      <c r="N69" s="148">
        <f t="shared" si="41"/>
        <v>45</v>
      </c>
      <c r="O69" s="237">
        <f>'1年生'!Q30</f>
        <v>0</v>
      </c>
      <c r="P69" s="237">
        <f>'1年生'!R30</f>
        <v>0</v>
      </c>
      <c r="Q69" s="237">
        <f>'1年生'!S30</f>
        <v>0</v>
      </c>
      <c r="R69" s="237">
        <f>'1年生'!T30</f>
        <v>0</v>
      </c>
      <c r="S69" s="238">
        <f>'1年生'!O30</f>
        <v>0</v>
      </c>
      <c r="T69" s="238">
        <f>'1年生'!P30</f>
        <v>0</v>
      </c>
      <c r="U69" s="155" t="str">
        <f t="shared" si="42"/>
        <v/>
      </c>
      <c r="V69" s="149">
        <f t="shared" si="43"/>
        <v>45</v>
      </c>
      <c r="W69" s="150">
        <f t="shared" si="44"/>
        <v>5</v>
      </c>
      <c r="X69" s="150">
        <f t="shared" si="45"/>
        <v>45</v>
      </c>
      <c r="Y69" s="151">
        <f t="shared" si="46"/>
        <v>4.409171075837742</v>
      </c>
      <c r="Z69" s="155">
        <f t="shared" si="47"/>
        <v>0</v>
      </c>
      <c r="AA69" s="155" t="str">
        <f t="shared" si="48"/>
        <v/>
      </c>
      <c r="AB69" s="155" t="str">
        <f t="shared" si="49"/>
        <v/>
      </c>
      <c r="AC69" s="155" t="str">
        <f t="shared" si="50"/>
        <v/>
      </c>
      <c r="AD69" s="155" t="str">
        <f t="shared" si="51"/>
        <v/>
      </c>
      <c r="AE69" s="185"/>
    </row>
    <row r="70" spans="2:31" ht="14.25" customHeight="1">
      <c r="B70" s="632"/>
      <c r="C70" s="636"/>
      <c r="D70" s="632"/>
      <c r="E70" s="640"/>
      <c r="F70" s="140" t="s">
        <v>53</v>
      </c>
      <c r="G70" s="141">
        <v>2</v>
      </c>
      <c r="H70" s="142" t="s">
        <v>10</v>
      </c>
      <c r="I70" s="142" t="s">
        <v>11</v>
      </c>
      <c r="J70" s="142">
        <v>2</v>
      </c>
      <c r="K70" s="142" t="s">
        <v>6</v>
      </c>
      <c r="L70" s="142">
        <f t="shared" si="64"/>
        <v>45</v>
      </c>
      <c r="M70" s="142">
        <v>100</v>
      </c>
      <c r="N70" s="148">
        <f t="shared" si="41"/>
        <v>45</v>
      </c>
      <c r="O70" s="237">
        <f>'2年生'!Q28</f>
        <v>0</v>
      </c>
      <c r="P70" s="237">
        <f>'2年生'!R28</f>
        <v>0</v>
      </c>
      <c r="Q70" s="237">
        <f>'2年生'!S28</f>
        <v>0</v>
      </c>
      <c r="R70" s="237">
        <f>'2年生'!T28</f>
        <v>0</v>
      </c>
      <c r="S70" s="238">
        <f>'2年生'!O28</f>
        <v>0</v>
      </c>
      <c r="T70" s="238">
        <f>'2年生'!$P$28</f>
        <v>0</v>
      </c>
      <c r="U70" s="155" t="str">
        <f t="shared" si="42"/>
        <v/>
      </c>
      <c r="V70" s="149">
        <f t="shared" si="43"/>
        <v>45</v>
      </c>
      <c r="W70" s="150">
        <f t="shared" si="44"/>
        <v>5</v>
      </c>
      <c r="X70" s="150">
        <f t="shared" si="45"/>
        <v>45</v>
      </c>
      <c r="Y70" s="151">
        <f t="shared" si="46"/>
        <v>4.409171075837742</v>
      </c>
      <c r="Z70" s="155" t="str">
        <f t="shared" si="47"/>
        <v/>
      </c>
      <c r="AA70" s="155">
        <f t="shared" si="48"/>
        <v>0</v>
      </c>
      <c r="AB70" s="155" t="str">
        <f t="shared" si="49"/>
        <v/>
      </c>
      <c r="AC70" s="155" t="str">
        <f t="shared" si="50"/>
        <v/>
      </c>
      <c r="AD70" s="155" t="str">
        <f t="shared" si="51"/>
        <v/>
      </c>
      <c r="AE70" s="185"/>
    </row>
    <row r="71" spans="2:31" ht="14.25" customHeight="1">
      <c r="B71" s="632"/>
      <c r="C71" s="636"/>
      <c r="D71" s="632"/>
      <c r="E71" s="640"/>
      <c r="F71" s="140" t="s">
        <v>54</v>
      </c>
      <c r="G71" s="141">
        <v>2</v>
      </c>
      <c r="H71" s="142" t="s">
        <v>10</v>
      </c>
      <c r="I71" s="142" t="s">
        <v>11</v>
      </c>
      <c r="J71" s="142">
        <v>1</v>
      </c>
      <c r="K71" s="142" t="s">
        <v>6</v>
      </c>
      <c r="L71" s="142">
        <f t="shared" si="64"/>
        <v>45</v>
      </c>
      <c r="M71" s="142">
        <v>100</v>
      </c>
      <c r="N71" s="148">
        <f t="shared" si="41"/>
        <v>45</v>
      </c>
      <c r="O71" s="237">
        <f>'1年生'!Q31</f>
        <v>0</v>
      </c>
      <c r="P71" s="237">
        <f>'1年生'!R31</f>
        <v>0</v>
      </c>
      <c r="Q71" s="237">
        <f>'1年生'!S31</f>
        <v>0</v>
      </c>
      <c r="R71" s="237">
        <f>'1年生'!T31</f>
        <v>0</v>
      </c>
      <c r="S71" s="238">
        <f>'1年生'!O31</f>
        <v>0</v>
      </c>
      <c r="T71" s="238">
        <f>'1年生'!P31</f>
        <v>0</v>
      </c>
      <c r="U71" s="155" t="str">
        <f t="shared" si="42"/>
        <v/>
      </c>
      <c r="V71" s="149">
        <f t="shared" si="43"/>
        <v>45</v>
      </c>
      <c r="W71" s="150">
        <f t="shared" si="44"/>
        <v>5</v>
      </c>
      <c r="X71" s="150">
        <f t="shared" si="45"/>
        <v>45</v>
      </c>
      <c r="Y71" s="151">
        <f t="shared" si="46"/>
        <v>4.409171075837742</v>
      </c>
      <c r="Z71" s="155">
        <f t="shared" si="47"/>
        <v>0</v>
      </c>
      <c r="AA71" s="155" t="str">
        <f t="shared" si="48"/>
        <v/>
      </c>
      <c r="AB71" s="155" t="str">
        <f t="shared" si="49"/>
        <v/>
      </c>
      <c r="AC71" s="155" t="str">
        <f t="shared" si="50"/>
        <v/>
      </c>
      <c r="AD71" s="155" t="str">
        <f t="shared" si="51"/>
        <v/>
      </c>
      <c r="AE71" s="185"/>
    </row>
    <row r="72" spans="2:31" ht="14.25" customHeight="1">
      <c r="B72" s="632"/>
      <c r="C72" s="636"/>
      <c r="D72" s="632"/>
      <c r="E72" s="640"/>
      <c r="F72" s="140" t="s">
        <v>55</v>
      </c>
      <c r="G72" s="141">
        <v>2</v>
      </c>
      <c r="H72" s="142" t="s">
        <v>10</v>
      </c>
      <c r="I72" s="142" t="s">
        <v>11</v>
      </c>
      <c r="J72" s="142">
        <v>2</v>
      </c>
      <c r="K72" s="142" t="s">
        <v>6</v>
      </c>
      <c r="L72" s="142">
        <f t="shared" si="64"/>
        <v>45</v>
      </c>
      <c r="M72" s="142">
        <v>100</v>
      </c>
      <c r="N72" s="148">
        <f t="shared" si="41"/>
        <v>45</v>
      </c>
      <c r="O72" s="237">
        <f>'2年生'!Q29</f>
        <v>0</v>
      </c>
      <c r="P72" s="237">
        <f>'2年生'!R29</f>
        <v>0</v>
      </c>
      <c r="Q72" s="237">
        <f>'2年生'!S29</f>
        <v>0</v>
      </c>
      <c r="R72" s="237">
        <f>'2年生'!T29</f>
        <v>0</v>
      </c>
      <c r="S72" s="238">
        <f>'2年生'!O29</f>
        <v>0</v>
      </c>
      <c r="T72" s="238">
        <f>'2年生'!$P$29</f>
        <v>0</v>
      </c>
      <c r="U72" s="155" t="str">
        <f t="shared" si="42"/>
        <v/>
      </c>
      <c r="V72" s="149">
        <f t="shared" si="43"/>
        <v>45</v>
      </c>
      <c r="W72" s="150">
        <f t="shared" si="44"/>
        <v>5</v>
      </c>
      <c r="X72" s="150">
        <f t="shared" si="45"/>
        <v>45</v>
      </c>
      <c r="Y72" s="151">
        <f t="shared" si="46"/>
        <v>4.409171075837742</v>
      </c>
      <c r="Z72" s="155" t="str">
        <f t="shared" si="47"/>
        <v/>
      </c>
      <c r="AA72" s="155">
        <f t="shared" si="48"/>
        <v>0</v>
      </c>
      <c r="AB72" s="155" t="str">
        <f t="shared" si="49"/>
        <v/>
      </c>
      <c r="AC72" s="155" t="str">
        <f t="shared" si="50"/>
        <v/>
      </c>
      <c r="AD72" s="155" t="str">
        <f t="shared" si="51"/>
        <v/>
      </c>
      <c r="AE72" s="185"/>
    </row>
    <row r="73" spans="2:31" ht="14.25" customHeight="1">
      <c r="B73" s="632"/>
      <c r="C73" s="636"/>
      <c r="D73" s="632"/>
      <c r="E73" s="640"/>
      <c r="F73" s="140" t="s">
        <v>56</v>
      </c>
      <c r="G73" s="141">
        <v>1</v>
      </c>
      <c r="H73" s="142" t="s">
        <v>10</v>
      </c>
      <c r="I73" s="142" t="s">
        <v>11</v>
      </c>
      <c r="J73" s="142">
        <v>2</v>
      </c>
      <c r="K73" s="142" t="s">
        <v>24</v>
      </c>
      <c r="L73" s="142">
        <f t="shared" si="64"/>
        <v>22.5</v>
      </c>
      <c r="M73" s="142">
        <v>100</v>
      </c>
      <c r="N73" s="148">
        <f t="shared" si="41"/>
        <v>22.5</v>
      </c>
      <c r="O73" s="237">
        <f>'2年生'!Q30</f>
        <v>0</v>
      </c>
      <c r="P73" s="237">
        <f>'2年生'!R30</f>
        <v>0</v>
      </c>
      <c r="Q73" s="237">
        <f>'2年生'!S30</f>
        <v>0</v>
      </c>
      <c r="R73" s="237">
        <f>'2年生'!T30</f>
        <v>0</v>
      </c>
      <c r="S73" s="238">
        <f>'2年生'!O30</f>
        <v>0</v>
      </c>
      <c r="T73" s="238">
        <f>'2年生'!$P$30</f>
        <v>0</v>
      </c>
      <c r="U73" s="155" t="str">
        <f t="shared" si="42"/>
        <v/>
      </c>
      <c r="V73" s="149">
        <f t="shared" si="43"/>
        <v>22.5</v>
      </c>
      <c r="W73" s="150">
        <f t="shared" si="44"/>
        <v>2.5</v>
      </c>
      <c r="X73" s="150">
        <f t="shared" si="45"/>
        <v>22.5</v>
      </c>
      <c r="Y73" s="151">
        <f t="shared" si="46"/>
        <v>2.204585537918871</v>
      </c>
      <c r="Z73" s="155" t="str">
        <f t="shared" si="47"/>
        <v/>
      </c>
      <c r="AA73" s="155">
        <f t="shared" si="48"/>
        <v>0</v>
      </c>
      <c r="AB73" s="155" t="str">
        <f t="shared" si="49"/>
        <v/>
      </c>
      <c r="AC73" s="155" t="str">
        <f t="shared" si="50"/>
        <v/>
      </c>
      <c r="AD73" s="155" t="str">
        <f t="shared" si="51"/>
        <v/>
      </c>
      <c r="AE73" s="185"/>
    </row>
    <row r="74" spans="2:31" ht="14.25" customHeight="1">
      <c r="B74" s="632"/>
      <c r="C74" s="636"/>
      <c r="D74" s="632"/>
      <c r="E74" s="640"/>
      <c r="F74" s="140" t="s">
        <v>57</v>
      </c>
      <c r="G74" s="141">
        <v>2</v>
      </c>
      <c r="H74" s="142" t="s">
        <v>10</v>
      </c>
      <c r="I74" s="142" t="s">
        <v>11</v>
      </c>
      <c r="J74" s="142">
        <v>3</v>
      </c>
      <c r="K74" s="142" t="s">
        <v>6</v>
      </c>
      <c r="L74" s="142">
        <f t="shared" si="64"/>
        <v>45</v>
      </c>
      <c r="M74" s="142">
        <v>100</v>
      </c>
      <c r="N74" s="148">
        <f t="shared" si="41"/>
        <v>45</v>
      </c>
      <c r="O74" s="237">
        <f>'3年生'!Q26</f>
        <v>0</v>
      </c>
      <c r="P74" s="237">
        <f>'3年生'!R26</f>
        <v>0</v>
      </c>
      <c r="Q74" s="237">
        <f>'3年生'!S26</f>
        <v>0</v>
      </c>
      <c r="R74" s="237">
        <f>'3年生'!T26</f>
        <v>0</v>
      </c>
      <c r="S74" s="238">
        <f>'3年生'!O26</f>
        <v>0</v>
      </c>
      <c r="T74" s="238">
        <f>'3年生'!P26</f>
        <v>0</v>
      </c>
      <c r="U74" s="155" t="str">
        <f t="shared" si="42"/>
        <v/>
      </c>
      <c r="V74" s="149">
        <f t="shared" si="43"/>
        <v>45</v>
      </c>
      <c r="W74" s="150">
        <f t="shared" si="44"/>
        <v>5</v>
      </c>
      <c r="X74" s="150">
        <f t="shared" si="45"/>
        <v>45</v>
      </c>
      <c r="Y74" s="151">
        <f t="shared" si="46"/>
        <v>4.409171075837742</v>
      </c>
      <c r="Z74" s="155" t="str">
        <f t="shared" si="47"/>
        <v/>
      </c>
      <c r="AA74" s="155" t="str">
        <f t="shared" si="48"/>
        <v/>
      </c>
      <c r="AB74" s="155">
        <f t="shared" si="49"/>
        <v>0</v>
      </c>
      <c r="AC74" s="155" t="str">
        <f t="shared" si="50"/>
        <v/>
      </c>
      <c r="AD74" s="155" t="str">
        <f t="shared" si="51"/>
        <v/>
      </c>
      <c r="AE74" s="199"/>
    </row>
    <row r="75" spans="2:31" ht="14.25" customHeight="1">
      <c r="B75" s="632"/>
      <c r="C75" s="636"/>
      <c r="D75" s="632"/>
      <c r="E75" s="640"/>
      <c r="F75" s="140" t="s">
        <v>58</v>
      </c>
      <c r="G75" s="141">
        <v>2</v>
      </c>
      <c r="H75" s="142" t="s">
        <v>10</v>
      </c>
      <c r="I75" s="142" t="s">
        <v>11</v>
      </c>
      <c r="J75" s="142">
        <v>3</v>
      </c>
      <c r="K75" s="142" t="s">
        <v>6</v>
      </c>
      <c r="L75" s="142">
        <f t="shared" si="64"/>
        <v>45</v>
      </c>
      <c r="M75" s="142">
        <v>100</v>
      </c>
      <c r="N75" s="148">
        <f t="shared" si="41"/>
        <v>45</v>
      </c>
      <c r="O75" s="237">
        <f>'3年生'!Q27</f>
        <v>0</v>
      </c>
      <c r="P75" s="237">
        <f>'3年生'!R27</f>
        <v>0</v>
      </c>
      <c r="Q75" s="237">
        <f>'3年生'!S27</f>
        <v>0</v>
      </c>
      <c r="R75" s="237">
        <f>'3年生'!T27</f>
        <v>0</v>
      </c>
      <c r="S75" s="238">
        <f>'3年生'!O27</f>
        <v>0</v>
      </c>
      <c r="T75" s="238">
        <f>'3年生'!P27</f>
        <v>0</v>
      </c>
      <c r="U75" s="155" t="str">
        <f t="shared" si="42"/>
        <v/>
      </c>
      <c r="V75" s="149">
        <f t="shared" si="43"/>
        <v>45</v>
      </c>
      <c r="W75" s="150">
        <f t="shared" si="44"/>
        <v>5</v>
      </c>
      <c r="X75" s="150">
        <f t="shared" si="45"/>
        <v>45</v>
      </c>
      <c r="Y75" s="151">
        <f t="shared" si="46"/>
        <v>4.409171075837742</v>
      </c>
      <c r="Z75" s="155" t="str">
        <f t="shared" si="47"/>
        <v/>
      </c>
      <c r="AA75" s="155" t="str">
        <f t="shared" si="48"/>
        <v/>
      </c>
      <c r="AB75" s="155">
        <f t="shared" si="49"/>
        <v>0</v>
      </c>
      <c r="AC75" s="155" t="str">
        <f t="shared" si="50"/>
        <v/>
      </c>
      <c r="AD75" s="155" t="str">
        <f t="shared" si="51"/>
        <v/>
      </c>
      <c r="AE75" s="199"/>
    </row>
    <row r="76" spans="2:31" ht="14.25" customHeight="1">
      <c r="B76" s="632"/>
      <c r="C76" s="636"/>
      <c r="D76" s="632"/>
      <c r="E76" s="640"/>
      <c r="F76" s="140" t="s">
        <v>59</v>
      </c>
      <c r="G76" s="141">
        <v>1</v>
      </c>
      <c r="H76" s="142" t="s">
        <v>10</v>
      </c>
      <c r="I76" s="142" t="s">
        <v>11</v>
      </c>
      <c r="J76" s="142">
        <v>3</v>
      </c>
      <c r="K76" s="142" t="s">
        <v>24</v>
      </c>
      <c r="L76" s="142">
        <f t="shared" si="64"/>
        <v>22.5</v>
      </c>
      <c r="M76" s="142">
        <v>100</v>
      </c>
      <c r="N76" s="148">
        <f t="shared" si="41"/>
        <v>22.5</v>
      </c>
      <c r="O76" s="237">
        <f>'3年生'!Q28</f>
        <v>0</v>
      </c>
      <c r="P76" s="237">
        <f>'3年生'!R28</f>
        <v>0</v>
      </c>
      <c r="Q76" s="237">
        <f>'3年生'!S28</f>
        <v>0</v>
      </c>
      <c r="R76" s="237">
        <f>'3年生'!T28</f>
        <v>0</v>
      </c>
      <c r="S76" s="238">
        <f>'3年生'!O28</f>
        <v>0</v>
      </c>
      <c r="T76" s="238">
        <f>'3年生'!P28</f>
        <v>0</v>
      </c>
      <c r="U76" s="155" t="str">
        <f t="shared" si="42"/>
        <v/>
      </c>
      <c r="V76" s="149">
        <f t="shared" si="43"/>
        <v>22.5</v>
      </c>
      <c r="W76" s="150">
        <f t="shared" si="44"/>
        <v>2.5</v>
      </c>
      <c r="X76" s="150">
        <f t="shared" si="45"/>
        <v>22.5</v>
      </c>
      <c r="Y76" s="151">
        <f t="shared" si="46"/>
        <v>2.204585537918871</v>
      </c>
      <c r="Z76" s="155" t="str">
        <f t="shared" si="47"/>
        <v/>
      </c>
      <c r="AA76" s="155" t="str">
        <f t="shared" si="48"/>
        <v/>
      </c>
      <c r="AB76" s="155">
        <f t="shared" si="49"/>
        <v>0</v>
      </c>
      <c r="AC76" s="155" t="str">
        <f t="shared" si="50"/>
        <v/>
      </c>
      <c r="AD76" s="155" t="str">
        <f t="shared" si="51"/>
        <v/>
      </c>
      <c r="AE76" s="199"/>
    </row>
    <row r="77" spans="2:31" ht="14.25" customHeight="1">
      <c r="B77" s="632"/>
      <c r="C77" s="636"/>
      <c r="D77" s="632"/>
      <c r="E77" s="640"/>
      <c r="F77" s="140" t="s">
        <v>60</v>
      </c>
      <c r="G77" s="141">
        <v>1</v>
      </c>
      <c r="H77" s="142" t="s">
        <v>10</v>
      </c>
      <c r="I77" s="142" t="s">
        <v>11</v>
      </c>
      <c r="J77" s="142">
        <v>3</v>
      </c>
      <c r="K77" s="142" t="s">
        <v>24</v>
      </c>
      <c r="L77" s="142">
        <f t="shared" si="64"/>
        <v>22.5</v>
      </c>
      <c r="M77" s="142">
        <v>100</v>
      </c>
      <c r="N77" s="148">
        <f t="shared" si="41"/>
        <v>22.5</v>
      </c>
      <c r="O77" s="237">
        <f>'3年生'!Q29</f>
        <v>0</v>
      </c>
      <c r="P77" s="237">
        <f>'3年生'!R29</f>
        <v>0</v>
      </c>
      <c r="Q77" s="237">
        <f>'3年生'!S29</f>
        <v>0</v>
      </c>
      <c r="R77" s="237">
        <f>'3年生'!T29</f>
        <v>0</v>
      </c>
      <c r="S77" s="238">
        <f>'3年生'!O29</f>
        <v>0</v>
      </c>
      <c r="T77" s="238">
        <f>'3年生'!P29</f>
        <v>0</v>
      </c>
      <c r="U77" s="155" t="str">
        <f t="shared" si="42"/>
        <v/>
      </c>
      <c r="V77" s="149">
        <f t="shared" si="43"/>
        <v>22.5</v>
      </c>
      <c r="W77" s="150">
        <f t="shared" si="44"/>
        <v>2.5</v>
      </c>
      <c r="X77" s="150">
        <f t="shared" si="45"/>
        <v>22.5</v>
      </c>
      <c r="Y77" s="151">
        <f t="shared" si="46"/>
        <v>2.204585537918871</v>
      </c>
      <c r="Z77" s="155" t="str">
        <f t="shared" si="47"/>
        <v/>
      </c>
      <c r="AA77" s="155" t="str">
        <f t="shared" si="48"/>
        <v/>
      </c>
      <c r="AB77" s="155">
        <f t="shared" si="49"/>
        <v>0</v>
      </c>
      <c r="AC77" s="155" t="str">
        <f t="shared" si="50"/>
        <v/>
      </c>
      <c r="AD77" s="155" t="str">
        <f t="shared" si="51"/>
        <v/>
      </c>
      <c r="AE77" s="199"/>
    </row>
    <row r="78" spans="2:31" ht="14.25" customHeight="1">
      <c r="B78" s="632"/>
      <c r="C78" s="636"/>
      <c r="D78" s="632"/>
      <c r="E78" s="640"/>
      <c r="F78" s="140" t="s">
        <v>61</v>
      </c>
      <c r="G78" s="141">
        <v>2</v>
      </c>
      <c r="H78" s="142" t="s">
        <v>10</v>
      </c>
      <c r="I78" s="142" t="s">
        <v>11</v>
      </c>
      <c r="J78" s="142">
        <v>3</v>
      </c>
      <c r="K78" s="142" t="s">
        <v>6</v>
      </c>
      <c r="L78" s="142">
        <f t="shared" si="64"/>
        <v>45</v>
      </c>
      <c r="M78" s="142">
        <v>100</v>
      </c>
      <c r="N78" s="148">
        <f t="shared" si="41"/>
        <v>45</v>
      </c>
      <c r="O78" s="237">
        <f>'3年生'!Q30</f>
        <v>0</v>
      </c>
      <c r="P78" s="237">
        <f>'3年生'!R30</f>
        <v>0</v>
      </c>
      <c r="Q78" s="237">
        <f>'3年生'!S30</f>
        <v>0</v>
      </c>
      <c r="R78" s="237">
        <f>'3年生'!T30</f>
        <v>0</v>
      </c>
      <c r="S78" s="238">
        <f>'3年生'!O30</f>
        <v>0</v>
      </c>
      <c r="T78" s="238">
        <f>'3年生'!P30</f>
        <v>0</v>
      </c>
      <c r="U78" s="155" t="str">
        <f t="shared" si="42"/>
        <v/>
      </c>
      <c r="V78" s="149">
        <f t="shared" si="43"/>
        <v>45</v>
      </c>
      <c r="W78" s="150">
        <f t="shared" si="44"/>
        <v>5</v>
      </c>
      <c r="X78" s="150">
        <f t="shared" si="45"/>
        <v>45</v>
      </c>
      <c r="Y78" s="151">
        <f t="shared" si="46"/>
        <v>4.409171075837742</v>
      </c>
      <c r="Z78" s="155" t="str">
        <f t="shared" si="47"/>
        <v/>
      </c>
      <c r="AA78" s="155" t="str">
        <f t="shared" si="48"/>
        <v/>
      </c>
      <c r="AB78" s="155">
        <f t="shared" si="49"/>
        <v>0</v>
      </c>
      <c r="AC78" s="155" t="str">
        <f t="shared" si="50"/>
        <v/>
      </c>
      <c r="AD78" s="155" t="str">
        <f t="shared" si="51"/>
        <v/>
      </c>
      <c r="AE78" s="199"/>
    </row>
    <row r="79" spans="2:31" ht="14.25" customHeight="1">
      <c r="B79" s="632"/>
      <c r="C79" s="636"/>
      <c r="D79" s="632"/>
      <c r="E79" s="640"/>
      <c r="F79" s="140" t="s">
        <v>62</v>
      </c>
      <c r="G79" s="141">
        <v>2</v>
      </c>
      <c r="H79" s="142" t="s">
        <v>10</v>
      </c>
      <c r="I79" s="142" t="s">
        <v>152</v>
      </c>
      <c r="J79" s="142">
        <v>4</v>
      </c>
      <c r="K79" s="142" t="s">
        <v>24</v>
      </c>
      <c r="L79" s="142">
        <f t="shared" si="64"/>
        <v>22.5</v>
      </c>
      <c r="M79" s="142">
        <v>100</v>
      </c>
      <c r="N79" s="148">
        <f t="shared" si="41"/>
        <v>22.5</v>
      </c>
      <c r="O79" s="237">
        <f>'4年生'!Q33</f>
        <v>0</v>
      </c>
      <c r="P79" s="237">
        <f>'4年生'!R33</f>
        <v>0</v>
      </c>
      <c r="Q79" s="237">
        <f>'4年生'!S33</f>
        <v>0</v>
      </c>
      <c r="R79" s="237">
        <f>'4年生'!T33</f>
        <v>0</v>
      </c>
      <c r="S79" s="238">
        <f>'4年生'!O33</f>
        <v>0</v>
      </c>
      <c r="T79" s="238">
        <f>'4年生'!P33</f>
        <v>0</v>
      </c>
      <c r="U79" s="155" t="str">
        <f t="shared" si="42"/>
        <v/>
      </c>
      <c r="V79" s="149">
        <f t="shared" si="43"/>
        <v>22.5</v>
      </c>
      <c r="W79" s="150">
        <f t="shared" si="44"/>
        <v>2.5</v>
      </c>
      <c r="X79" s="150">
        <f t="shared" si="45"/>
        <v>22.5</v>
      </c>
      <c r="Y79" s="151">
        <f t="shared" si="46"/>
        <v>2.204585537918871</v>
      </c>
      <c r="Z79" s="155" t="str">
        <f t="shared" si="47"/>
        <v/>
      </c>
      <c r="AA79" s="155" t="str">
        <f t="shared" si="48"/>
        <v/>
      </c>
      <c r="AB79" s="155" t="str">
        <f t="shared" si="49"/>
        <v/>
      </c>
      <c r="AC79" s="155">
        <f t="shared" si="50"/>
        <v>0</v>
      </c>
      <c r="AD79" s="155" t="str">
        <f t="shared" si="51"/>
        <v/>
      </c>
      <c r="AE79" s="199"/>
    </row>
    <row r="80" spans="2:31" ht="14.25" customHeight="1">
      <c r="B80" s="632"/>
      <c r="C80" s="636"/>
      <c r="D80" s="632"/>
      <c r="E80" s="640"/>
      <c r="F80" s="140" t="s">
        <v>63</v>
      </c>
      <c r="G80" s="141">
        <v>2</v>
      </c>
      <c r="H80" s="142" t="s">
        <v>10</v>
      </c>
      <c r="I80" s="142" t="s">
        <v>152</v>
      </c>
      <c r="J80" s="142">
        <v>4</v>
      </c>
      <c r="K80" s="142" t="s">
        <v>24</v>
      </c>
      <c r="L80" s="142">
        <f t="shared" si="64"/>
        <v>22.5</v>
      </c>
      <c r="M80" s="142">
        <v>100</v>
      </c>
      <c r="N80" s="148">
        <f t="shared" si="41"/>
        <v>22.5</v>
      </c>
      <c r="O80" s="237">
        <f>'4年生'!Q34</f>
        <v>0</v>
      </c>
      <c r="P80" s="237">
        <f>'4年生'!R34</f>
        <v>0</v>
      </c>
      <c r="Q80" s="237">
        <f>'4年生'!S34</f>
        <v>0</v>
      </c>
      <c r="R80" s="237">
        <f>'4年生'!T34</f>
        <v>0</v>
      </c>
      <c r="S80" s="238">
        <f>'4年生'!O34</f>
        <v>0</v>
      </c>
      <c r="T80" s="238">
        <f>'4年生'!P34</f>
        <v>0</v>
      </c>
      <c r="U80" s="155" t="str">
        <f t="shared" si="42"/>
        <v/>
      </c>
      <c r="V80" s="149">
        <f t="shared" si="43"/>
        <v>22.5</v>
      </c>
      <c r="W80" s="150">
        <f t="shared" si="44"/>
        <v>2.5</v>
      </c>
      <c r="X80" s="150">
        <f t="shared" si="45"/>
        <v>22.5</v>
      </c>
      <c r="Y80" s="151">
        <f t="shared" si="46"/>
        <v>2.204585537918871</v>
      </c>
      <c r="Z80" s="155" t="str">
        <f t="shared" si="47"/>
        <v/>
      </c>
      <c r="AA80" s="155" t="str">
        <f t="shared" si="48"/>
        <v/>
      </c>
      <c r="AB80" s="155" t="str">
        <f t="shared" si="49"/>
        <v/>
      </c>
      <c r="AC80" s="155">
        <f t="shared" si="50"/>
        <v>0</v>
      </c>
      <c r="AD80" s="155" t="str">
        <f t="shared" si="51"/>
        <v/>
      </c>
      <c r="AE80" s="199"/>
    </row>
    <row r="81" spans="2:31" ht="14.25" customHeight="1">
      <c r="B81" s="632"/>
      <c r="C81" s="636"/>
      <c r="D81" s="632"/>
      <c r="E81" s="640"/>
      <c r="F81" s="140" t="s">
        <v>64</v>
      </c>
      <c r="G81" s="141">
        <v>2</v>
      </c>
      <c r="H81" s="142" t="s">
        <v>10</v>
      </c>
      <c r="I81" s="142" t="s">
        <v>152</v>
      </c>
      <c r="J81" s="142">
        <v>4</v>
      </c>
      <c r="K81" s="142" t="s">
        <v>24</v>
      </c>
      <c r="L81" s="142">
        <f t="shared" si="64"/>
        <v>22.5</v>
      </c>
      <c r="M81" s="142">
        <v>100</v>
      </c>
      <c r="N81" s="148">
        <f t="shared" si="41"/>
        <v>22.5</v>
      </c>
      <c r="O81" s="237">
        <f>'4年生'!Q35</f>
        <v>0</v>
      </c>
      <c r="P81" s="237">
        <f>'4年生'!R35</f>
        <v>0</v>
      </c>
      <c r="Q81" s="237">
        <f>'4年生'!S35</f>
        <v>0</v>
      </c>
      <c r="R81" s="237">
        <f>'4年生'!T35</f>
        <v>0</v>
      </c>
      <c r="S81" s="238">
        <f>'4年生'!O35</f>
        <v>0</v>
      </c>
      <c r="T81" s="238">
        <f>'4年生'!P35</f>
        <v>0</v>
      </c>
      <c r="U81" s="155" t="str">
        <f t="shared" si="42"/>
        <v/>
      </c>
      <c r="V81" s="149">
        <f t="shared" si="43"/>
        <v>22.5</v>
      </c>
      <c r="W81" s="150">
        <f t="shared" si="44"/>
        <v>2.5</v>
      </c>
      <c r="X81" s="150">
        <f t="shared" si="45"/>
        <v>22.5</v>
      </c>
      <c r="Y81" s="151">
        <f t="shared" si="46"/>
        <v>2.204585537918871</v>
      </c>
      <c r="Z81" s="155" t="str">
        <f t="shared" si="47"/>
        <v/>
      </c>
      <c r="AA81" s="155" t="str">
        <f t="shared" si="48"/>
        <v/>
      </c>
      <c r="AB81" s="155" t="str">
        <f t="shared" si="49"/>
        <v/>
      </c>
      <c r="AC81" s="155">
        <f t="shared" si="50"/>
        <v>0</v>
      </c>
      <c r="AD81" s="155" t="str">
        <f t="shared" si="51"/>
        <v/>
      </c>
      <c r="AE81" s="199"/>
    </row>
    <row r="82" spans="2:31" ht="14.25" customHeight="1">
      <c r="B82" s="632"/>
      <c r="C82" s="636"/>
      <c r="D82" s="632"/>
      <c r="E82" s="640"/>
      <c r="F82" s="140" t="s">
        <v>65</v>
      </c>
      <c r="G82" s="141">
        <v>2</v>
      </c>
      <c r="H82" s="142" t="s">
        <v>330</v>
      </c>
      <c r="I82" s="142" t="s">
        <v>152</v>
      </c>
      <c r="J82" s="142">
        <v>5</v>
      </c>
      <c r="K82" s="142" t="s">
        <v>24</v>
      </c>
      <c r="L82" s="142">
        <f t="shared" si="64"/>
        <v>22.5</v>
      </c>
      <c r="M82" s="142">
        <v>100</v>
      </c>
      <c r="N82" s="148">
        <f t="shared" si="41"/>
        <v>0</v>
      </c>
      <c r="O82" s="237">
        <f>'5年生'!Q64</f>
        <v>0</v>
      </c>
      <c r="P82" s="237">
        <f>'5年生'!R64</f>
        <v>0</v>
      </c>
      <c r="Q82" s="237">
        <f>'5年生'!S64</f>
        <v>0</v>
      </c>
      <c r="R82" s="237">
        <f>'5年生'!T64</f>
        <v>0</v>
      </c>
      <c r="S82" s="238">
        <f>'5年生'!O64</f>
        <v>0</v>
      </c>
      <c r="T82" s="238">
        <f>'5年生'!P64</f>
        <v>0</v>
      </c>
      <c r="U82" s="155" t="str">
        <f t="shared" si="42"/>
        <v/>
      </c>
      <c r="V82" s="149">
        <f t="shared" si="43"/>
        <v>22.5</v>
      </c>
      <c r="W82" s="150">
        <f t="shared" si="44"/>
        <v>2.5</v>
      </c>
      <c r="X82" s="150">
        <f t="shared" si="45"/>
        <v>22.5</v>
      </c>
      <c r="Y82" s="151">
        <f t="shared" si="46"/>
        <v>2.204585537918871</v>
      </c>
      <c r="Z82" s="155" t="str">
        <f t="shared" si="47"/>
        <v/>
      </c>
      <c r="AA82" s="155" t="str">
        <f t="shared" si="48"/>
        <v/>
      </c>
      <c r="AB82" s="155" t="str">
        <f t="shared" si="49"/>
        <v/>
      </c>
      <c r="AC82" s="155" t="str">
        <f t="shared" si="50"/>
        <v/>
      </c>
      <c r="AD82" s="155">
        <f t="shared" si="51"/>
        <v>0</v>
      </c>
      <c r="AE82" s="199"/>
    </row>
    <row r="83" spans="2:31" ht="14.25" customHeight="1">
      <c r="B83" s="632"/>
      <c r="C83" s="636"/>
      <c r="D83" s="632"/>
      <c r="E83" s="640"/>
      <c r="F83" s="140" t="s">
        <v>66</v>
      </c>
      <c r="G83" s="141">
        <v>2</v>
      </c>
      <c r="H83" s="142" t="s">
        <v>330</v>
      </c>
      <c r="I83" s="142" t="s">
        <v>152</v>
      </c>
      <c r="J83" s="142">
        <v>5</v>
      </c>
      <c r="K83" s="142" t="s">
        <v>24</v>
      </c>
      <c r="L83" s="142">
        <f t="shared" si="64"/>
        <v>22.5</v>
      </c>
      <c r="M83" s="142">
        <v>100</v>
      </c>
      <c r="N83" s="148">
        <f t="shared" si="41"/>
        <v>0</v>
      </c>
      <c r="O83" s="237">
        <f>'5年生'!Q65</f>
        <v>0</v>
      </c>
      <c r="P83" s="237">
        <f>'5年生'!R65</f>
        <v>0</v>
      </c>
      <c r="Q83" s="237">
        <f>'5年生'!S65</f>
        <v>0</v>
      </c>
      <c r="R83" s="237">
        <f>'5年生'!T65</f>
        <v>0</v>
      </c>
      <c r="S83" s="238">
        <f>'5年生'!O65</f>
        <v>0</v>
      </c>
      <c r="T83" s="238">
        <f>'5年生'!P65</f>
        <v>0</v>
      </c>
      <c r="U83" s="155" t="str">
        <f t="shared" si="42"/>
        <v/>
      </c>
      <c r="V83" s="149">
        <f t="shared" si="43"/>
        <v>22.5</v>
      </c>
      <c r="W83" s="150">
        <f t="shared" si="44"/>
        <v>2.5</v>
      </c>
      <c r="X83" s="150">
        <f t="shared" si="45"/>
        <v>22.5</v>
      </c>
      <c r="Y83" s="151">
        <f t="shared" si="46"/>
        <v>2.204585537918871</v>
      </c>
      <c r="Z83" s="155" t="str">
        <f t="shared" si="47"/>
        <v/>
      </c>
      <c r="AA83" s="155" t="str">
        <f t="shared" si="48"/>
        <v/>
      </c>
      <c r="AB83" s="155" t="str">
        <f t="shared" si="49"/>
        <v/>
      </c>
      <c r="AC83" s="155" t="str">
        <f t="shared" si="50"/>
        <v/>
      </c>
      <c r="AD83" s="155">
        <f t="shared" si="51"/>
        <v>0</v>
      </c>
      <c r="AE83" s="199"/>
    </row>
    <row r="84" spans="2:31" ht="14.25" customHeight="1">
      <c r="B84" s="632"/>
      <c r="C84" s="636"/>
      <c r="D84" s="632"/>
      <c r="E84" s="640"/>
      <c r="F84" s="140" t="s">
        <v>65</v>
      </c>
      <c r="G84" s="141">
        <v>2</v>
      </c>
      <c r="H84" s="142" t="s">
        <v>330</v>
      </c>
      <c r="I84" s="142" t="s">
        <v>152</v>
      </c>
      <c r="J84" s="142">
        <v>4</v>
      </c>
      <c r="K84" s="142" t="s">
        <v>24</v>
      </c>
      <c r="L84" s="142">
        <f t="shared" si="64"/>
        <v>22.5</v>
      </c>
      <c r="M84" s="142">
        <v>100</v>
      </c>
      <c r="N84" s="148">
        <f t="shared" si="41"/>
        <v>0</v>
      </c>
      <c r="O84" s="237">
        <f>'4年生'!Q36</f>
        <v>0</v>
      </c>
      <c r="P84" s="237">
        <f>'4年生'!R36</f>
        <v>0</v>
      </c>
      <c r="Q84" s="237">
        <f>'4年生'!S36</f>
        <v>0</v>
      </c>
      <c r="R84" s="237">
        <f>'4年生'!T36</f>
        <v>0</v>
      </c>
      <c r="S84" s="238">
        <f>'4年生'!O36</f>
        <v>0</v>
      </c>
      <c r="T84" s="238">
        <f>'4年生'!P36</f>
        <v>0</v>
      </c>
      <c r="U84" s="155" t="str">
        <f t="shared" si="42"/>
        <v/>
      </c>
      <c r="V84" s="149">
        <f t="shared" si="43"/>
        <v>22.5</v>
      </c>
      <c r="W84" s="150">
        <f t="shared" si="44"/>
        <v>2.5</v>
      </c>
      <c r="X84" s="150">
        <f t="shared" si="45"/>
        <v>22.5</v>
      </c>
      <c r="Y84" s="151">
        <f t="shared" si="46"/>
        <v>2.204585537918871</v>
      </c>
      <c r="Z84" s="155" t="str">
        <f t="shared" si="47"/>
        <v/>
      </c>
      <c r="AA84" s="155" t="str">
        <f t="shared" si="48"/>
        <v/>
      </c>
      <c r="AB84" s="155" t="str">
        <f t="shared" si="49"/>
        <v/>
      </c>
      <c r="AC84" s="155">
        <f t="shared" si="50"/>
        <v>0</v>
      </c>
      <c r="AD84" s="155" t="str">
        <f t="shared" si="51"/>
        <v/>
      </c>
      <c r="AE84" s="199"/>
    </row>
    <row r="85" spans="2:31" ht="14.25" customHeight="1">
      <c r="B85" s="632"/>
      <c r="C85" s="636"/>
      <c r="D85" s="632"/>
      <c r="E85" s="640"/>
      <c r="F85" s="140" t="s">
        <v>66</v>
      </c>
      <c r="G85" s="141">
        <v>2</v>
      </c>
      <c r="H85" s="142" t="s">
        <v>330</v>
      </c>
      <c r="I85" s="142" t="s">
        <v>152</v>
      </c>
      <c r="J85" s="142">
        <v>4</v>
      </c>
      <c r="K85" s="142" t="s">
        <v>24</v>
      </c>
      <c r="L85" s="142">
        <f t="shared" si="64"/>
        <v>22.5</v>
      </c>
      <c r="M85" s="142">
        <v>100</v>
      </c>
      <c r="N85" s="148">
        <f t="shared" si="41"/>
        <v>0</v>
      </c>
      <c r="O85" s="237">
        <f>'4年生'!Q37</f>
        <v>0</v>
      </c>
      <c r="P85" s="237">
        <f>'4年生'!R37</f>
        <v>0</v>
      </c>
      <c r="Q85" s="237">
        <f>'4年生'!S37</f>
        <v>0</v>
      </c>
      <c r="R85" s="237">
        <f>'4年生'!T37</f>
        <v>0</v>
      </c>
      <c r="S85" s="238">
        <f>'4年生'!O37</f>
        <v>0</v>
      </c>
      <c r="T85" s="238">
        <f>'4年生'!P37</f>
        <v>0</v>
      </c>
      <c r="U85" s="155" t="str">
        <f t="shared" si="42"/>
        <v/>
      </c>
      <c r="V85" s="149">
        <f t="shared" si="43"/>
        <v>22.5</v>
      </c>
      <c r="W85" s="150">
        <f t="shared" si="44"/>
        <v>2.5</v>
      </c>
      <c r="X85" s="150">
        <f t="shared" si="45"/>
        <v>22.5</v>
      </c>
      <c r="Y85" s="151">
        <f t="shared" si="46"/>
        <v>2.204585537918871</v>
      </c>
      <c r="Z85" s="155" t="str">
        <f t="shared" si="47"/>
        <v/>
      </c>
      <c r="AA85" s="155" t="str">
        <f t="shared" si="48"/>
        <v/>
      </c>
      <c r="AB85" s="155" t="str">
        <f t="shared" si="49"/>
        <v/>
      </c>
      <c r="AC85" s="155">
        <f t="shared" si="50"/>
        <v>0</v>
      </c>
      <c r="AD85" s="155" t="str">
        <f t="shared" si="51"/>
        <v/>
      </c>
      <c r="AE85" s="199"/>
    </row>
    <row r="86" spans="2:31" ht="14.25" customHeight="1">
      <c r="B86" s="632"/>
      <c r="C86" s="636"/>
      <c r="D86" s="632"/>
      <c r="E86" s="640"/>
      <c r="F86" s="493" t="s">
        <v>343</v>
      </c>
      <c r="G86" s="494">
        <v>1</v>
      </c>
      <c r="H86" s="161" t="s">
        <v>10</v>
      </c>
      <c r="I86" s="161" t="s">
        <v>11</v>
      </c>
      <c r="J86" s="161">
        <v>1</v>
      </c>
      <c r="K86" s="161" t="s">
        <v>24</v>
      </c>
      <c r="L86" s="161">
        <f t="shared" si="64"/>
        <v>22.5</v>
      </c>
      <c r="M86" s="142">
        <v>100</v>
      </c>
      <c r="N86" s="148">
        <f t="shared" ref="N86" si="65">IF(H86="必修",L86*M86/100,IF(T86=0,0,L86*M86/100))</f>
        <v>22.5</v>
      </c>
      <c r="O86" s="237">
        <f>'1年生'!Q32</f>
        <v>0</v>
      </c>
      <c r="P86" s="237">
        <f>'1年生'!R32</f>
        <v>0</v>
      </c>
      <c r="Q86" s="237">
        <f>'1年生'!S32</f>
        <v>0</v>
      </c>
      <c r="R86" s="237">
        <f>'1年生'!T32</f>
        <v>0</v>
      </c>
      <c r="S86" s="238">
        <f>'1年生'!O32</f>
        <v>0</v>
      </c>
      <c r="T86" s="238">
        <f>'1年生'!P32</f>
        <v>0</v>
      </c>
      <c r="U86" s="155" t="str">
        <f t="shared" ref="U86" si="66">IF(S86="30分未満",1,IF(S86="30分～1時間",2,IF(S86="1～2時間",3,IF(S86="2～3時間",4,IF(S86="3時間以上",5,IF(S86=0,""))))))</f>
        <v/>
      </c>
      <c r="V86" s="149">
        <f t="shared" ref="V86" si="67">L86*M86/100</f>
        <v>22.5</v>
      </c>
      <c r="W86" s="150">
        <f t="shared" ref="W86" si="68">V86/$N$97*100</f>
        <v>2.5</v>
      </c>
      <c r="X86" s="150">
        <f t="shared" ref="X86" si="69">V86</f>
        <v>22.5</v>
      </c>
      <c r="Y86" s="151">
        <f t="shared" si="46"/>
        <v>2.204585537918871</v>
      </c>
      <c r="Z86" s="155">
        <f t="shared" ref="Z86" si="70">IF(J86=1,Y86*T86/5,"")</f>
        <v>0</v>
      </c>
      <c r="AA86" s="155" t="str">
        <f t="shared" ref="AA86" si="71">IF(J86=2,Y86*T86/5,"")</f>
        <v/>
      </c>
      <c r="AB86" s="155" t="str">
        <f t="shared" ref="AB86" si="72">IF(J86=3,Y86*T86/5,"")</f>
        <v/>
      </c>
      <c r="AC86" s="155" t="str">
        <f t="shared" ref="AC86" si="73">IF(J86=4,Y86*T86/5,"")</f>
        <v/>
      </c>
      <c r="AD86" s="155" t="str">
        <f t="shared" ref="AD86" si="74">IF(J86=5,Y86*T86/5,"")</f>
        <v/>
      </c>
      <c r="AE86" s="199"/>
    </row>
    <row r="87" spans="2:31" ht="14.25" customHeight="1">
      <c r="B87" s="632"/>
      <c r="C87" s="636"/>
      <c r="D87" s="632"/>
      <c r="E87" s="640"/>
      <c r="F87" s="493" t="s">
        <v>344</v>
      </c>
      <c r="G87" s="494">
        <v>1</v>
      </c>
      <c r="H87" s="161" t="s">
        <v>10</v>
      </c>
      <c r="I87" s="161" t="s">
        <v>11</v>
      </c>
      <c r="J87" s="161">
        <v>2</v>
      </c>
      <c r="K87" s="161" t="s">
        <v>24</v>
      </c>
      <c r="L87" s="161">
        <f t="shared" ref="L87" si="75">IF(I87="学修",G87/2*22.5,IF(I87=0,"",G87*22.5))</f>
        <v>22.5</v>
      </c>
      <c r="M87" s="142">
        <v>100</v>
      </c>
      <c r="N87" s="148">
        <f t="shared" ref="N87" si="76">IF(H87="必修",L87*M87/100,IF(T87=0,0,L87*M87/100))</f>
        <v>22.5</v>
      </c>
      <c r="O87" s="237">
        <f>'2年生'!Q31</f>
        <v>0</v>
      </c>
      <c r="P87" s="237">
        <f>'2年生'!R31</f>
        <v>0</v>
      </c>
      <c r="Q87" s="237">
        <f>'2年生'!S31</f>
        <v>0</v>
      </c>
      <c r="R87" s="237">
        <f>'2年生'!T31</f>
        <v>0</v>
      </c>
      <c r="S87" s="238">
        <f>'2年生'!O31</f>
        <v>0</v>
      </c>
      <c r="T87" s="238">
        <f>'2年生'!P31</f>
        <v>0</v>
      </c>
      <c r="U87" s="155" t="str">
        <f t="shared" ref="U87" si="77">IF(S87="30分未満",1,IF(S87="30分～1時間",2,IF(S87="1～2時間",3,IF(S87="2～3時間",4,IF(S87="3時間以上",5,IF(S87=0,""))))))</f>
        <v/>
      </c>
      <c r="V87" s="149">
        <f t="shared" ref="V87" si="78">L87*M87/100</f>
        <v>22.5</v>
      </c>
      <c r="W87" s="150">
        <f t="shared" ref="W87" si="79">V87/$N$97*100</f>
        <v>2.5</v>
      </c>
      <c r="X87" s="150">
        <f t="shared" ref="X87" si="80">V87</f>
        <v>22.5</v>
      </c>
      <c r="Y87" s="151">
        <f t="shared" si="46"/>
        <v>2.204585537918871</v>
      </c>
      <c r="Z87" s="155" t="str">
        <f t="shared" ref="Z87" si="81">IF(J87=1,Y87*T87/5,"")</f>
        <v/>
      </c>
      <c r="AA87" s="155">
        <f t="shared" ref="AA87" si="82">IF(J87=2,Y87*T87/5,"")</f>
        <v>0</v>
      </c>
      <c r="AB87" s="155" t="str">
        <f t="shared" ref="AB87" si="83">IF(J87=3,Y87*T87/5,"")</f>
        <v/>
      </c>
      <c r="AC87" s="155" t="str">
        <f t="shared" ref="AC87" si="84">IF(J87=4,Y87*T87/5,"")</f>
        <v/>
      </c>
      <c r="AD87" s="155" t="str">
        <f t="shared" ref="AD87" si="85">IF(J87=5,Y87*T87/5,"")</f>
        <v/>
      </c>
      <c r="AE87" s="199"/>
    </row>
    <row r="88" spans="2:31" ht="14.25" customHeight="1">
      <c r="B88" s="632"/>
      <c r="C88" s="636"/>
      <c r="D88" s="632"/>
      <c r="E88" s="640"/>
      <c r="F88" s="493" t="s">
        <v>345</v>
      </c>
      <c r="G88" s="494">
        <v>1</v>
      </c>
      <c r="H88" s="161" t="s">
        <v>10</v>
      </c>
      <c r="I88" s="161" t="s">
        <v>11</v>
      </c>
      <c r="J88" s="161">
        <v>4</v>
      </c>
      <c r="K88" s="161" t="s">
        <v>24</v>
      </c>
      <c r="L88" s="161">
        <f t="shared" ref="L88" si="86">IF(I88="学修",G88/2*22.5,IF(I88=0,"",G88*22.5))</f>
        <v>22.5</v>
      </c>
      <c r="M88" s="142">
        <v>100</v>
      </c>
      <c r="N88" s="148">
        <f t="shared" ref="N88" si="87">IF(H88="必修",L88*M88/100,IF(T88=0,0,L88*M88/100))</f>
        <v>22.5</v>
      </c>
      <c r="O88" s="237">
        <f>'4年生'!Q38</f>
        <v>0</v>
      </c>
      <c r="P88" s="237">
        <f>'4年生'!R38</f>
        <v>0</v>
      </c>
      <c r="Q88" s="237">
        <f>'4年生'!S38</f>
        <v>0</v>
      </c>
      <c r="R88" s="237">
        <f>'4年生'!T38</f>
        <v>0</v>
      </c>
      <c r="S88" s="238">
        <f>'4年生'!O38</f>
        <v>0</v>
      </c>
      <c r="T88" s="238">
        <f>'4年生'!P38</f>
        <v>0</v>
      </c>
      <c r="U88" s="155" t="str">
        <f t="shared" ref="U88" si="88">IF(S88="30分未満",1,IF(S88="30分～1時間",2,IF(S88="1～2時間",3,IF(S88="2～3時間",4,IF(S88="3時間以上",5,IF(S88=0,""))))))</f>
        <v/>
      </c>
      <c r="V88" s="149">
        <f t="shared" ref="V88" si="89">L88*M88/100</f>
        <v>22.5</v>
      </c>
      <c r="W88" s="150">
        <f t="shared" ref="W88" si="90">V88/$N$97*100</f>
        <v>2.5</v>
      </c>
      <c r="X88" s="150">
        <f t="shared" ref="X88" si="91">V88</f>
        <v>22.5</v>
      </c>
      <c r="Y88" s="151">
        <f t="shared" si="46"/>
        <v>2.204585537918871</v>
      </c>
      <c r="Z88" s="155" t="str">
        <f t="shared" ref="Z88" si="92">IF(J88=1,Y88*T88/5,"")</f>
        <v/>
      </c>
      <c r="AA88" s="155" t="str">
        <f t="shared" ref="AA88" si="93">IF(J88=2,Y88*T88/5,"")</f>
        <v/>
      </c>
      <c r="AB88" s="155" t="str">
        <f t="shared" ref="AB88" si="94">IF(J88=3,Y88*T88/5,"")</f>
        <v/>
      </c>
      <c r="AC88" s="155">
        <f t="shared" ref="AC88" si="95">IF(J88=4,Y88*T88/5,"")</f>
        <v>0</v>
      </c>
      <c r="AD88" s="155" t="str">
        <f t="shared" ref="AD88" si="96">IF(J88=5,Y88*T88/5,"")</f>
        <v/>
      </c>
      <c r="AE88" s="199"/>
    </row>
    <row r="89" spans="2:31" ht="14.25" customHeight="1">
      <c r="B89" s="632"/>
      <c r="C89" s="636"/>
      <c r="D89" s="632"/>
      <c r="E89" s="640"/>
      <c r="F89" s="493" t="s">
        <v>346</v>
      </c>
      <c r="G89" s="494">
        <v>1</v>
      </c>
      <c r="H89" s="161" t="s">
        <v>10</v>
      </c>
      <c r="I89" s="161" t="s">
        <v>11</v>
      </c>
      <c r="J89" s="161">
        <v>5</v>
      </c>
      <c r="K89" s="161" t="s">
        <v>24</v>
      </c>
      <c r="L89" s="161">
        <f t="shared" ref="L89" si="97">IF(I89="学修",G89/2*22.5,IF(I89=0,"",G89*22.5))</f>
        <v>22.5</v>
      </c>
      <c r="M89" s="142">
        <v>100</v>
      </c>
      <c r="N89" s="148">
        <f t="shared" ref="N89" si="98">IF(H89="必修",L89*M89/100,IF(T89=0,0,L89*M89/100))</f>
        <v>22.5</v>
      </c>
      <c r="O89" s="237">
        <f>'5年生'!Q70</f>
        <v>0</v>
      </c>
      <c r="P89" s="237">
        <f>'5年生'!R70</f>
        <v>0</v>
      </c>
      <c r="Q89" s="237">
        <f>'5年生'!S70</f>
        <v>0</v>
      </c>
      <c r="R89" s="237">
        <f>'5年生'!T70</f>
        <v>0</v>
      </c>
      <c r="S89" s="238">
        <f>'5年生'!O70</f>
        <v>0</v>
      </c>
      <c r="T89" s="238">
        <f>'5年生'!P70</f>
        <v>0</v>
      </c>
      <c r="U89" s="155" t="str">
        <f t="shared" ref="U89" si="99">IF(S89="30分未満",1,IF(S89="30分～1時間",2,IF(S89="1～2時間",3,IF(S89="2～3時間",4,IF(S89="3時間以上",5,IF(S89=0,""))))))</f>
        <v/>
      </c>
      <c r="V89" s="149">
        <f t="shared" ref="V89" si="100">L89*M89/100</f>
        <v>22.5</v>
      </c>
      <c r="W89" s="150">
        <f t="shared" ref="W89" si="101">V89/$N$97*100</f>
        <v>2.5</v>
      </c>
      <c r="X89" s="150">
        <f t="shared" ref="X89" si="102">V89</f>
        <v>22.5</v>
      </c>
      <c r="Y89" s="151">
        <f t="shared" si="46"/>
        <v>2.204585537918871</v>
      </c>
      <c r="Z89" s="155" t="str">
        <f t="shared" ref="Z89" si="103">IF(J89=1,Y89*T89/5,"")</f>
        <v/>
      </c>
      <c r="AA89" s="155" t="str">
        <f t="shared" ref="AA89" si="104">IF(J89=2,Y89*T89/5,"")</f>
        <v/>
      </c>
      <c r="AB89" s="155" t="str">
        <f t="shared" ref="AB89" si="105">IF(J89=3,Y89*T89/5,"")</f>
        <v/>
      </c>
      <c r="AC89" s="155" t="str">
        <f t="shared" ref="AC89" si="106">IF(J89=4,Y89*T89/5,"")</f>
        <v/>
      </c>
      <c r="AD89" s="155">
        <f t="shared" ref="AD89" si="107">IF(J89=5,Y89*T89/5,"")</f>
        <v>0</v>
      </c>
      <c r="AE89" s="199"/>
    </row>
    <row r="90" spans="2:31" ht="14.25" customHeight="1">
      <c r="B90" s="632"/>
      <c r="C90" s="636"/>
      <c r="D90" s="632"/>
      <c r="E90" s="640"/>
      <c r="F90" s="493" t="s">
        <v>336</v>
      </c>
      <c r="G90" s="494">
        <v>2</v>
      </c>
      <c r="H90" s="161" t="s">
        <v>10</v>
      </c>
      <c r="I90" s="161" t="s">
        <v>152</v>
      </c>
      <c r="J90" s="161">
        <v>5</v>
      </c>
      <c r="K90" s="161" t="s">
        <v>24</v>
      </c>
      <c r="L90" s="161">
        <f t="shared" ref="L90" si="108">IF(I90="学修",G90/2*22.5,IF(I90=0,"",G90*22.5))</f>
        <v>22.5</v>
      </c>
      <c r="M90" s="142">
        <v>100</v>
      </c>
      <c r="N90" s="148">
        <f t="shared" ref="N90" si="109">IF(H90="必修",L90*M90/100,IF(T90=0,0,L90*M90/100))</f>
        <v>22.5</v>
      </c>
      <c r="O90" s="237">
        <f>'5年生'!Q71</f>
        <v>0</v>
      </c>
      <c r="P90" s="237">
        <f>'5年生'!R71</f>
        <v>0</v>
      </c>
      <c r="Q90" s="237">
        <f>'5年生'!S71</f>
        <v>0</v>
      </c>
      <c r="R90" s="237">
        <f>'5年生'!T71</f>
        <v>0</v>
      </c>
      <c r="S90" s="238">
        <f>'5年生'!O71</f>
        <v>0</v>
      </c>
      <c r="T90" s="238">
        <f>'5年生'!P71</f>
        <v>0</v>
      </c>
      <c r="U90" s="155" t="str">
        <f t="shared" ref="U90" si="110">IF(S90="30分未満",1,IF(S90="30分～1時間",2,IF(S90="1～2時間",3,IF(S90="2～3時間",4,IF(S90="3時間以上",5,IF(S90=0,""))))))</f>
        <v/>
      </c>
      <c r="V90" s="149">
        <f t="shared" ref="V90" si="111">L90*M90/100</f>
        <v>22.5</v>
      </c>
      <c r="W90" s="150">
        <f t="shared" ref="W90" si="112">V90/$N$97*100</f>
        <v>2.5</v>
      </c>
      <c r="X90" s="150">
        <f t="shared" ref="X90" si="113">V90</f>
        <v>22.5</v>
      </c>
      <c r="Y90" s="151">
        <f t="shared" si="46"/>
        <v>2.204585537918871</v>
      </c>
      <c r="Z90" s="155" t="str">
        <f t="shared" ref="Z90" si="114">IF(J90=1,Y90*T90/5,"")</f>
        <v/>
      </c>
      <c r="AA90" s="155" t="str">
        <f t="shared" ref="AA90" si="115">IF(J90=2,Y90*T90/5,"")</f>
        <v/>
      </c>
      <c r="AB90" s="155" t="str">
        <f t="shared" ref="AB90" si="116">IF(J90=3,Y90*T90/5,"")</f>
        <v/>
      </c>
      <c r="AC90" s="155" t="str">
        <f t="shared" ref="AC90" si="117">IF(J90=4,Y90*T90/5,"")</f>
        <v/>
      </c>
      <c r="AD90" s="155">
        <f t="shared" ref="AD90" si="118">IF(J90=5,Y90*T90/5,"")</f>
        <v>0</v>
      </c>
      <c r="AE90" s="199"/>
    </row>
    <row r="91" spans="2:31" ht="14.25" customHeight="1" thickBot="1">
      <c r="B91" s="632"/>
      <c r="C91" s="636"/>
      <c r="D91" s="632"/>
      <c r="E91" s="640"/>
      <c r="F91" s="213" t="s">
        <v>153</v>
      </c>
      <c r="G91" s="214">
        <v>1</v>
      </c>
      <c r="H91" s="215" t="s">
        <v>10</v>
      </c>
      <c r="I91" s="215" t="s">
        <v>11</v>
      </c>
      <c r="J91" s="215">
        <v>4</v>
      </c>
      <c r="K91" s="215" t="s">
        <v>24</v>
      </c>
      <c r="L91" s="215">
        <f t="shared" si="64"/>
        <v>22.5</v>
      </c>
      <c r="M91" s="215">
        <v>100</v>
      </c>
      <c r="N91" s="216">
        <f t="shared" si="41"/>
        <v>22.5</v>
      </c>
      <c r="O91" s="239">
        <f>'4年生'!Q39</f>
        <v>0</v>
      </c>
      <c r="P91" s="239">
        <f>'4年生'!R39</f>
        <v>0</v>
      </c>
      <c r="Q91" s="239">
        <f>'4年生'!S39</f>
        <v>0</v>
      </c>
      <c r="R91" s="239">
        <f>'4年生'!T39</f>
        <v>0</v>
      </c>
      <c r="S91" s="240">
        <f>'4年生'!O39</f>
        <v>0</v>
      </c>
      <c r="T91" s="240">
        <f>'4年生'!P39</f>
        <v>0</v>
      </c>
      <c r="U91" s="217" t="str">
        <f t="shared" si="42"/>
        <v/>
      </c>
      <c r="V91" s="218">
        <f t="shared" si="43"/>
        <v>22.5</v>
      </c>
      <c r="W91" s="219">
        <f t="shared" si="44"/>
        <v>2.5</v>
      </c>
      <c r="X91" s="219">
        <f t="shared" si="45"/>
        <v>22.5</v>
      </c>
      <c r="Y91" s="220">
        <f t="shared" si="46"/>
        <v>2.204585537918871</v>
      </c>
      <c r="Z91" s="217" t="str">
        <f t="shared" si="47"/>
        <v/>
      </c>
      <c r="AA91" s="217" t="str">
        <f t="shared" si="48"/>
        <v/>
      </c>
      <c r="AB91" s="217" t="str">
        <f t="shared" si="49"/>
        <v/>
      </c>
      <c r="AC91" s="217">
        <f t="shared" si="50"/>
        <v>0</v>
      </c>
      <c r="AD91" s="217" t="str">
        <f t="shared" si="51"/>
        <v/>
      </c>
      <c r="AE91" s="224"/>
    </row>
    <row r="92" spans="2:31" ht="14.25" customHeight="1" thickTop="1">
      <c r="B92" s="632"/>
      <c r="C92" s="636"/>
      <c r="D92" s="186"/>
      <c r="E92" s="145"/>
      <c r="F92" s="167" t="s">
        <v>176</v>
      </c>
      <c r="G92" s="168"/>
      <c r="H92" s="168"/>
      <c r="I92" s="168"/>
      <c r="J92" s="168">
        <v>1</v>
      </c>
      <c r="K92" s="168"/>
      <c r="L92" s="168" t="str">
        <f t="shared" si="64"/>
        <v/>
      </c>
      <c r="M92" s="168"/>
      <c r="N92" s="169"/>
      <c r="O92" s="241"/>
      <c r="P92" s="241"/>
      <c r="Q92" s="241"/>
      <c r="R92" s="242"/>
      <c r="S92" s="243"/>
      <c r="T92" s="243">
        <f>AE92</f>
        <v>0</v>
      </c>
      <c r="U92" s="170"/>
      <c r="V92" s="171"/>
      <c r="W92" s="173"/>
      <c r="X92" s="173"/>
      <c r="Y92" s="173"/>
      <c r="Z92" s="170">
        <f>SUM(Z64:Z91)</f>
        <v>0</v>
      </c>
      <c r="AA92" s="170"/>
      <c r="AB92" s="170"/>
      <c r="AC92" s="170"/>
      <c r="AD92" s="170"/>
      <c r="AE92" s="212">
        <f t="shared" ref="AE92:AE96" si="119">SUM(Z92:AD92)/100</f>
        <v>0</v>
      </c>
    </row>
    <row r="93" spans="2:31" ht="14.25" customHeight="1">
      <c r="B93" s="632"/>
      <c r="C93" s="636"/>
      <c r="D93" s="186"/>
      <c r="E93" s="145"/>
      <c r="F93" s="139" t="s">
        <v>177</v>
      </c>
      <c r="G93" s="142"/>
      <c r="H93" s="142"/>
      <c r="I93" s="142"/>
      <c r="J93" s="142">
        <v>2</v>
      </c>
      <c r="K93" s="142"/>
      <c r="L93" s="142" t="str">
        <f t="shared" si="64"/>
        <v/>
      </c>
      <c r="M93" s="142"/>
      <c r="N93" s="148"/>
      <c r="O93" s="244"/>
      <c r="P93" s="244"/>
      <c r="Q93" s="244"/>
      <c r="R93" s="237"/>
      <c r="S93" s="238"/>
      <c r="T93" s="238">
        <f t="shared" ref="T93:T96" si="120">AE93</f>
        <v>0</v>
      </c>
      <c r="U93" s="155"/>
      <c r="V93" s="149"/>
      <c r="W93" s="150"/>
      <c r="X93" s="150"/>
      <c r="Y93" s="150"/>
      <c r="Z93" s="155"/>
      <c r="AA93" s="155">
        <f>SUM(AA64:AA91)</f>
        <v>0</v>
      </c>
      <c r="AB93" s="155"/>
      <c r="AC93" s="155"/>
      <c r="AD93" s="155"/>
      <c r="AE93" s="187">
        <f t="shared" si="119"/>
        <v>0</v>
      </c>
    </row>
    <row r="94" spans="2:31" ht="14.25" customHeight="1">
      <c r="B94" s="632"/>
      <c r="C94" s="636"/>
      <c r="D94" s="186"/>
      <c r="E94" s="145"/>
      <c r="F94" s="139" t="s">
        <v>178</v>
      </c>
      <c r="G94" s="142"/>
      <c r="H94" s="142"/>
      <c r="I94" s="142"/>
      <c r="J94" s="142">
        <v>3</v>
      </c>
      <c r="K94" s="142"/>
      <c r="L94" s="142" t="str">
        <f t="shared" si="64"/>
        <v/>
      </c>
      <c r="M94" s="142"/>
      <c r="N94" s="148"/>
      <c r="O94" s="244"/>
      <c r="P94" s="244"/>
      <c r="Q94" s="244"/>
      <c r="R94" s="237"/>
      <c r="S94" s="238"/>
      <c r="T94" s="238">
        <f t="shared" si="120"/>
        <v>0</v>
      </c>
      <c r="U94" s="155"/>
      <c r="V94" s="149"/>
      <c r="W94" s="150"/>
      <c r="X94" s="150"/>
      <c r="Y94" s="150"/>
      <c r="Z94" s="155"/>
      <c r="AA94" s="155"/>
      <c r="AB94" s="155">
        <f>SUM(AB64:AB91)</f>
        <v>0</v>
      </c>
      <c r="AC94" s="155"/>
      <c r="AD94" s="155"/>
      <c r="AE94" s="187">
        <f t="shared" si="119"/>
        <v>0</v>
      </c>
    </row>
    <row r="95" spans="2:31" ht="14.25" customHeight="1">
      <c r="B95" s="632"/>
      <c r="C95" s="636"/>
      <c r="D95" s="186"/>
      <c r="E95" s="145"/>
      <c r="F95" s="139" t="s">
        <v>179</v>
      </c>
      <c r="G95" s="142"/>
      <c r="H95" s="142"/>
      <c r="I95" s="142"/>
      <c r="J95" s="142">
        <v>4</v>
      </c>
      <c r="K95" s="142"/>
      <c r="L95" s="142" t="str">
        <f t="shared" si="64"/>
        <v/>
      </c>
      <c r="M95" s="142"/>
      <c r="N95" s="148"/>
      <c r="O95" s="244"/>
      <c r="P95" s="244"/>
      <c r="Q95" s="244"/>
      <c r="R95" s="237"/>
      <c r="S95" s="238"/>
      <c r="T95" s="238">
        <f t="shared" si="120"/>
        <v>0</v>
      </c>
      <c r="U95" s="155"/>
      <c r="V95" s="149"/>
      <c r="W95" s="150"/>
      <c r="X95" s="150"/>
      <c r="Y95" s="150"/>
      <c r="Z95" s="155"/>
      <c r="AA95" s="155"/>
      <c r="AB95" s="155"/>
      <c r="AC95" s="155">
        <f>SUM(AC64:AC91)</f>
        <v>0</v>
      </c>
      <c r="AD95" s="155"/>
      <c r="AE95" s="187">
        <f t="shared" si="119"/>
        <v>0</v>
      </c>
    </row>
    <row r="96" spans="2:31" ht="14.25" customHeight="1">
      <c r="B96" s="632"/>
      <c r="C96" s="636"/>
      <c r="D96" s="186"/>
      <c r="E96" s="145"/>
      <c r="F96" s="139" t="s">
        <v>180</v>
      </c>
      <c r="G96" s="142"/>
      <c r="H96" s="142"/>
      <c r="I96" s="142"/>
      <c r="J96" s="142">
        <v>5</v>
      </c>
      <c r="K96" s="142"/>
      <c r="L96" s="142" t="str">
        <f t="shared" si="64"/>
        <v/>
      </c>
      <c r="M96" s="142"/>
      <c r="N96" s="148"/>
      <c r="O96" s="244"/>
      <c r="P96" s="244"/>
      <c r="Q96" s="244"/>
      <c r="R96" s="237"/>
      <c r="S96" s="238"/>
      <c r="T96" s="238">
        <f t="shared" si="120"/>
        <v>0</v>
      </c>
      <c r="U96" s="155"/>
      <c r="V96" s="149"/>
      <c r="W96" s="150"/>
      <c r="X96" s="150"/>
      <c r="Y96" s="150"/>
      <c r="Z96" s="155"/>
      <c r="AA96" s="155"/>
      <c r="AB96" s="155"/>
      <c r="AC96" s="155"/>
      <c r="AD96" s="155">
        <f>SUM(AD64:AD91)</f>
        <v>0</v>
      </c>
      <c r="AE96" s="187">
        <f t="shared" si="119"/>
        <v>0</v>
      </c>
    </row>
    <row r="97" spans="2:31" ht="14.25" customHeight="1" thickBot="1">
      <c r="B97" s="632"/>
      <c r="C97" s="636"/>
      <c r="D97" s="188"/>
      <c r="E97" s="189"/>
      <c r="F97" s="190" t="s">
        <v>70</v>
      </c>
      <c r="G97" s="191"/>
      <c r="H97" s="191"/>
      <c r="I97" s="191"/>
      <c r="J97" s="191">
        <v>5</v>
      </c>
      <c r="K97" s="191"/>
      <c r="L97" s="191" t="str">
        <f t="shared" si="64"/>
        <v/>
      </c>
      <c r="M97" s="191"/>
      <c r="N97" s="192">
        <f>SUM(N64:N91)</f>
        <v>900</v>
      </c>
      <c r="O97" s="245"/>
      <c r="P97" s="245"/>
      <c r="Q97" s="245"/>
      <c r="R97" s="246"/>
      <c r="S97" s="247"/>
      <c r="T97" s="247"/>
      <c r="U97" s="193"/>
      <c r="V97" s="194">
        <f>SUM(V64:V91)</f>
        <v>990</v>
      </c>
      <c r="W97" s="195"/>
      <c r="X97" s="195"/>
      <c r="Y97" s="195"/>
      <c r="Z97" s="193"/>
      <c r="AA97" s="193"/>
      <c r="AB97" s="193"/>
      <c r="AC97" s="193"/>
      <c r="AD97" s="193"/>
      <c r="AE97" s="200">
        <f>SUM(AE92:AE96)</f>
        <v>0</v>
      </c>
    </row>
    <row r="98" spans="2:31" ht="14.25" customHeight="1">
      <c r="B98" s="632"/>
      <c r="C98" s="636"/>
      <c r="D98" s="630">
        <v>2</v>
      </c>
      <c r="E98" s="638" t="s">
        <v>47</v>
      </c>
      <c r="F98" s="175" t="s">
        <v>262</v>
      </c>
      <c r="G98" s="176">
        <v>2</v>
      </c>
      <c r="H98" s="176" t="s">
        <v>10</v>
      </c>
      <c r="I98" s="258" t="s">
        <v>11</v>
      </c>
      <c r="J98" s="258">
        <v>1</v>
      </c>
      <c r="K98" s="258" t="s">
        <v>6</v>
      </c>
      <c r="L98" s="258">
        <f t="shared" si="64"/>
        <v>45</v>
      </c>
      <c r="M98" s="258">
        <v>100</v>
      </c>
      <c r="N98" s="259">
        <f>IF(H98="必修",L98*M98/100,IF(T98=0,0,L98*M98/100))</f>
        <v>45</v>
      </c>
      <c r="O98" s="261">
        <f>'1年生'!Q35</f>
        <v>0</v>
      </c>
      <c r="P98" s="261">
        <f>'1年生'!R35</f>
        <v>0</v>
      </c>
      <c r="Q98" s="261">
        <f>'1年生'!S35</f>
        <v>0</v>
      </c>
      <c r="R98" s="261">
        <f>'1年生'!T35</f>
        <v>0</v>
      </c>
      <c r="S98" s="262">
        <f>'1年生'!O35</f>
        <v>0</v>
      </c>
      <c r="T98" s="262">
        <f>'1年生'!P35</f>
        <v>0</v>
      </c>
      <c r="U98" s="263" t="str">
        <f>IF(S98="30分未満",1,IF(S98="30分～1時間",2,IF(S98="1～2時間",3,IF(S98="2～3時間",4,IF(S98="3時間以上",5,IF(S98=0,""))))))</f>
        <v/>
      </c>
      <c r="V98" s="275">
        <f>L98*M98/100</f>
        <v>45</v>
      </c>
      <c r="W98" s="277">
        <f t="shared" ref="W98:W103" si="121">V98/$N$109*100</f>
        <v>37.313432835820898</v>
      </c>
      <c r="X98" s="277">
        <f>V98</f>
        <v>45</v>
      </c>
      <c r="Y98" s="278">
        <f t="shared" ref="Y98:Y103" si="122">X98/$N$110*100</f>
        <v>4.409171075837742</v>
      </c>
      <c r="Z98" s="263">
        <f>IF(J98=1,Y98*T98/5,"")</f>
        <v>0</v>
      </c>
      <c r="AA98" s="263" t="str">
        <f>IF(J98=2,Y98*T98/5,"")</f>
        <v/>
      </c>
      <c r="AB98" s="263" t="str">
        <f>IF(J98=3,Y98*T98/5,"")</f>
        <v/>
      </c>
      <c r="AC98" s="263" t="str">
        <f>IF(J98=4,Y98*T98/5,"")</f>
        <v/>
      </c>
      <c r="AD98" s="263" t="str">
        <f>IF(J98=5,Y98*T98/5,"")</f>
        <v/>
      </c>
      <c r="AE98" s="279"/>
    </row>
    <row r="99" spans="2:31" ht="14.25" customHeight="1">
      <c r="B99" s="632"/>
      <c r="C99" s="636"/>
      <c r="D99" s="631"/>
      <c r="E99" s="639"/>
      <c r="F99" s="167" t="s">
        <v>263</v>
      </c>
      <c r="G99" s="168">
        <v>1</v>
      </c>
      <c r="H99" s="168" t="s">
        <v>10</v>
      </c>
      <c r="I99" s="142" t="s">
        <v>11</v>
      </c>
      <c r="J99" s="142">
        <v>1</v>
      </c>
      <c r="K99" s="142" t="s">
        <v>24</v>
      </c>
      <c r="L99" s="142">
        <f t="shared" ref="L99:L103" si="123">IF(I99="学修",G99/2*22.5,IF(I99=0,"",G99*22.5))</f>
        <v>22.5</v>
      </c>
      <c r="M99" s="142">
        <v>46</v>
      </c>
      <c r="N99" s="148">
        <f t="shared" ref="N99:N102" si="124">IF(H99="必修",L99*M99/100,IF(T99=0,0,L99*M99/100))</f>
        <v>10.35</v>
      </c>
      <c r="O99" s="237">
        <f>'1年生'!Q36</f>
        <v>0</v>
      </c>
      <c r="P99" s="237">
        <f>'1年生'!R36</f>
        <v>0</v>
      </c>
      <c r="Q99" s="237">
        <f>'1年生'!S36</f>
        <v>0</v>
      </c>
      <c r="R99" s="237">
        <f>'1年生'!T36</f>
        <v>0</v>
      </c>
      <c r="S99" s="238">
        <f>'1年生'!O36</f>
        <v>0</v>
      </c>
      <c r="T99" s="238">
        <f>'1年生'!P36</f>
        <v>0</v>
      </c>
      <c r="U99" s="155" t="str">
        <f t="shared" ref="U99:U102" si="125">IF(S99="30分未満",1,IF(S99="30分～1時間",2,IF(S99="1～2時間",3,IF(S99="2～3時間",4,IF(S99="3時間以上",5,IF(S99=0,""))))))</f>
        <v/>
      </c>
      <c r="V99" s="149">
        <f t="shared" ref="V99:V102" si="126">L99*M99/100</f>
        <v>10.35</v>
      </c>
      <c r="W99" s="150">
        <f t="shared" si="121"/>
        <v>8.5820895522388057</v>
      </c>
      <c r="X99" s="150">
        <f t="shared" ref="X99:X102" si="127">V99</f>
        <v>10.35</v>
      </c>
      <c r="Y99" s="151">
        <f t="shared" si="122"/>
        <v>1.0141093474426808</v>
      </c>
      <c r="Z99" s="155">
        <f t="shared" ref="Z99:Z102" si="128">IF(J99=1,Y99*T99/5,"")</f>
        <v>0</v>
      </c>
      <c r="AA99" s="155" t="str">
        <f t="shared" ref="AA99:AA102" si="129">IF(J99=2,Y99*T99/5,"")</f>
        <v/>
      </c>
      <c r="AB99" s="155" t="str">
        <f t="shared" ref="AB99:AB102" si="130">IF(J99=3,Y99*T99/5,"")</f>
        <v/>
      </c>
      <c r="AC99" s="155" t="str">
        <f t="shared" ref="AC99:AC102" si="131">IF(J99=4,Y99*T99/5,"")</f>
        <v/>
      </c>
      <c r="AD99" s="155" t="str">
        <f t="shared" ref="AD99:AD102" si="132">IF(J99=5,Y99*T99/5,"")</f>
        <v/>
      </c>
      <c r="AE99" s="185"/>
    </row>
    <row r="100" spans="2:31" ht="14.25" customHeight="1">
      <c r="B100" s="632"/>
      <c r="C100" s="636"/>
      <c r="D100" s="631"/>
      <c r="E100" s="639"/>
      <c r="F100" s="167" t="s">
        <v>264</v>
      </c>
      <c r="G100" s="168">
        <v>2</v>
      </c>
      <c r="H100" s="168" t="s">
        <v>10</v>
      </c>
      <c r="I100" s="142" t="s">
        <v>11</v>
      </c>
      <c r="J100" s="142">
        <v>1</v>
      </c>
      <c r="K100" s="142" t="s">
        <v>6</v>
      </c>
      <c r="L100" s="142">
        <f t="shared" si="123"/>
        <v>45</v>
      </c>
      <c r="M100" s="142">
        <v>50</v>
      </c>
      <c r="N100" s="148">
        <f t="shared" si="124"/>
        <v>22.5</v>
      </c>
      <c r="O100" s="237">
        <f>'1年生'!Q37</f>
        <v>0</v>
      </c>
      <c r="P100" s="237">
        <f>'1年生'!R37</f>
        <v>0</v>
      </c>
      <c r="Q100" s="237">
        <f>'1年生'!S37</f>
        <v>0</v>
      </c>
      <c r="R100" s="237">
        <f>'1年生'!T37</f>
        <v>0</v>
      </c>
      <c r="S100" s="238">
        <f>'1年生'!O37</f>
        <v>0</v>
      </c>
      <c r="T100" s="238">
        <f>'1年生'!P37</f>
        <v>0</v>
      </c>
      <c r="U100" s="155" t="str">
        <f t="shared" si="125"/>
        <v/>
      </c>
      <c r="V100" s="149">
        <f t="shared" si="126"/>
        <v>22.5</v>
      </c>
      <c r="W100" s="150">
        <f t="shared" si="121"/>
        <v>18.656716417910449</v>
      </c>
      <c r="X100" s="150">
        <f t="shared" si="127"/>
        <v>22.5</v>
      </c>
      <c r="Y100" s="151">
        <f t="shared" si="122"/>
        <v>2.204585537918871</v>
      </c>
      <c r="Z100" s="155">
        <f t="shared" si="128"/>
        <v>0</v>
      </c>
      <c r="AA100" s="155" t="str">
        <f t="shared" si="129"/>
        <v/>
      </c>
      <c r="AB100" s="155" t="str">
        <f t="shared" si="130"/>
        <v/>
      </c>
      <c r="AC100" s="155" t="str">
        <f t="shared" si="131"/>
        <v/>
      </c>
      <c r="AD100" s="155" t="str">
        <f t="shared" si="132"/>
        <v/>
      </c>
      <c r="AE100" s="185"/>
    </row>
    <row r="101" spans="2:31" ht="14.25" customHeight="1">
      <c r="B101" s="632"/>
      <c r="C101" s="636"/>
      <c r="D101" s="631"/>
      <c r="E101" s="639"/>
      <c r="F101" s="167" t="s">
        <v>260</v>
      </c>
      <c r="G101" s="168">
        <v>2</v>
      </c>
      <c r="H101" s="168" t="s">
        <v>10</v>
      </c>
      <c r="I101" s="142" t="s">
        <v>11</v>
      </c>
      <c r="J101" s="142">
        <v>2</v>
      </c>
      <c r="K101" s="142" t="s">
        <v>6</v>
      </c>
      <c r="L101" s="142">
        <f t="shared" si="123"/>
        <v>45</v>
      </c>
      <c r="M101" s="142">
        <v>70</v>
      </c>
      <c r="N101" s="148">
        <f t="shared" si="124"/>
        <v>31.5</v>
      </c>
      <c r="O101" s="237">
        <f>'2年生'!Q34</f>
        <v>0</v>
      </c>
      <c r="P101" s="237">
        <f>'2年生'!R34</f>
        <v>0</v>
      </c>
      <c r="Q101" s="237">
        <f>'2年生'!S34</f>
        <v>0</v>
      </c>
      <c r="R101" s="237">
        <f>'2年生'!T34</f>
        <v>0</v>
      </c>
      <c r="S101" s="238">
        <f>'2年生'!O34</f>
        <v>0</v>
      </c>
      <c r="T101" s="238">
        <f>'2年生'!P34</f>
        <v>0</v>
      </c>
      <c r="U101" s="155" t="str">
        <f t="shared" si="125"/>
        <v/>
      </c>
      <c r="V101" s="149">
        <f t="shared" si="126"/>
        <v>31.5</v>
      </c>
      <c r="W101" s="150">
        <f t="shared" si="121"/>
        <v>26.119402985074629</v>
      </c>
      <c r="X101" s="150">
        <f t="shared" si="127"/>
        <v>31.5</v>
      </c>
      <c r="Y101" s="151">
        <f t="shared" si="122"/>
        <v>3.0864197530864197</v>
      </c>
      <c r="Z101" s="155" t="str">
        <f t="shared" si="128"/>
        <v/>
      </c>
      <c r="AA101" s="155">
        <f t="shared" si="129"/>
        <v>0</v>
      </c>
      <c r="AB101" s="155" t="str">
        <f t="shared" si="130"/>
        <v/>
      </c>
      <c r="AC101" s="155" t="str">
        <f t="shared" si="131"/>
        <v/>
      </c>
      <c r="AD101" s="155" t="str">
        <f t="shared" si="132"/>
        <v/>
      </c>
      <c r="AE101" s="185"/>
    </row>
    <row r="102" spans="2:31" ht="14.25" customHeight="1">
      <c r="B102" s="632"/>
      <c r="C102" s="636"/>
      <c r="D102" s="631"/>
      <c r="E102" s="639"/>
      <c r="F102" s="167" t="s">
        <v>265</v>
      </c>
      <c r="G102" s="168">
        <v>1</v>
      </c>
      <c r="H102" s="168" t="s">
        <v>10</v>
      </c>
      <c r="I102" s="168" t="s">
        <v>11</v>
      </c>
      <c r="J102" s="168">
        <v>3</v>
      </c>
      <c r="K102" s="168" t="s">
        <v>24</v>
      </c>
      <c r="L102" s="168">
        <f t="shared" si="123"/>
        <v>22.5</v>
      </c>
      <c r="M102" s="168">
        <v>50</v>
      </c>
      <c r="N102" s="169">
        <f t="shared" si="124"/>
        <v>11.25</v>
      </c>
      <c r="O102" s="242">
        <f>'3年生'!Q33</f>
        <v>0</v>
      </c>
      <c r="P102" s="242">
        <f>'3年生'!R33</f>
        <v>0</v>
      </c>
      <c r="Q102" s="242">
        <f>'3年生'!S33</f>
        <v>0</v>
      </c>
      <c r="R102" s="242">
        <f>'3年生'!T33</f>
        <v>0</v>
      </c>
      <c r="S102" s="243">
        <f>'3年生'!O33</f>
        <v>0</v>
      </c>
      <c r="T102" s="243">
        <f>'3年生'!P33</f>
        <v>0</v>
      </c>
      <c r="U102" s="170" t="str">
        <f t="shared" si="125"/>
        <v/>
      </c>
      <c r="V102" s="171">
        <f t="shared" si="126"/>
        <v>11.25</v>
      </c>
      <c r="W102" s="173">
        <f t="shared" si="121"/>
        <v>9.3283582089552244</v>
      </c>
      <c r="X102" s="173">
        <f t="shared" si="127"/>
        <v>11.25</v>
      </c>
      <c r="Y102" s="174">
        <f t="shared" si="122"/>
        <v>1.1022927689594355</v>
      </c>
      <c r="Z102" s="170" t="str">
        <f t="shared" si="128"/>
        <v/>
      </c>
      <c r="AA102" s="170" t="str">
        <f t="shared" si="129"/>
        <v/>
      </c>
      <c r="AB102" s="170">
        <f t="shared" si="130"/>
        <v>0</v>
      </c>
      <c r="AC102" s="170" t="str">
        <f t="shared" si="131"/>
        <v/>
      </c>
      <c r="AD102" s="170" t="str">
        <f t="shared" si="132"/>
        <v/>
      </c>
      <c r="AE102" s="304"/>
    </row>
    <row r="103" spans="2:31" ht="14.25" customHeight="1" thickBot="1">
      <c r="B103" s="632"/>
      <c r="C103" s="636"/>
      <c r="D103" s="632"/>
      <c r="E103" s="640"/>
      <c r="F103" s="221" t="s">
        <v>335</v>
      </c>
      <c r="G103" s="215">
        <v>2</v>
      </c>
      <c r="H103" s="215" t="s">
        <v>330</v>
      </c>
      <c r="I103" s="215" t="s">
        <v>152</v>
      </c>
      <c r="J103" s="215">
        <v>4</v>
      </c>
      <c r="K103" s="215" t="s">
        <v>24</v>
      </c>
      <c r="L103" s="215">
        <f t="shared" si="123"/>
        <v>22.5</v>
      </c>
      <c r="M103" s="215">
        <v>100</v>
      </c>
      <c r="N103" s="216">
        <f>IF(H103="必修",L103*M103/100,IF(T103=0,0,L103*M103/100))</f>
        <v>0</v>
      </c>
      <c r="O103" s="239">
        <f>'4年生'!Q42</f>
        <v>0</v>
      </c>
      <c r="P103" s="239">
        <f>'4年生'!R42</f>
        <v>0</v>
      </c>
      <c r="Q103" s="239">
        <f>'4年生'!S42</f>
        <v>0</v>
      </c>
      <c r="R103" s="239">
        <f>'4年生'!T42</f>
        <v>0</v>
      </c>
      <c r="S103" s="240">
        <f>'4年生'!O42</f>
        <v>0</v>
      </c>
      <c r="T103" s="240">
        <f>'4年生'!P42</f>
        <v>0</v>
      </c>
      <c r="U103" s="217" t="str">
        <f>IF(S103="30分未満",1,IF(S103="30分～1時間",2,IF(S103="1～2時間",3,IF(S103="2～3時間",4,IF(S103="3時間以上",5,IF(S103=0,""))))))</f>
        <v/>
      </c>
      <c r="V103" s="222">
        <f>L103*M103/100</f>
        <v>22.5</v>
      </c>
      <c r="W103" s="219">
        <f t="shared" si="121"/>
        <v>18.656716417910449</v>
      </c>
      <c r="X103" s="219">
        <f>V103</f>
        <v>22.5</v>
      </c>
      <c r="Y103" s="220">
        <f t="shared" si="122"/>
        <v>2.204585537918871</v>
      </c>
      <c r="Z103" s="217" t="str">
        <f>IF(J103=1,Y103*T103/5,"")</f>
        <v/>
      </c>
      <c r="AA103" s="217" t="str">
        <f>IF(J103=2,Y103*T103/5,"")</f>
        <v/>
      </c>
      <c r="AB103" s="217" t="str">
        <f>IF(J103=3,Y103*T103/5,"")</f>
        <v/>
      </c>
      <c r="AC103" s="217"/>
      <c r="AD103" s="217" t="str">
        <f>IF(J103=5,Y103*T103/5,"")</f>
        <v/>
      </c>
      <c r="AE103" s="223"/>
    </row>
    <row r="104" spans="2:31" ht="14.25" customHeight="1" thickTop="1">
      <c r="B104" s="632"/>
      <c r="C104" s="636"/>
      <c r="D104" s="186"/>
      <c r="E104" s="145"/>
      <c r="F104" s="167" t="s">
        <v>181</v>
      </c>
      <c r="G104" s="168"/>
      <c r="H104" s="168"/>
      <c r="I104" s="168"/>
      <c r="J104" s="168">
        <v>1</v>
      </c>
      <c r="K104" s="168"/>
      <c r="L104" s="168" t="str">
        <f t="shared" si="64"/>
        <v/>
      </c>
      <c r="M104" s="168"/>
      <c r="N104" s="169"/>
      <c r="O104" s="241"/>
      <c r="P104" s="241"/>
      <c r="Q104" s="241"/>
      <c r="R104" s="242"/>
      <c r="S104" s="243"/>
      <c r="T104" s="243">
        <f>AE104</f>
        <v>0</v>
      </c>
      <c r="U104" s="170"/>
      <c r="V104" s="171"/>
      <c r="W104" s="173"/>
      <c r="X104" s="173"/>
      <c r="Y104" s="173"/>
      <c r="Z104" s="170">
        <f>SUM(Z98:Z103)</f>
        <v>0</v>
      </c>
      <c r="AA104" s="170"/>
      <c r="AB104" s="170"/>
      <c r="AC104" s="170"/>
      <c r="AD104" s="170"/>
      <c r="AE104" s="212">
        <f t="shared" ref="AE104:AE108" si="133">SUM(Z104:AD104)/100</f>
        <v>0</v>
      </c>
    </row>
    <row r="105" spans="2:31" ht="14.25" customHeight="1">
      <c r="B105" s="632"/>
      <c r="C105" s="636"/>
      <c r="D105" s="186"/>
      <c r="E105" s="145"/>
      <c r="F105" s="139" t="s">
        <v>182</v>
      </c>
      <c r="G105" s="142"/>
      <c r="H105" s="142"/>
      <c r="I105" s="142"/>
      <c r="J105" s="142">
        <v>2</v>
      </c>
      <c r="K105" s="142"/>
      <c r="L105" s="142" t="str">
        <f t="shared" si="64"/>
        <v/>
      </c>
      <c r="M105" s="142"/>
      <c r="N105" s="148"/>
      <c r="O105" s="244"/>
      <c r="P105" s="244"/>
      <c r="Q105" s="244"/>
      <c r="R105" s="237"/>
      <c r="S105" s="238"/>
      <c r="T105" s="238">
        <f t="shared" ref="T105:T108" si="134">AE105</f>
        <v>0</v>
      </c>
      <c r="U105" s="155"/>
      <c r="V105" s="149"/>
      <c r="W105" s="150"/>
      <c r="X105" s="150"/>
      <c r="Y105" s="150"/>
      <c r="Z105" s="155"/>
      <c r="AA105" s="155">
        <f>SUM(AA98:AA103)</f>
        <v>0</v>
      </c>
      <c r="AB105" s="155"/>
      <c r="AC105" s="155"/>
      <c r="AD105" s="155"/>
      <c r="AE105" s="187">
        <f t="shared" si="133"/>
        <v>0</v>
      </c>
    </row>
    <row r="106" spans="2:31" ht="14.25" customHeight="1">
      <c r="B106" s="632"/>
      <c r="C106" s="636"/>
      <c r="D106" s="186"/>
      <c r="E106" s="145"/>
      <c r="F106" s="139" t="s">
        <v>183</v>
      </c>
      <c r="G106" s="142"/>
      <c r="H106" s="142"/>
      <c r="I106" s="142"/>
      <c r="J106" s="142">
        <v>3</v>
      </c>
      <c r="K106" s="142"/>
      <c r="L106" s="142" t="str">
        <f t="shared" si="64"/>
        <v/>
      </c>
      <c r="M106" s="142"/>
      <c r="N106" s="148"/>
      <c r="O106" s="244"/>
      <c r="P106" s="244"/>
      <c r="Q106" s="244"/>
      <c r="R106" s="237"/>
      <c r="S106" s="238"/>
      <c r="T106" s="238">
        <f t="shared" si="134"/>
        <v>0</v>
      </c>
      <c r="U106" s="155"/>
      <c r="V106" s="149"/>
      <c r="W106" s="150"/>
      <c r="X106" s="150"/>
      <c r="Y106" s="150"/>
      <c r="Z106" s="155"/>
      <c r="AA106" s="155"/>
      <c r="AB106" s="155">
        <f>SUM(AB98:AB103)</f>
        <v>0</v>
      </c>
      <c r="AC106" s="155"/>
      <c r="AD106" s="155"/>
      <c r="AE106" s="187">
        <f t="shared" si="133"/>
        <v>0</v>
      </c>
    </row>
    <row r="107" spans="2:31" ht="14.25" customHeight="1">
      <c r="B107" s="632"/>
      <c r="C107" s="636"/>
      <c r="D107" s="186"/>
      <c r="E107" s="145"/>
      <c r="F107" s="139" t="s">
        <v>184</v>
      </c>
      <c r="G107" s="142"/>
      <c r="H107" s="142"/>
      <c r="I107" s="142"/>
      <c r="J107" s="142">
        <v>4</v>
      </c>
      <c r="K107" s="142"/>
      <c r="L107" s="142" t="str">
        <f t="shared" si="64"/>
        <v/>
      </c>
      <c r="M107" s="142"/>
      <c r="N107" s="148"/>
      <c r="O107" s="244"/>
      <c r="P107" s="244"/>
      <c r="Q107" s="244"/>
      <c r="R107" s="237"/>
      <c r="S107" s="238"/>
      <c r="T107" s="238">
        <f t="shared" si="134"/>
        <v>0</v>
      </c>
      <c r="U107" s="155"/>
      <c r="V107" s="149"/>
      <c r="W107" s="150"/>
      <c r="X107" s="150"/>
      <c r="Y107" s="150"/>
      <c r="Z107" s="155"/>
      <c r="AA107" s="155"/>
      <c r="AB107" s="155"/>
      <c r="AC107" s="155">
        <f>SUM(AC98:AC103)</f>
        <v>0</v>
      </c>
      <c r="AD107" s="155"/>
      <c r="AE107" s="187">
        <f t="shared" si="133"/>
        <v>0</v>
      </c>
    </row>
    <row r="108" spans="2:31" ht="14.25" customHeight="1">
      <c r="B108" s="632"/>
      <c r="C108" s="636"/>
      <c r="D108" s="186"/>
      <c r="E108" s="145"/>
      <c r="F108" s="139" t="s">
        <v>185</v>
      </c>
      <c r="G108" s="142"/>
      <c r="H108" s="142"/>
      <c r="I108" s="142"/>
      <c r="J108" s="142">
        <v>5</v>
      </c>
      <c r="K108" s="142"/>
      <c r="L108" s="142" t="str">
        <f t="shared" si="64"/>
        <v/>
      </c>
      <c r="M108" s="142"/>
      <c r="N108" s="148"/>
      <c r="O108" s="244"/>
      <c r="P108" s="244"/>
      <c r="Q108" s="244"/>
      <c r="R108" s="237"/>
      <c r="S108" s="238"/>
      <c r="T108" s="238">
        <f t="shared" si="134"/>
        <v>0</v>
      </c>
      <c r="U108" s="155"/>
      <c r="V108" s="149"/>
      <c r="W108" s="150"/>
      <c r="X108" s="150"/>
      <c r="Y108" s="150"/>
      <c r="Z108" s="155"/>
      <c r="AA108" s="155"/>
      <c r="AB108" s="155"/>
      <c r="AC108" s="155"/>
      <c r="AD108" s="155">
        <f>SUM(AD98:AD103)</f>
        <v>0</v>
      </c>
      <c r="AE108" s="187">
        <f t="shared" si="133"/>
        <v>0</v>
      </c>
    </row>
    <row r="109" spans="2:31" ht="14.25" customHeight="1">
      <c r="B109" s="632"/>
      <c r="C109" s="636"/>
      <c r="D109" s="186"/>
      <c r="E109" s="145"/>
      <c r="F109" s="139" t="s">
        <v>69</v>
      </c>
      <c r="G109" s="142"/>
      <c r="H109" s="142"/>
      <c r="I109" s="142"/>
      <c r="J109" s="142">
        <v>5</v>
      </c>
      <c r="K109" s="142"/>
      <c r="L109" s="142" t="str">
        <f t="shared" si="64"/>
        <v/>
      </c>
      <c r="M109" s="142"/>
      <c r="N109" s="148">
        <f>SUM(N98:N103)</f>
        <v>120.6</v>
      </c>
      <c r="O109" s="244"/>
      <c r="P109" s="244"/>
      <c r="Q109" s="244"/>
      <c r="R109" s="237"/>
      <c r="S109" s="238"/>
      <c r="T109" s="238"/>
      <c r="U109" s="155"/>
      <c r="V109" s="149">
        <f>SUM(V98:V103)</f>
        <v>143.1</v>
      </c>
      <c r="W109" s="150"/>
      <c r="X109" s="150"/>
      <c r="Y109" s="150"/>
      <c r="Z109" s="155"/>
      <c r="AA109" s="155"/>
      <c r="AB109" s="155"/>
      <c r="AC109" s="155"/>
      <c r="AD109" s="155"/>
      <c r="AE109" s="201">
        <f>SUM(AE104:AE108)</f>
        <v>0</v>
      </c>
    </row>
    <row r="110" spans="2:31" ht="14.25" customHeight="1" thickBot="1">
      <c r="B110" s="633"/>
      <c r="C110" s="637"/>
      <c r="D110" s="188"/>
      <c r="E110" s="189"/>
      <c r="F110" s="190" t="s">
        <v>68</v>
      </c>
      <c r="G110" s="191"/>
      <c r="H110" s="191"/>
      <c r="I110" s="191"/>
      <c r="J110" s="191">
        <v>5</v>
      </c>
      <c r="K110" s="191"/>
      <c r="L110" s="191" t="str">
        <f t="shared" si="64"/>
        <v/>
      </c>
      <c r="M110" s="191"/>
      <c r="N110" s="192">
        <f>N97+N109</f>
        <v>1020.6</v>
      </c>
      <c r="O110" s="245"/>
      <c r="P110" s="245"/>
      <c r="Q110" s="245"/>
      <c r="R110" s="246"/>
      <c r="S110" s="247"/>
      <c r="T110" s="247"/>
      <c r="U110" s="193"/>
      <c r="V110" s="194">
        <f>$V$97+$V$109</f>
        <v>1133.0999999999999</v>
      </c>
      <c r="W110" s="195"/>
      <c r="X110" s="195"/>
      <c r="Y110" s="195"/>
      <c r="Z110" s="193">
        <f>SUM(Z92:Z96)+SUM(Z104:Z108)</f>
        <v>0</v>
      </c>
      <c r="AA110" s="193">
        <f>SUM(AA92:AA96)+SUM(AA104:AA108)</f>
        <v>0</v>
      </c>
      <c r="AB110" s="193">
        <f>SUM(AB92:AB96)+SUM(AB104:AB108)</f>
        <v>0</v>
      </c>
      <c r="AC110" s="193">
        <f>SUM(AC92:AC96)+SUM(AC104:AC108)</f>
        <v>0</v>
      </c>
      <c r="AD110" s="193">
        <f>SUM(AD92:AD96)+SUM(AD104:AD108)</f>
        <v>0</v>
      </c>
      <c r="AE110" s="196">
        <f>AE97+AE109</f>
        <v>0</v>
      </c>
    </row>
    <row r="111" spans="2:31" ht="14.25" customHeight="1">
      <c r="B111" s="630" t="s">
        <v>2</v>
      </c>
      <c r="C111" s="634" t="s">
        <v>71</v>
      </c>
      <c r="D111" s="630">
        <v>1</v>
      </c>
      <c r="E111" s="638" t="s">
        <v>72</v>
      </c>
      <c r="F111" s="197" t="s">
        <v>264</v>
      </c>
      <c r="G111" s="198">
        <v>2</v>
      </c>
      <c r="H111" s="176" t="s">
        <v>10</v>
      </c>
      <c r="I111" s="176" t="s">
        <v>11</v>
      </c>
      <c r="J111" s="176">
        <v>1</v>
      </c>
      <c r="K111" s="176" t="s">
        <v>6</v>
      </c>
      <c r="L111" s="176">
        <f t="shared" si="64"/>
        <v>45</v>
      </c>
      <c r="M111" s="176">
        <v>50</v>
      </c>
      <c r="N111" s="177">
        <f t="shared" ref="N111:N114" si="135">IF(H111="必修",L111*M111/100,IF(T111=0,0,L111*M111/100))</f>
        <v>22.5</v>
      </c>
      <c r="O111" s="235"/>
      <c r="P111" s="235"/>
      <c r="Q111" s="235"/>
      <c r="R111" s="235"/>
      <c r="S111" s="236"/>
      <c r="T111" s="236">
        <f>$T$100</f>
        <v>0</v>
      </c>
      <c r="U111" s="179" t="str">
        <f t="shared" ref="U111:U114" si="136">IF(S111="30分未満",1,IF(S111="30分～1時間",2,IF(S111="1～2時間",3,IF(S111="2～3時間",4,IF(S111="3時間以上",5,IF(S111=0,""))))))</f>
        <v/>
      </c>
      <c r="V111" s="180">
        <f t="shared" ref="V111:V114" si="137">L111*M111/100</f>
        <v>22.5</v>
      </c>
      <c r="W111" s="181">
        <f>V111/$N$123*100</f>
        <v>50</v>
      </c>
      <c r="X111" s="182">
        <f t="shared" ref="X111:X114" si="138">V111</f>
        <v>22.5</v>
      </c>
      <c r="Y111" s="183">
        <f t="shared" ref="Y111:Y114" si="139">X111/$N$177*100</f>
        <v>2.3674242424242422</v>
      </c>
      <c r="Z111" s="179">
        <f t="shared" ref="Z111:Z114" si="140">IF(J111=1,Y111*T111/5,"")</f>
        <v>0</v>
      </c>
      <c r="AA111" s="179" t="str">
        <f t="shared" ref="AA111:AA114" si="141">IF(J111=2,Y111*T111/5,"")</f>
        <v/>
      </c>
      <c r="AB111" s="179" t="str">
        <f t="shared" ref="AB111:AB114" si="142">IF(J111=3,Y111*T111/5,"")</f>
        <v/>
      </c>
      <c r="AC111" s="179" t="str">
        <f t="shared" ref="AC111:AC114" si="143">IF(J111=4,Y111*T111/5,"")</f>
        <v/>
      </c>
      <c r="AD111" s="179" t="str">
        <f t="shared" ref="AD111:AD114" si="144">IF(J111=5,Y111*T111/5,"")</f>
        <v/>
      </c>
      <c r="AE111" s="184"/>
    </row>
    <row r="112" spans="2:31" ht="14.25" customHeight="1">
      <c r="B112" s="631"/>
      <c r="C112" s="635"/>
      <c r="D112" s="631"/>
      <c r="E112" s="639"/>
      <c r="F112" s="524" t="s">
        <v>353</v>
      </c>
      <c r="G112" s="525">
        <v>1</v>
      </c>
      <c r="H112" s="168" t="s">
        <v>330</v>
      </c>
      <c r="I112" s="168" t="s">
        <v>11</v>
      </c>
      <c r="J112" s="168">
        <v>1</v>
      </c>
      <c r="K112" s="168" t="s">
        <v>6</v>
      </c>
      <c r="L112" s="168">
        <f t="shared" ref="L112" si="145">IF(I112="学修",G112/2*22.5,IF(I112=0,"",G112*22.5))</f>
        <v>22.5</v>
      </c>
      <c r="M112" s="168">
        <v>100</v>
      </c>
      <c r="N112" s="169">
        <f t="shared" ref="N112" si="146">IF(H112="必修",L112*M112/100,IF(T112=0,0,L112*M112/100))</f>
        <v>0</v>
      </c>
      <c r="O112" s="242">
        <f>'1年生'!Q41</f>
        <v>0</v>
      </c>
      <c r="P112" s="242">
        <f>'1年生'!R41</f>
        <v>0</v>
      </c>
      <c r="Q112" s="242">
        <f>'1年生'!S41</f>
        <v>0</v>
      </c>
      <c r="R112" s="242">
        <f>'1年生'!T41</f>
        <v>0</v>
      </c>
      <c r="S112" s="243">
        <f>'1年生'!O41</f>
        <v>0</v>
      </c>
      <c r="T112" s="243">
        <f>'1年生'!P41</f>
        <v>0</v>
      </c>
      <c r="U112" s="170" t="str">
        <f t="shared" ref="U112" si="147">IF(S112="30分未満",1,IF(S112="30分～1時間",2,IF(S112="1～2時間",3,IF(S112="2～3時間",4,IF(S112="3時間以上",5,IF(S112=0,""))))))</f>
        <v/>
      </c>
      <c r="V112" s="171">
        <f t="shared" ref="V112" si="148">L112*M112/100</f>
        <v>22.5</v>
      </c>
      <c r="W112" s="172">
        <f>V112/$N$123*100</f>
        <v>50</v>
      </c>
      <c r="X112" s="173">
        <f t="shared" ref="X112" si="149">V112</f>
        <v>22.5</v>
      </c>
      <c r="Y112" s="174">
        <f t="shared" ref="Y112" si="150">X112/$N$177*100</f>
        <v>2.3674242424242422</v>
      </c>
      <c r="Z112" s="170">
        <f t="shared" ref="Z112" si="151">IF(J112=1,Y112*T112/5,"")</f>
        <v>0</v>
      </c>
      <c r="AA112" s="170" t="str">
        <f t="shared" ref="AA112" si="152">IF(J112=2,Y112*T112/5,"")</f>
        <v/>
      </c>
      <c r="AB112" s="170" t="str">
        <f t="shared" ref="AB112" si="153">IF(J112=3,Y112*T112/5,"")</f>
        <v/>
      </c>
      <c r="AC112" s="170" t="str">
        <f t="shared" ref="AC112" si="154">IF(J112=4,Y112*T112/5,"")</f>
        <v/>
      </c>
      <c r="AD112" s="170" t="str">
        <f t="shared" ref="AD112" si="155">IF(J112=5,Y112*T112/5,"")</f>
        <v/>
      </c>
      <c r="AE112" s="304"/>
    </row>
    <row r="113" spans="2:31" ht="14.25" customHeight="1">
      <c r="B113" s="632"/>
      <c r="C113" s="636"/>
      <c r="D113" s="632"/>
      <c r="E113" s="640"/>
      <c r="F113" s="140" t="s">
        <v>266</v>
      </c>
      <c r="G113" s="141">
        <v>1</v>
      </c>
      <c r="H113" s="142" t="s">
        <v>10</v>
      </c>
      <c r="I113" s="142" t="s">
        <v>11</v>
      </c>
      <c r="J113" s="142">
        <v>3</v>
      </c>
      <c r="K113" s="142" t="s">
        <v>24</v>
      </c>
      <c r="L113" s="142">
        <f t="shared" si="64"/>
        <v>22.5</v>
      </c>
      <c r="M113" s="142">
        <v>100</v>
      </c>
      <c r="N113" s="148">
        <f t="shared" si="135"/>
        <v>22.5</v>
      </c>
      <c r="O113" s="237">
        <f>'3年生'!Q38</f>
        <v>0</v>
      </c>
      <c r="P113" s="237">
        <f>'3年生'!R38</f>
        <v>0</v>
      </c>
      <c r="Q113" s="237">
        <f>'3年生'!S38</f>
        <v>0</v>
      </c>
      <c r="R113" s="237">
        <f>'3年生'!T38</f>
        <v>0</v>
      </c>
      <c r="S113" s="238">
        <f>'3年生'!O38</f>
        <v>0</v>
      </c>
      <c r="T113" s="238">
        <f>'3年生'!P38</f>
        <v>0</v>
      </c>
      <c r="U113" s="155" t="str">
        <f t="shared" si="136"/>
        <v/>
      </c>
      <c r="V113" s="149">
        <f t="shared" si="137"/>
        <v>22.5</v>
      </c>
      <c r="W113" s="152">
        <f>V113/$N$123*100</f>
        <v>50</v>
      </c>
      <c r="X113" s="150">
        <f t="shared" si="138"/>
        <v>22.5</v>
      </c>
      <c r="Y113" s="151">
        <f t="shared" si="139"/>
        <v>2.3674242424242422</v>
      </c>
      <c r="Z113" s="155" t="str">
        <f t="shared" si="140"/>
        <v/>
      </c>
      <c r="AA113" s="155" t="str">
        <f t="shared" si="141"/>
        <v/>
      </c>
      <c r="AB113" s="155">
        <f t="shared" si="142"/>
        <v>0</v>
      </c>
      <c r="AC113" s="155" t="str">
        <f t="shared" si="143"/>
        <v/>
      </c>
      <c r="AD113" s="155" t="str">
        <f t="shared" si="144"/>
        <v/>
      </c>
      <c r="AE113" s="185"/>
    </row>
    <row r="114" spans="2:31" ht="14.25" customHeight="1">
      <c r="B114" s="632"/>
      <c r="C114" s="636"/>
      <c r="D114" s="632"/>
      <c r="E114" s="640"/>
      <c r="F114" s="140" t="s">
        <v>340</v>
      </c>
      <c r="G114" s="141">
        <v>1</v>
      </c>
      <c r="H114" s="142" t="s">
        <v>330</v>
      </c>
      <c r="I114" s="142" t="s">
        <v>11</v>
      </c>
      <c r="J114" s="142">
        <v>3</v>
      </c>
      <c r="K114" s="142" t="s">
        <v>24</v>
      </c>
      <c r="L114" s="142">
        <f t="shared" si="64"/>
        <v>22.5</v>
      </c>
      <c r="M114" s="142">
        <v>100</v>
      </c>
      <c r="N114" s="148">
        <f t="shared" si="135"/>
        <v>0</v>
      </c>
      <c r="O114" s="237">
        <f>'3年生'!Q39</f>
        <v>0</v>
      </c>
      <c r="P114" s="237">
        <f>'3年生'!R39</f>
        <v>0</v>
      </c>
      <c r="Q114" s="237">
        <f>'3年生'!S39</f>
        <v>0</v>
      </c>
      <c r="R114" s="237">
        <f>'3年生'!T39</f>
        <v>0</v>
      </c>
      <c r="S114" s="238">
        <f>'3年生'!O39</f>
        <v>0</v>
      </c>
      <c r="T114" s="238">
        <f>'3年生'!P39</f>
        <v>0</v>
      </c>
      <c r="U114" s="155" t="str">
        <f t="shared" si="136"/>
        <v/>
      </c>
      <c r="V114" s="149">
        <f t="shared" si="137"/>
        <v>22.5</v>
      </c>
      <c r="W114" s="152">
        <f>V114/$N$123*100</f>
        <v>50</v>
      </c>
      <c r="X114" s="150">
        <f t="shared" si="138"/>
        <v>22.5</v>
      </c>
      <c r="Y114" s="151">
        <f t="shared" si="139"/>
        <v>2.3674242424242422</v>
      </c>
      <c r="Z114" s="155" t="str">
        <f t="shared" si="140"/>
        <v/>
      </c>
      <c r="AA114" s="155" t="str">
        <f t="shared" si="141"/>
        <v/>
      </c>
      <c r="AB114" s="155">
        <f t="shared" si="142"/>
        <v>0</v>
      </c>
      <c r="AC114" s="155" t="str">
        <f t="shared" si="143"/>
        <v/>
      </c>
      <c r="AD114" s="155" t="str">
        <f t="shared" si="144"/>
        <v/>
      </c>
      <c r="AE114" s="185"/>
    </row>
    <row r="115" spans="2:31" ht="14.25" customHeight="1">
      <c r="B115" s="632"/>
      <c r="C115" s="636"/>
      <c r="D115" s="632"/>
      <c r="E115" s="640"/>
      <c r="F115" s="140" t="s">
        <v>347</v>
      </c>
      <c r="G115" s="141">
        <v>2</v>
      </c>
      <c r="H115" s="142" t="s">
        <v>10</v>
      </c>
      <c r="I115" s="142" t="s">
        <v>11</v>
      </c>
      <c r="J115" s="142">
        <v>4</v>
      </c>
      <c r="K115" s="142" t="s">
        <v>6</v>
      </c>
      <c r="L115" s="142"/>
      <c r="M115" s="142"/>
      <c r="N115" s="148"/>
      <c r="O115" s="237"/>
      <c r="P115" s="237"/>
      <c r="Q115" s="237"/>
      <c r="R115" s="237"/>
      <c r="S115" s="238"/>
      <c r="T115" s="238"/>
      <c r="U115" s="155"/>
      <c r="V115" s="149"/>
      <c r="W115" s="152"/>
      <c r="X115" s="150"/>
      <c r="Y115" s="151"/>
      <c r="Z115" s="155"/>
      <c r="AA115" s="155"/>
      <c r="AB115" s="155"/>
      <c r="AC115" s="155"/>
      <c r="AD115" s="155"/>
      <c r="AE115" s="185"/>
    </row>
    <row r="116" spans="2:31" ht="14.25" customHeight="1">
      <c r="B116" s="632"/>
      <c r="C116" s="636"/>
      <c r="D116" s="632"/>
      <c r="E116" s="640"/>
      <c r="F116" s="140" t="s">
        <v>349</v>
      </c>
      <c r="G116" s="141">
        <v>1</v>
      </c>
      <c r="H116" s="142" t="s">
        <v>330</v>
      </c>
      <c r="I116" s="142" t="s">
        <v>11</v>
      </c>
      <c r="J116" s="142">
        <v>5</v>
      </c>
      <c r="K116" s="142" t="s">
        <v>24</v>
      </c>
      <c r="L116" s="142"/>
      <c r="M116" s="142"/>
      <c r="N116" s="148"/>
      <c r="O116" s="237"/>
      <c r="P116" s="237"/>
      <c r="Q116" s="237"/>
      <c r="R116" s="237"/>
      <c r="S116" s="238"/>
      <c r="T116" s="238"/>
      <c r="U116" s="155"/>
      <c r="V116" s="149"/>
      <c r="W116" s="152"/>
      <c r="X116" s="150"/>
      <c r="Y116" s="151"/>
      <c r="Z116" s="155"/>
      <c r="AA116" s="155"/>
      <c r="AB116" s="155"/>
      <c r="AC116" s="155"/>
      <c r="AD116" s="155"/>
      <c r="AE116" s="185"/>
    </row>
    <row r="117" spans="2:31" ht="14.25" customHeight="1">
      <c r="B117" s="632"/>
      <c r="C117" s="636"/>
      <c r="D117" s="632"/>
      <c r="E117" s="640"/>
      <c r="F117" s="140" t="s">
        <v>81</v>
      </c>
      <c r="G117" s="141">
        <v>1</v>
      </c>
      <c r="H117" s="142" t="s">
        <v>330</v>
      </c>
      <c r="I117" s="142" t="s">
        <v>11</v>
      </c>
      <c r="J117" s="142">
        <v>4</v>
      </c>
      <c r="K117" s="142" t="s">
        <v>24</v>
      </c>
      <c r="L117" s="142"/>
      <c r="M117" s="142"/>
      <c r="N117" s="148"/>
      <c r="O117" s="237"/>
      <c r="P117" s="237"/>
      <c r="Q117" s="237"/>
      <c r="R117" s="237"/>
      <c r="S117" s="238"/>
      <c r="T117" s="238"/>
      <c r="U117" s="155"/>
      <c r="V117" s="149"/>
      <c r="W117" s="152"/>
      <c r="X117" s="150"/>
      <c r="Y117" s="151"/>
      <c r="Z117" s="155"/>
      <c r="AA117" s="155"/>
      <c r="AB117" s="155"/>
      <c r="AC117" s="155"/>
      <c r="AD117" s="155"/>
      <c r="AE117" s="185"/>
    </row>
    <row r="118" spans="2:31" ht="14.25" customHeight="1">
      <c r="B118" s="632"/>
      <c r="C118" s="636"/>
      <c r="D118" s="186"/>
      <c r="E118" s="145"/>
      <c r="F118" s="167" t="s">
        <v>186</v>
      </c>
      <c r="G118" s="168"/>
      <c r="H118" s="168"/>
      <c r="I118" s="168"/>
      <c r="J118" s="168">
        <v>1</v>
      </c>
      <c r="K118" s="168"/>
      <c r="L118" s="168" t="str">
        <f t="shared" ref="L118:L203" si="156">IF(I118="学修",G118/2*22.5,IF(I118=0,"",G118*22.5))</f>
        <v/>
      </c>
      <c r="M118" s="168"/>
      <c r="N118" s="169"/>
      <c r="O118" s="241"/>
      <c r="P118" s="241"/>
      <c r="Q118" s="241"/>
      <c r="R118" s="242"/>
      <c r="S118" s="243"/>
      <c r="T118" s="243">
        <f>AE118</f>
        <v>0</v>
      </c>
      <c r="U118" s="170"/>
      <c r="V118" s="171"/>
      <c r="W118" s="173"/>
      <c r="X118" s="173"/>
      <c r="Y118" s="173"/>
      <c r="Z118" s="170">
        <f>SUM(Z111:Z117)</f>
        <v>0</v>
      </c>
      <c r="AA118" s="170"/>
      <c r="AB118" s="170"/>
      <c r="AC118" s="170"/>
      <c r="AD118" s="170"/>
      <c r="AE118" s="212">
        <f t="shared" ref="AE118:AE122" si="157">SUM(Z118:AD118)/100</f>
        <v>0</v>
      </c>
    </row>
    <row r="119" spans="2:31" ht="14.25" customHeight="1">
      <c r="B119" s="632"/>
      <c r="C119" s="636"/>
      <c r="D119" s="186"/>
      <c r="E119" s="145"/>
      <c r="F119" s="139" t="s">
        <v>187</v>
      </c>
      <c r="G119" s="142"/>
      <c r="H119" s="142"/>
      <c r="I119" s="142"/>
      <c r="J119" s="142">
        <v>2</v>
      </c>
      <c r="K119" s="142"/>
      <c r="L119" s="142" t="str">
        <f t="shared" si="156"/>
        <v/>
      </c>
      <c r="M119" s="142"/>
      <c r="N119" s="148"/>
      <c r="O119" s="244"/>
      <c r="P119" s="244"/>
      <c r="Q119" s="244"/>
      <c r="R119" s="237"/>
      <c r="S119" s="238"/>
      <c r="T119" s="238">
        <f t="shared" ref="T119:T122" si="158">AE119</f>
        <v>0</v>
      </c>
      <c r="U119" s="155"/>
      <c r="V119" s="149"/>
      <c r="W119" s="150"/>
      <c r="X119" s="150"/>
      <c r="Y119" s="150"/>
      <c r="Z119" s="155"/>
      <c r="AA119" s="155">
        <f>SUM(AA111:AA117)</f>
        <v>0</v>
      </c>
      <c r="AB119" s="155"/>
      <c r="AC119" s="155"/>
      <c r="AD119" s="155"/>
      <c r="AE119" s="187">
        <f t="shared" si="157"/>
        <v>0</v>
      </c>
    </row>
    <row r="120" spans="2:31" ht="14.25" customHeight="1">
      <c r="B120" s="632"/>
      <c r="C120" s="636"/>
      <c r="D120" s="186"/>
      <c r="E120" s="145"/>
      <c r="F120" s="139" t="s">
        <v>188</v>
      </c>
      <c r="G120" s="142"/>
      <c r="H120" s="142"/>
      <c r="I120" s="142"/>
      <c r="J120" s="142">
        <v>3</v>
      </c>
      <c r="K120" s="142"/>
      <c r="L120" s="142" t="str">
        <f t="shared" si="156"/>
        <v/>
      </c>
      <c r="M120" s="142"/>
      <c r="N120" s="148"/>
      <c r="O120" s="244"/>
      <c r="P120" s="244"/>
      <c r="Q120" s="244"/>
      <c r="R120" s="237"/>
      <c r="S120" s="238"/>
      <c r="T120" s="238">
        <f t="shared" si="158"/>
        <v>0</v>
      </c>
      <c r="U120" s="155"/>
      <c r="V120" s="149"/>
      <c r="W120" s="150"/>
      <c r="X120" s="150"/>
      <c r="Y120" s="150"/>
      <c r="Z120" s="155"/>
      <c r="AA120" s="155"/>
      <c r="AB120" s="155">
        <f>SUM(AB111:AB117)</f>
        <v>0</v>
      </c>
      <c r="AC120" s="155"/>
      <c r="AD120" s="155"/>
      <c r="AE120" s="187">
        <f t="shared" si="157"/>
        <v>0</v>
      </c>
    </row>
    <row r="121" spans="2:31" ht="14.25" customHeight="1">
      <c r="B121" s="632"/>
      <c r="C121" s="636"/>
      <c r="D121" s="186"/>
      <c r="E121" s="145"/>
      <c r="F121" s="139" t="s">
        <v>189</v>
      </c>
      <c r="G121" s="142"/>
      <c r="H121" s="142"/>
      <c r="I121" s="142"/>
      <c r="J121" s="142">
        <v>4</v>
      </c>
      <c r="K121" s="142"/>
      <c r="L121" s="142" t="str">
        <f t="shared" si="156"/>
        <v/>
      </c>
      <c r="M121" s="142"/>
      <c r="N121" s="148"/>
      <c r="O121" s="244"/>
      <c r="P121" s="244"/>
      <c r="Q121" s="244"/>
      <c r="R121" s="237"/>
      <c r="S121" s="238"/>
      <c r="T121" s="289">
        <f>AE121</f>
        <v>0</v>
      </c>
      <c r="U121" s="155"/>
      <c r="V121" s="149"/>
      <c r="W121" s="150"/>
      <c r="X121" s="150"/>
      <c r="Y121" s="150"/>
      <c r="Z121" s="155"/>
      <c r="AA121" s="155"/>
      <c r="AB121" s="155"/>
      <c r="AC121" s="155">
        <f>SUM(AC111:AC117)</f>
        <v>0</v>
      </c>
      <c r="AD121" s="155"/>
      <c r="AE121" s="187">
        <f t="shared" si="157"/>
        <v>0</v>
      </c>
    </row>
    <row r="122" spans="2:31" ht="14.25" customHeight="1">
      <c r="B122" s="632"/>
      <c r="C122" s="636"/>
      <c r="D122" s="186"/>
      <c r="E122" s="145"/>
      <c r="F122" s="139" t="s">
        <v>190</v>
      </c>
      <c r="G122" s="142"/>
      <c r="H122" s="142"/>
      <c r="I122" s="142"/>
      <c r="J122" s="142">
        <v>5</v>
      </c>
      <c r="K122" s="142"/>
      <c r="L122" s="142" t="str">
        <f t="shared" si="156"/>
        <v/>
      </c>
      <c r="M122" s="142"/>
      <c r="N122" s="148"/>
      <c r="O122" s="244"/>
      <c r="P122" s="244"/>
      <c r="Q122" s="244"/>
      <c r="R122" s="237"/>
      <c r="S122" s="238"/>
      <c r="T122" s="238">
        <f t="shared" si="158"/>
        <v>0</v>
      </c>
      <c r="U122" s="155"/>
      <c r="V122" s="149"/>
      <c r="W122" s="150"/>
      <c r="X122" s="150"/>
      <c r="Y122" s="150"/>
      <c r="Z122" s="155"/>
      <c r="AA122" s="155"/>
      <c r="AB122" s="155"/>
      <c r="AC122" s="155"/>
      <c r="AD122" s="155">
        <f>SUM(AD111:AD117)</f>
        <v>0</v>
      </c>
      <c r="AE122" s="187">
        <f t="shared" si="157"/>
        <v>0</v>
      </c>
    </row>
    <row r="123" spans="2:31" ht="14.25" customHeight="1" thickBot="1">
      <c r="B123" s="632"/>
      <c r="C123" s="636"/>
      <c r="D123" s="188"/>
      <c r="E123" s="189"/>
      <c r="F123" s="190" t="s">
        <v>79</v>
      </c>
      <c r="G123" s="191"/>
      <c r="H123" s="191"/>
      <c r="I123" s="191"/>
      <c r="J123" s="191">
        <v>5</v>
      </c>
      <c r="K123" s="191"/>
      <c r="L123" s="191" t="str">
        <f t="shared" si="156"/>
        <v/>
      </c>
      <c r="M123" s="191"/>
      <c r="N123" s="192">
        <f>SUM(N111:N117)</f>
        <v>45</v>
      </c>
      <c r="O123" s="245"/>
      <c r="P123" s="245"/>
      <c r="Q123" s="245"/>
      <c r="R123" s="246"/>
      <c r="S123" s="247"/>
      <c r="T123" s="247"/>
      <c r="U123" s="193"/>
      <c r="V123" s="194">
        <f>SUM(V111:V117)</f>
        <v>90</v>
      </c>
      <c r="W123" s="195"/>
      <c r="X123" s="195"/>
      <c r="Y123" s="195"/>
      <c r="Z123" s="193"/>
      <c r="AA123" s="193"/>
      <c r="AB123" s="193"/>
      <c r="AC123" s="193"/>
      <c r="AD123" s="193"/>
      <c r="AE123" s="200">
        <f>SUM(AE118:AE122)</f>
        <v>0</v>
      </c>
    </row>
    <row r="124" spans="2:31" ht="14.25" customHeight="1">
      <c r="B124" s="632"/>
      <c r="C124" s="636"/>
      <c r="D124" s="630">
        <v>2</v>
      </c>
      <c r="E124" s="638" t="s">
        <v>73</v>
      </c>
      <c r="F124" s="175" t="s">
        <v>263</v>
      </c>
      <c r="G124" s="176">
        <v>1</v>
      </c>
      <c r="H124" s="176" t="s">
        <v>10</v>
      </c>
      <c r="I124" s="258" t="s">
        <v>11</v>
      </c>
      <c r="J124" s="258">
        <v>1</v>
      </c>
      <c r="K124" s="258" t="s">
        <v>24</v>
      </c>
      <c r="L124" s="258">
        <f t="shared" si="156"/>
        <v>22.5</v>
      </c>
      <c r="M124" s="258">
        <v>54</v>
      </c>
      <c r="N124" s="259">
        <f>IF(H124="必修",L124*M124/100,IF(T124=0,0,L124*M124/100))</f>
        <v>12.15</v>
      </c>
      <c r="O124" s="260"/>
      <c r="P124" s="260"/>
      <c r="Q124" s="260"/>
      <c r="R124" s="261"/>
      <c r="S124" s="308"/>
      <c r="T124" s="308">
        <f>$T$99</f>
        <v>0</v>
      </c>
      <c r="U124" s="155" t="str">
        <f t="shared" ref="U124:U129" si="159">IF(S124="30分未満",1,IF(S124="30分～1時間",2,IF(S124="1～2時間",3,IF(S124="2～3時間",4,IF(S124="3時間以上",5,IF(S124=0,""))))))</f>
        <v/>
      </c>
      <c r="V124" s="275">
        <f>L124*M124/100</f>
        <v>12.15</v>
      </c>
      <c r="W124" s="309">
        <f>V124/$N$136*100</f>
        <v>4.0785498489425986</v>
      </c>
      <c r="X124" s="277">
        <f t="shared" ref="X124:X130" si="160">V124</f>
        <v>12.15</v>
      </c>
      <c r="Y124" s="278">
        <f t="shared" ref="Y124:Y130" si="161">X124/$N$177*100</f>
        <v>1.2784090909090911</v>
      </c>
      <c r="Z124" s="263">
        <f>IF(J124=1,Y124*T124/5,"")</f>
        <v>0</v>
      </c>
      <c r="AA124" s="263" t="str">
        <f>IF(J124=2,Y124*T124/5,"")</f>
        <v/>
      </c>
      <c r="AB124" s="263" t="str">
        <f>IF(J124=3,Y124*T124/5,"")</f>
        <v/>
      </c>
      <c r="AC124" s="263" t="str">
        <f>IF(J124=4,Y124*T124/5,"")</f>
        <v/>
      </c>
      <c r="AD124" s="263" t="str">
        <f>IF(J124=5,Y124*T124/5,"")</f>
        <v/>
      </c>
      <c r="AE124" s="279"/>
    </row>
    <row r="125" spans="2:31" ht="14.25" customHeight="1">
      <c r="B125" s="632"/>
      <c r="C125" s="636"/>
      <c r="D125" s="631"/>
      <c r="E125" s="639"/>
      <c r="F125" s="167" t="s">
        <v>260</v>
      </c>
      <c r="G125" s="168">
        <v>2</v>
      </c>
      <c r="H125" s="307" t="s">
        <v>10</v>
      </c>
      <c r="I125" s="142" t="s">
        <v>11</v>
      </c>
      <c r="J125" s="142">
        <v>2</v>
      </c>
      <c r="K125" s="142" t="s">
        <v>6</v>
      </c>
      <c r="L125" s="142">
        <f t="shared" ref="L125:L129" si="162">IF(I125="学修",G125/2*22.5,IF(I125=0,"",G125*22.5))</f>
        <v>45</v>
      </c>
      <c r="M125" s="142">
        <v>30</v>
      </c>
      <c r="N125" s="148">
        <f t="shared" ref="N125:N129" si="163">IF(H125="必修",L125*M125/100,IF(T125=0,0,L125*M125/100))</f>
        <v>13.5</v>
      </c>
      <c r="O125" s="251"/>
      <c r="P125" s="251"/>
      <c r="Q125" s="251"/>
      <c r="R125" s="237"/>
      <c r="S125" s="290"/>
      <c r="T125" s="290">
        <f>$T$101</f>
        <v>0</v>
      </c>
      <c r="U125" s="155" t="str">
        <f t="shared" si="159"/>
        <v/>
      </c>
      <c r="V125" s="149">
        <f t="shared" ref="V125:V129" si="164">L125*M125/100</f>
        <v>13.5</v>
      </c>
      <c r="W125" s="152">
        <f t="shared" ref="W125:W129" si="165">V125/$N$136*100</f>
        <v>4.5317220543806647</v>
      </c>
      <c r="X125" s="150">
        <f t="shared" ref="X125:X129" si="166">V125</f>
        <v>13.5</v>
      </c>
      <c r="Y125" s="151">
        <f t="shared" si="161"/>
        <v>1.4204545454545454</v>
      </c>
      <c r="Z125" s="155" t="str">
        <f t="shared" ref="Z125:Z129" si="167">IF(J125=1,Y125*T125/5,"")</f>
        <v/>
      </c>
      <c r="AA125" s="155">
        <f t="shared" ref="AA125:AA129" si="168">IF(J125=2,Y125*T125/5,"")</f>
        <v>0</v>
      </c>
      <c r="AB125" s="155" t="str">
        <f t="shared" ref="AB125:AB129" si="169">IF(J125=3,Y125*T125/5,"")</f>
        <v/>
      </c>
      <c r="AC125" s="155" t="str">
        <f t="shared" ref="AC125:AC129" si="170">IF(J125=4,Y125*T125/5,"")</f>
        <v/>
      </c>
      <c r="AD125" s="155" t="str">
        <f t="shared" ref="AD125:AD129" si="171">IF(J125=5,Y125*T125/5,"")</f>
        <v/>
      </c>
      <c r="AE125" s="185"/>
    </row>
    <row r="126" spans="2:31" ht="14.25" customHeight="1">
      <c r="B126" s="632"/>
      <c r="C126" s="636"/>
      <c r="D126" s="631"/>
      <c r="E126" s="639"/>
      <c r="F126" s="167" t="s">
        <v>267</v>
      </c>
      <c r="G126" s="168">
        <v>4</v>
      </c>
      <c r="H126" s="307" t="s">
        <v>10</v>
      </c>
      <c r="I126" s="142" t="s">
        <v>11</v>
      </c>
      <c r="J126" s="142">
        <v>3</v>
      </c>
      <c r="K126" s="142" t="s">
        <v>6</v>
      </c>
      <c r="L126" s="142">
        <f t="shared" si="162"/>
        <v>90</v>
      </c>
      <c r="M126" s="142">
        <v>100</v>
      </c>
      <c r="N126" s="148">
        <f t="shared" si="163"/>
        <v>90</v>
      </c>
      <c r="O126" s="251">
        <f>'3年生'!Q46</f>
        <v>0</v>
      </c>
      <c r="P126" s="251">
        <f>'3年生'!R46</f>
        <v>0</v>
      </c>
      <c r="Q126" s="251">
        <f>'3年生'!S46</f>
        <v>0</v>
      </c>
      <c r="R126" s="237">
        <f>'3年生'!T46</f>
        <v>0</v>
      </c>
      <c r="S126" s="290">
        <f>'3年生'!O46</f>
        <v>0</v>
      </c>
      <c r="T126" s="290">
        <f>'3年生'!P46</f>
        <v>0</v>
      </c>
      <c r="U126" s="155" t="str">
        <f t="shared" si="159"/>
        <v/>
      </c>
      <c r="V126" s="149">
        <f t="shared" si="164"/>
        <v>90</v>
      </c>
      <c r="W126" s="152">
        <f t="shared" si="165"/>
        <v>30.211480362537767</v>
      </c>
      <c r="X126" s="150">
        <f t="shared" si="166"/>
        <v>90</v>
      </c>
      <c r="Y126" s="151">
        <f t="shared" si="161"/>
        <v>9.4696969696969688</v>
      </c>
      <c r="Z126" s="155" t="str">
        <f t="shared" si="167"/>
        <v/>
      </c>
      <c r="AA126" s="155" t="str">
        <f t="shared" si="168"/>
        <v/>
      </c>
      <c r="AB126" s="155">
        <f t="shared" si="169"/>
        <v>0</v>
      </c>
      <c r="AC126" s="155" t="str">
        <f t="shared" si="170"/>
        <v/>
      </c>
      <c r="AD126" s="155" t="str">
        <f t="shared" si="171"/>
        <v/>
      </c>
      <c r="AE126" s="185"/>
    </row>
    <row r="127" spans="2:31" ht="14.25" customHeight="1">
      <c r="B127" s="632"/>
      <c r="C127" s="636"/>
      <c r="D127" s="631"/>
      <c r="E127" s="639"/>
      <c r="F127" s="167" t="s">
        <v>268</v>
      </c>
      <c r="G127" s="168">
        <v>2</v>
      </c>
      <c r="H127" s="307" t="s">
        <v>10</v>
      </c>
      <c r="I127" s="142" t="s">
        <v>11</v>
      </c>
      <c r="J127" s="142">
        <v>5</v>
      </c>
      <c r="K127" s="142" t="s">
        <v>6</v>
      </c>
      <c r="L127" s="142">
        <f t="shared" si="162"/>
        <v>45</v>
      </c>
      <c r="M127" s="142">
        <v>50</v>
      </c>
      <c r="N127" s="148">
        <f t="shared" si="163"/>
        <v>22.5</v>
      </c>
      <c r="O127" s="251">
        <f>'5年生'!Q92</f>
        <v>0</v>
      </c>
      <c r="P127" s="251">
        <f>'5年生'!R92</f>
        <v>0</v>
      </c>
      <c r="Q127" s="251">
        <f>'5年生'!S92</f>
        <v>0</v>
      </c>
      <c r="R127" s="237">
        <f>'5年生'!T92</f>
        <v>0</v>
      </c>
      <c r="S127" s="290">
        <f>'5年生'!O92</f>
        <v>0</v>
      </c>
      <c r="T127" s="290">
        <f>'5年生'!P92</f>
        <v>0</v>
      </c>
      <c r="U127" s="155" t="str">
        <f t="shared" si="159"/>
        <v/>
      </c>
      <c r="V127" s="149">
        <f t="shared" si="164"/>
        <v>22.5</v>
      </c>
      <c r="W127" s="152">
        <f t="shared" si="165"/>
        <v>7.5528700906344417</v>
      </c>
      <c r="X127" s="150">
        <f t="shared" si="166"/>
        <v>22.5</v>
      </c>
      <c r="Y127" s="151">
        <f t="shared" si="161"/>
        <v>2.3674242424242422</v>
      </c>
      <c r="Z127" s="155" t="str">
        <f t="shared" si="167"/>
        <v/>
      </c>
      <c r="AA127" s="155" t="str">
        <f t="shared" si="168"/>
        <v/>
      </c>
      <c r="AB127" s="155" t="str">
        <f t="shared" si="169"/>
        <v/>
      </c>
      <c r="AC127" s="155" t="str">
        <f t="shared" si="170"/>
        <v/>
      </c>
      <c r="AD127" s="155">
        <f t="shared" si="171"/>
        <v>0</v>
      </c>
      <c r="AE127" s="185"/>
    </row>
    <row r="128" spans="2:31" ht="14.25" customHeight="1">
      <c r="B128" s="632"/>
      <c r="C128" s="636"/>
      <c r="D128" s="631"/>
      <c r="E128" s="639"/>
      <c r="F128" s="167" t="s">
        <v>269</v>
      </c>
      <c r="G128" s="168">
        <v>1</v>
      </c>
      <c r="H128" s="307" t="s">
        <v>10</v>
      </c>
      <c r="I128" s="142" t="s">
        <v>11</v>
      </c>
      <c r="J128" s="142">
        <v>4</v>
      </c>
      <c r="K128" s="142" t="s">
        <v>24</v>
      </c>
      <c r="L128" s="142">
        <f t="shared" si="162"/>
        <v>22.5</v>
      </c>
      <c r="M128" s="142">
        <v>70</v>
      </c>
      <c r="N128" s="148">
        <f t="shared" si="163"/>
        <v>15.75</v>
      </c>
      <c r="O128" s="251">
        <f>'4年生'!Q50</f>
        <v>0</v>
      </c>
      <c r="P128" s="251">
        <f>'4年生'!R50</f>
        <v>0</v>
      </c>
      <c r="Q128" s="251">
        <f>'4年生'!S50</f>
        <v>0</v>
      </c>
      <c r="R128" s="237">
        <f>'4年生'!T50</f>
        <v>0</v>
      </c>
      <c r="S128" s="290">
        <f>'4年生'!O50</f>
        <v>0</v>
      </c>
      <c r="T128" s="290">
        <f>'4年生'!P50</f>
        <v>0</v>
      </c>
      <c r="U128" s="155" t="str">
        <f t="shared" si="159"/>
        <v/>
      </c>
      <c r="V128" s="149">
        <f t="shared" si="164"/>
        <v>15.75</v>
      </c>
      <c r="W128" s="152">
        <f t="shared" si="165"/>
        <v>5.2870090634441089</v>
      </c>
      <c r="X128" s="150">
        <f t="shared" si="166"/>
        <v>15.75</v>
      </c>
      <c r="Y128" s="151">
        <f t="shared" si="161"/>
        <v>1.6571969696969697</v>
      </c>
      <c r="Z128" s="155" t="str">
        <f t="shared" si="167"/>
        <v/>
      </c>
      <c r="AA128" s="155" t="str">
        <f t="shared" si="168"/>
        <v/>
      </c>
      <c r="AB128" s="155" t="str">
        <f t="shared" si="169"/>
        <v/>
      </c>
      <c r="AC128" s="155">
        <f t="shared" si="170"/>
        <v>0</v>
      </c>
      <c r="AD128" s="155" t="str">
        <f t="shared" si="171"/>
        <v/>
      </c>
      <c r="AE128" s="185"/>
    </row>
    <row r="129" spans="2:31" ht="14.25" customHeight="1">
      <c r="B129" s="632"/>
      <c r="C129" s="636"/>
      <c r="D129" s="631"/>
      <c r="E129" s="639"/>
      <c r="F129" s="167" t="s">
        <v>270</v>
      </c>
      <c r="G129" s="168">
        <v>4</v>
      </c>
      <c r="H129" s="168" t="s">
        <v>10</v>
      </c>
      <c r="I129" s="168" t="s">
        <v>11</v>
      </c>
      <c r="J129" s="168">
        <v>5</v>
      </c>
      <c r="K129" s="168" t="s">
        <v>6</v>
      </c>
      <c r="L129" s="168">
        <f t="shared" si="162"/>
        <v>90</v>
      </c>
      <c r="M129" s="168">
        <v>100</v>
      </c>
      <c r="N129" s="169">
        <f t="shared" si="163"/>
        <v>90</v>
      </c>
      <c r="O129" s="305">
        <f>'5年生'!Q94</f>
        <v>0</v>
      </c>
      <c r="P129" s="305">
        <f>'5年生'!R94</f>
        <v>0</v>
      </c>
      <c r="Q129" s="305">
        <f>'5年生'!S94</f>
        <v>0</v>
      </c>
      <c r="R129" s="242">
        <f>'5年生'!T94</f>
        <v>0</v>
      </c>
      <c r="S129" s="306">
        <f>'5年生'!O94</f>
        <v>0</v>
      </c>
      <c r="T129" s="306">
        <f>'5年生'!P94</f>
        <v>0</v>
      </c>
      <c r="U129" s="155" t="str">
        <f t="shared" si="159"/>
        <v/>
      </c>
      <c r="V129" s="171">
        <f t="shared" si="164"/>
        <v>90</v>
      </c>
      <c r="W129" s="172">
        <f t="shared" si="165"/>
        <v>30.211480362537767</v>
      </c>
      <c r="X129" s="173">
        <f t="shared" si="166"/>
        <v>90</v>
      </c>
      <c r="Y129" s="174">
        <f t="shared" si="161"/>
        <v>9.4696969696969688</v>
      </c>
      <c r="Z129" s="170" t="str">
        <f t="shared" si="167"/>
        <v/>
      </c>
      <c r="AA129" s="170" t="str">
        <f t="shared" si="168"/>
        <v/>
      </c>
      <c r="AB129" s="170" t="str">
        <f t="shared" si="169"/>
        <v/>
      </c>
      <c r="AC129" s="170" t="str">
        <f t="shared" si="170"/>
        <v/>
      </c>
      <c r="AD129" s="170">
        <f t="shared" si="171"/>
        <v>0</v>
      </c>
      <c r="AE129" s="304"/>
    </row>
    <row r="130" spans="2:31" ht="14.25" customHeight="1">
      <c r="B130" s="632"/>
      <c r="C130" s="636"/>
      <c r="D130" s="632"/>
      <c r="E130" s="640"/>
      <c r="F130" s="139" t="s">
        <v>82</v>
      </c>
      <c r="G130" s="142">
        <v>8</v>
      </c>
      <c r="H130" s="142" t="s">
        <v>10</v>
      </c>
      <c r="I130" s="142" t="s">
        <v>152</v>
      </c>
      <c r="J130" s="142">
        <v>5</v>
      </c>
      <c r="K130" s="142" t="s">
        <v>6</v>
      </c>
      <c r="L130" s="142">
        <v>180</v>
      </c>
      <c r="M130" s="142">
        <v>30</v>
      </c>
      <c r="N130" s="148">
        <f>IF(H130="必修",L130*M130/100,IF(T130=0,0,L130*M130/100))</f>
        <v>54</v>
      </c>
      <c r="O130" s="237">
        <f>'5年生'!Q95</f>
        <v>0</v>
      </c>
      <c r="P130" s="237">
        <f>'5年生'!R95</f>
        <v>0</v>
      </c>
      <c r="Q130" s="237">
        <f>'5年生'!S95</f>
        <v>0</v>
      </c>
      <c r="R130" s="237">
        <f>'5年生'!T95</f>
        <v>0</v>
      </c>
      <c r="S130" s="290">
        <f>'5年生'!O95</f>
        <v>0</v>
      </c>
      <c r="T130" s="290">
        <f>'5年生'!P95</f>
        <v>0</v>
      </c>
      <c r="U130" s="155" t="str">
        <f t="shared" ref="U130" si="172">IF(S130="30分未満",1,IF(S130="30分～1時間",2,IF(S130="1～2時間",3,IF(S130="2～3時間",4,IF(S130="3時間以上",5,IF(S130=0,""))))))</f>
        <v/>
      </c>
      <c r="V130" s="149">
        <f>L130*M130/100</f>
        <v>54</v>
      </c>
      <c r="W130" s="152">
        <f>V130/$N$136*100</f>
        <v>18.126888217522659</v>
      </c>
      <c r="X130" s="150">
        <f t="shared" si="160"/>
        <v>54</v>
      </c>
      <c r="Y130" s="151">
        <f t="shared" si="161"/>
        <v>5.6818181818181817</v>
      </c>
      <c r="Z130" s="155" t="str">
        <f>IF(J130=1,Y130*T130/5,"")</f>
        <v/>
      </c>
      <c r="AA130" s="155" t="str">
        <f>IF(J130=2,Y130*T130/5,"")</f>
        <v/>
      </c>
      <c r="AB130" s="155" t="str">
        <f>IF(J130=3,Y130*T130/5,"")</f>
        <v/>
      </c>
      <c r="AC130" s="155" t="str">
        <f>IF(J130=4,Y130*T130/5,"")</f>
        <v/>
      </c>
      <c r="AD130" s="155">
        <f>IF(J130=5,Y130*T130/5,"")</f>
        <v>0</v>
      </c>
      <c r="AE130" s="185"/>
    </row>
    <row r="131" spans="2:31" ht="14.25" customHeight="1">
      <c r="B131" s="632"/>
      <c r="C131" s="636"/>
      <c r="D131" s="186"/>
      <c r="E131" s="145"/>
      <c r="F131" s="167" t="s">
        <v>191</v>
      </c>
      <c r="G131" s="168"/>
      <c r="H131" s="168"/>
      <c r="I131" s="168"/>
      <c r="J131" s="168">
        <v>1</v>
      </c>
      <c r="K131" s="168"/>
      <c r="L131" s="168" t="str">
        <f t="shared" si="156"/>
        <v/>
      </c>
      <c r="M131" s="168"/>
      <c r="N131" s="169"/>
      <c r="O131" s="241"/>
      <c r="P131" s="241"/>
      <c r="Q131" s="241"/>
      <c r="R131" s="242"/>
      <c r="S131" s="243"/>
      <c r="T131" s="243">
        <f>AE131</f>
        <v>0</v>
      </c>
      <c r="U131" s="170"/>
      <c r="V131" s="171"/>
      <c r="W131" s="173"/>
      <c r="X131" s="173"/>
      <c r="Y131" s="173"/>
      <c r="Z131" s="170">
        <f>SUM(Z124:Z130)</f>
        <v>0</v>
      </c>
      <c r="AA131" s="170"/>
      <c r="AB131" s="170"/>
      <c r="AC131" s="170"/>
      <c r="AD131" s="170"/>
      <c r="AE131" s="212">
        <f t="shared" ref="AE131:AE135" si="173">SUM(Z131:AD131)/100</f>
        <v>0</v>
      </c>
    </row>
    <row r="132" spans="2:31" ht="14.25" customHeight="1">
      <c r="B132" s="632"/>
      <c r="C132" s="636"/>
      <c r="D132" s="186"/>
      <c r="E132" s="145"/>
      <c r="F132" s="139" t="s">
        <v>192</v>
      </c>
      <c r="G132" s="142"/>
      <c r="H132" s="142"/>
      <c r="I132" s="142"/>
      <c r="J132" s="142">
        <v>2</v>
      </c>
      <c r="K132" s="142"/>
      <c r="L132" s="142" t="str">
        <f t="shared" si="156"/>
        <v/>
      </c>
      <c r="M132" s="142"/>
      <c r="N132" s="148"/>
      <c r="O132" s="244"/>
      <c r="P132" s="244"/>
      <c r="Q132" s="244"/>
      <c r="R132" s="237"/>
      <c r="S132" s="238"/>
      <c r="T132" s="238">
        <f t="shared" ref="T132:T135" si="174">AE132</f>
        <v>0</v>
      </c>
      <c r="U132" s="155"/>
      <c r="V132" s="149"/>
      <c r="W132" s="150"/>
      <c r="X132" s="150"/>
      <c r="Y132" s="150"/>
      <c r="Z132" s="155"/>
      <c r="AA132" s="155">
        <f>SUM(AA124:AA130)</f>
        <v>0</v>
      </c>
      <c r="AB132" s="155"/>
      <c r="AC132" s="155"/>
      <c r="AD132" s="155"/>
      <c r="AE132" s="187">
        <f t="shared" si="173"/>
        <v>0</v>
      </c>
    </row>
    <row r="133" spans="2:31" ht="14.25" customHeight="1">
      <c r="B133" s="632"/>
      <c r="C133" s="636"/>
      <c r="D133" s="186"/>
      <c r="E133" s="145"/>
      <c r="F133" s="139" t="s">
        <v>193</v>
      </c>
      <c r="G133" s="142"/>
      <c r="H133" s="142"/>
      <c r="I133" s="142"/>
      <c r="J133" s="142">
        <v>3</v>
      </c>
      <c r="K133" s="142"/>
      <c r="L133" s="142" t="str">
        <f t="shared" si="156"/>
        <v/>
      </c>
      <c r="M133" s="142"/>
      <c r="N133" s="148"/>
      <c r="O133" s="244"/>
      <c r="P133" s="244"/>
      <c r="Q133" s="244"/>
      <c r="R133" s="237"/>
      <c r="S133" s="238"/>
      <c r="T133" s="238">
        <f t="shared" si="174"/>
        <v>0</v>
      </c>
      <c r="U133" s="155"/>
      <c r="V133" s="149"/>
      <c r="W133" s="150"/>
      <c r="X133" s="150"/>
      <c r="Y133" s="150"/>
      <c r="Z133" s="155"/>
      <c r="AA133" s="155"/>
      <c r="AB133" s="155">
        <f>SUM(AB124:AB130)</f>
        <v>0</v>
      </c>
      <c r="AC133" s="155"/>
      <c r="AD133" s="155"/>
      <c r="AE133" s="187">
        <f t="shared" si="173"/>
        <v>0</v>
      </c>
    </row>
    <row r="134" spans="2:31" ht="14.25" customHeight="1">
      <c r="B134" s="632"/>
      <c r="C134" s="636"/>
      <c r="D134" s="186"/>
      <c r="E134" s="145"/>
      <c r="F134" s="139" t="s">
        <v>194</v>
      </c>
      <c r="G134" s="142"/>
      <c r="H134" s="142"/>
      <c r="I134" s="142"/>
      <c r="J134" s="142">
        <v>4</v>
      </c>
      <c r="K134" s="142"/>
      <c r="L134" s="142" t="str">
        <f t="shared" si="156"/>
        <v/>
      </c>
      <c r="M134" s="142"/>
      <c r="N134" s="148"/>
      <c r="O134" s="244"/>
      <c r="P134" s="244"/>
      <c r="Q134" s="244"/>
      <c r="R134" s="237"/>
      <c r="S134" s="238"/>
      <c r="T134" s="238">
        <f t="shared" si="174"/>
        <v>0</v>
      </c>
      <c r="U134" s="155"/>
      <c r="V134" s="149"/>
      <c r="W134" s="150"/>
      <c r="X134" s="150"/>
      <c r="Y134" s="150"/>
      <c r="Z134" s="155"/>
      <c r="AA134" s="155"/>
      <c r="AB134" s="155"/>
      <c r="AC134" s="155">
        <f>SUM(AC124:AC130)</f>
        <v>0</v>
      </c>
      <c r="AD134" s="155"/>
      <c r="AE134" s="187">
        <f t="shared" si="173"/>
        <v>0</v>
      </c>
    </row>
    <row r="135" spans="2:31" ht="14.25" customHeight="1">
      <c r="B135" s="632"/>
      <c r="C135" s="636"/>
      <c r="D135" s="186"/>
      <c r="E135" s="145"/>
      <c r="F135" s="139" t="s">
        <v>195</v>
      </c>
      <c r="G135" s="142"/>
      <c r="H135" s="142"/>
      <c r="I135" s="142"/>
      <c r="J135" s="142">
        <v>5</v>
      </c>
      <c r="K135" s="142"/>
      <c r="L135" s="142" t="str">
        <f t="shared" si="156"/>
        <v/>
      </c>
      <c r="M135" s="142"/>
      <c r="N135" s="148"/>
      <c r="O135" s="244"/>
      <c r="P135" s="244"/>
      <c r="Q135" s="244"/>
      <c r="R135" s="237"/>
      <c r="S135" s="238"/>
      <c r="T135" s="238">
        <f t="shared" si="174"/>
        <v>0</v>
      </c>
      <c r="U135" s="155"/>
      <c r="V135" s="149"/>
      <c r="W135" s="150"/>
      <c r="X135" s="150"/>
      <c r="Y135" s="150"/>
      <c r="Z135" s="155"/>
      <c r="AA135" s="155"/>
      <c r="AB135" s="155"/>
      <c r="AC135" s="155"/>
      <c r="AD135" s="155">
        <f>SUM(AD124:AD130)</f>
        <v>0</v>
      </c>
      <c r="AE135" s="187">
        <f t="shared" si="173"/>
        <v>0</v>
      </c>
    </row>
    <row r="136" spans="2:31" ht="14.25" customHeight="1" thickBot="1">
      <c r="B136" s="632"/>
      <c r="C136" s="636"/>
      <c r="D136" s="188"/>
      <c r="E136" s="189"/>
      <c r="F136" s="190" t="s">
        <v>78</v>
      </c>
      <c r="G136" s="191"/>
      <c r="H136" s="191"/>
      <c r="I136" s="191"/>
      <c r="J136" s="191">
        <v>5</v>
      </c>
      <c r="K136" s="191"/>
      <c r="L136" s="191" t="str">
        <f t="shared" si="156"/>
        <v/>
      </c>
      <c r="M136" s="191"/>
      <c r="N136" s="192">
        <f>SUM(N124:N130)</f>
        <v>297.89999999999998</v>
      </c>
      <c r="O136" s="245"/>
      <c r="P136" s="245"/>
      <c r="Q136" s="245"/>
      <c r="R136" s="246"/>
      <c r="S136" s="247"/>
      <c r="T136" s="247"/>
      <c r="U136" s="193"/>
      <c r="V136" s="194">
        <f>SUM(V124:V130)</f>
        <v>297.89999999999998</v>
      </c>
      <c r="W136" s="195"/>
      <c r="X136" s="195"/>
      <c r="Y136" s="195"/>
      <c r="Z136" s="193"/>
      <c r="AA136" s="193"/>
      <c r="AB136" s="193"/>
      <c r="AC136" s="193"/>
      <c r="AD136" s="193"/>
      <c r="AE136" s="196">
        <f>SUM(AE131:AE135)</f>
        <v>0</v>
      </c>
    </row>
    <row r="137" spans="2:31" ht="14.25" customHeight="1">
      <c r="B137" s="632"/>
      <c r="C137" s="636"/>
      <c r="D137" s="630">
        <v>12</v>
      </c>
      <c r="E137" s="638" t="s">
        <v>74</v>
      </c>
      <c r="F137" s="175" t="s">
        <v>80</v>
      </c>
      <c r="G137" s="176">
        <v>1</v>
      </c>
      <c r="H137" s="176" t="s">
        <v>10</v>
      </c>
      <c r="I137" s="258" t="s">
        <v>11</v>
      </c>
      <c r="J137" s="258">
        <v>2</v>
      </c>
      <c r="K137" s="258" t="s">
        <v>24</v>
      </c>
      <c r="L137" s="258">
        <f t="shared" si="156"/>
        <v>22.5</v>
      </c>
      <c r="M137" s="258">
        <v>100</v>
      </c>
      <c r="N137" s="259">
        <f>IF(H137="必修",L137*M137/100,IF(T137=0,0,L137*M137/100))</f>
        <v>22.5</v>
      </c>
      <c r="O137" s="261">
        <f>'2年生'!Q50</f>
        <v>0</v>
      </c>
      <c r="P137" s="261">
        <f>'2年生'!R50</f>
        <v>0</v>
      </c>
      <c r="Q137" s="261">
        <f>'2年生'!S50</f>
        <v>0</v>
      </c>
      <c r="R137" s="261">
        <f>'2年生'!T50</f>
        <v>0</v>
      </c>
      <c r="S137" s="262">
        <f>'2年生'!O50</f>
        <v>0</v>
      </c>
      <c r="T137" s="262">
        <f>'2年生'!P50</f>
        <v>0</v>
      </c>
      <c r="U137" s="263" t="str">
        <f>IF(S137="30分未満",1,IF(S137="30分～1時間",2,IF(S137="1～2時間",3,IF(S137="2～3時間",4,IF(S137="3時間以上",5,IF(S137=0,""))))))</f>
        <v/>
      </c>
      <c r="V137" s="275">
        <f>L137*M137/100</f>
        <v>22.5</v>
      </c>
      <c r="W137" s="309">
        <f t="shared" ref="W137:W163" si="175">V137/$N$169*100</f>
        <v>3.7037037037037033</v>
      </c>
      <c r="X137" s="277">
        <f>V137</f>
        <v>22.5</v>
      </c>
      <c r="Y137" s="278">
        <f t="shared" ref="Y137:Y163" si="176">X137/$N$177*100</f>
        <v>2.3674242424242422</v>
      </c>
      <c r="Z137" s="263" t="str">
        <f>IF(J137=1,Y137*T137/5,"")</f>
        <v/>
      </c>
      <c r="AA137" s="263">
        <f>IF(J137=2,Y137*T137/5,"")</f>
        <v>0</v>
      </c>
      <c r="AB137" s="263" t="str">
        <f>IF(J137=3,Y137*T137/5,"")</f>
        <v/>
      </c>
      <c r="AC137" s="263" t="str">
        <f>IF(J137=4,Y137*T137/5,"")</f>
        <v/>
      </c>
      <c r="AD137" s="263" t="str">
        <f>IF(J137=5,Y137*T137/5,"")</f>
        <v/>
      </c>
      <c r="AE137" s="279"/>
    </row>
    <row r="138" spans="2:31" ht="14.25" customHeight="1">
      <c r="B138" s="632"/>
      <c r="C138" s="636"/>
      <c r="D138" s="631"/>
      <c r="E138" s="639"/>
      <c r="F138" s="167" t="s">
        <v>271</v>
      </c>
      <c r="G138" s="168">
        <v>4</v>
      </c>
      <c r="H138" s="307" t="s">
        <v>10</v>
      </c>
      <c r="I138" s="142" t="s">
        <v>11</v>
      </c>
      <c r="J138" s="142">
        <v>2</v>
      </c>
      <c r="K138" s="142" t="s">
        <v>6</v>
      </c>
      <c r="L138" s="142">
        <f t="shared" ref="L138:L148" si="177">IF(I138="学修",G138/2*22.5,IF(I138=0,"",G138*22.5))</f>
        <v>90</v>
      </c>
      <c r="M138" s="142">
        <v>100</v>
      </c>
      <c r="N138" s="148">
        <f t="shared" ref="N138:N148" si="178">IF(H138="必修",L138*M138/100,IF(T138=0,0,L138*M138/100))</f>
        <v>90</v>
      </c>
      <c r="O138" s="237">
        <f>'2年生'!Q51</f>
        <v>0</v>
      </c>
      <c r="P138" s="237">
        <f>'2年生'!R51</f>
        <v>0</v>
      </c>
      <c r="Q138" s="237">
        <f>'2年生'!S51</f>
        <v>0</v>
      </c>
      <c r="R138" s="237">
        <f>'2年生'!T51</f>
        <v>0</v>
      </c>
      <c r="S138" s="238">
        <f>'2年生'!O51</f>
        <v>0</v>
      </c>
      <c r="T138" s="238">
        <f>'2年生'!P51</f>
        <v>0</v>
      </c>
      <c r="U138" s="155" t="str">
        <f t="shared" ref="U138:U148" si="179">IF(S138="30分未満",1,IF(S138="30分～1時間",2,IF(S138="1～2時間",3,IF(S138="2～3時間",4,IF(S138="3時間以上",5,IF(S138=0,""))))))</f>
        <v/>
      </c>
      <c r="V138" s="149">
        <f t="shared" ref="V138:V148" si="180">L138*M138/100</f>
        <v>90</v>
      </c>
      <c r="W138" s="152">
        <f t="shared" si="175"/>
        <v>14.814814814814813</v>
      </c>
      <c r="X138" s="150">
        <f t="shared" ref="X138:X148" si="181">V138</f>
        <v>90</v>
      </c>
      <c r="Y138" s="151">
        <f t="shared" si="176"/>
        <v>9.4696969696969688</v>
      </c>
      <c r="Z138" s="155" t="str">
        <f t="shared" ref="Z138:Z148" si="182">IF(J138=1,Y138*T138/5,"")</f>
        <v/>
      </c>
      <c r="AA138" s="155">
        <f t="shared" ref="AA138:AA148" si="183">IF(J138=2,Y138*T138/5,"")</f>
        <v>0</v>
      </c>
      <c r="AB138" s="155" t="str">
        <f t="shared" ref="AB138:AB148" si="184">IF(J138=3,Y138*T138/5,"")</f>
        <v/>
      </c>
      <c r="AC138" s="155" t="str">
        <f t="shared" ref="AC138:AC148" si="185">IF(J138=4,Y138*T138/5,"")</f>
        <v/>
      </c>
      <c r="AD138" s="155" t="str">
        <f t="shared" ref="AD138:AD148" si="186">IF(J138=5,Y138*T138/5,"")</f>
        <v/>
      </c>
      <c r="AE138" s="185"/>
    </row>
    <row r="139" spans="2:31" ht="14.25" customHeight="1">
      <c r="B139" s="632"/>
      <c r="C139" s="636"/>
      <c r="D139" s="631"/>
      <c r="E139" s="639"/>
      <c r="F139" s="167" t="s">
        <v>350</v>
      </c>
      <c r="G139" s="168">
        <v>2</v>
      </c>
      <c r="H139" s="307" t="s">
        <v>10</v>
      </c>
      <c r="I139" s="142" t="s">
        <v>11</v>
      </c>
      <c r="J139" s="142">
        <v>3</v>
      </c>
      <c r="K139" s="142" t="s">
        <v>6</v>
      </c>
      <c r="L139" s="142">
        <f t="shared" si="177"/>
        <v>45</v>
      </c>
      <c r="M139" s="142">
        <v>100</v>
      </c>
      <c r="N139" s="148">
        <f t="shared" si="178"/>
        <v>45</v>
      </c>
      <c r="O139" s="237">
        <f>'3年生'!Q50</f>
        <v>0</v>
      </c>
      <c r="P139" s="237">
        <f>'3年生'!R50</f>
        <v>0</v>
      </c>
      <c r="Q139" s="237">
        <f>'3年生'!S50</f>
        <v>0</v>
      </c>
      <c r="R139" s="237">
        <f>'3年生'!T50</f>
        <v>0</v>
      </c>
      <c r="S139" s="238">
        <f>'3年生'!O50</f>
        <v>0</v>
      </c>
      <c r="T139" s="238">
        <f>'3年生'!P50</f>
        <v>0</v>
      </c>
      <c r="U139" s="155" t="str">
        <f t="shared" si="179"/>
        <v/>
      </c>
      <c r="V139" s="149">
        <f t="shared" si="180"/>
        <v>45</v>
      </c>
      <c r="W139" s="152">
        <f t="shared" si="175"/>
        <v>7.4074074074074066</v>
      </c>
      <c r="X139" s="150">
        <f t="shared" si="181"/>
        <v>45</v>
      </c>
      <c r="Y139" s="151">
        <f t="shared" si="176"/>
        <v>4.7348484848484844</v>
      </c>
      <c r="Z139" s="155" t="str">
        <f t="shared" si="182"/>
        <v/>
      </c>
      <c r="AA139" s="155" t="str">
        <f t="shared" si="183"/>
        <v/>
      </c>
      <c r="AB139" s="155">
        <f t="shared" si="184"/>
        <v>0</v>
      </c>
      <c r="AC139" s="155" t="str">
        <f t="shared" si="185"/>
        <v/>
      </c>
      <c r="AD139" s="155" t="str">
        <f t="shared" si="186"/>
        <v/>
      </c>
      <c r="AE139" s="185"/>
    </row>
    <row r="140" spans="2:31" ht="14.25" customHeight="1">
      <c r="B140" s="632"/>
      <c r="C140" s="636"/>
      <c r="D140" s="631"/>
      <c r="E140" s="639"/>
      <c r="F140" s="167" t="s">
        <v>261</v>
      </c>
      <c r="G140" s="168">
        <v>1</v>
      </c>
      <c r="H140" s="307" t="s">
        <v>10</v>
      </c>
      <c r="I140" s="142" t="s">
        <v>11</v>
      </c>
      <c r="J140" s="142">
        <v>3</v>
      </c>
      <c r="K140" s="142" t="s">
        <v>24</v>
      </c>
      <c r="L140" s="142">
        <f t="shared" si="177"/>
        <v>22.5</v>
      </c>
      <c r="M140" s="142">
        <v>100</v>
      </c>
      <c r="N140" s="148">
        <f t="shared" si="178"/>
        <v>22.5</v>
      </c>
      <c r="O140" s="237">
        <f>'3年生'!Q51</f>
        <v>0</v>
      </c>
      <c r="P140" s="237">
        <f>'3年生'!R51</f>
        <v>0</v>
      </c>
      <c r="Q140" s="237">
        <f>'3年生'!S51</f>
        <v>0</v>
      </c>
      <c r="R140" s="237">
        <f>'3年生'!T51</f>
        <v>0</v>
      </c>
      <c r="S140" s="238">
        <f>'3年生'!O51</f>
        <v>0</v>
      </c>
      <c r="T140" s="238">
        <f>'3年生'!P51</f>
        <v>0</v>
      </c>
      <c r="U140" s="155" t="str">
        <f t="shared" si="179"/>
        <v/>
      </c>
      <c r="V140" s="149">
        <f t="shared" si="180"/>
        <v>22.5</v>
      </c>
      <c r="W140" s="152">
        <f t="shared" si="175"/>
        <v>3.7037037037037033</v>
      </c>
      <c r="X140" s="150">
        <f t="shared" si="181"/>
        <v>22.5</v>
      </c>
      <c r="Y140" s="151">
        <f t="shared" si="176"/>
        <v>2.3674242424242422</v>
      </c>
      <c r="Z140" s="155" t="str">
        <f t="shared" si="182"/>
        <v/>
      </c>
      <c r="AA140" s="155" t="str">
        <f t="shared" si="183"/>
        <v/>
      </c>
      <c r="AB140" s="155">
        <f t="shared" si="184"/>
        <v>0</v>
      </c>
      <c r="AC140" s="155" t="str">
        <f t="shared" si="185"/>
        <v/>
      </c>
      <c r="AD140" s="155" t="str">
        <f t="shared" si="186"/>
        <v/>
      </c>
      <c r="AE140" s="185"/>
    </row>
    <row r="141" spans="2:31" ht="14.25" customHeight="1">
      <c r="B141" s="632"/>
      <c r="C141" s="636"/>
      <c r="D141" s="631"/>
      <c r="E141" s="639"/>
      <c r="F141" s="167" t="s">
        <v>67</v>
      </c>
      <c r="G141" s="168">
        <v>2</v>
      </c>
      <c r="H141" s="307" t="s">
        <v>10</v>
      </c>
      <c r="I141" s="142" t="s">
        <v>11</v>
      </c>
      <c r="J141" s="142">
        <v>3</v>
      </c>
      <c r="K141" s="142" t="s">
        <v>6</v>
      </c>
      <c r="L141" s="142">
        <f t="shared" si="177"/>
        <v>45</v>
      </c>
      <c r="M141" s="142">
        <v>100</v>
      </c>
      <c r="N141" s="148">
        <f t="shared" si="178"/>
        <v>45</v>
      </c>
      <c r="O141" s="237">
        <f>'3年生'!Q52</f>
        <v>0</v>
      </c>
      <c r="P141" s="237">
        <f>'3年生'!R52</f>
        <v>0</v>
      </c>
      <c r="Q141" s="237">
        <f>'3年生'!S52</f>
        <v>0</v>
      </c>
      <c r="R141" s="237">
        <f>'3年生'!T52</f>
        <v>0</v>
      </c>
      <c r="S141" s="238">
        <f>'3年生'!O52</f>
        <v>0</v>
      </c>
      <c r="T141" s="238">
        <f>'3年生'!P52</f>
        <v>0</v>
      </c>
      <c r="U141" s="155" t="str">
        <f t="shared" si="179"/>
        <v/>
      </c>
      <c r="V141" s="149">
        <f t="shared" si="180"/>
        <v>45</v>
      </c>
      <c r="W141" s="152">
        <f t="shared" si="175"/>
        <v>7.4074074074074066</v>
      </c>
      <c r="X141" s="150">
        <f t="shared" si="181"/>
        <v>45</v>
      </c>
      <c r="Y141" s="151">
        <f t="shared" si="176"/>
        <v>4.7348484848484844</v>
      </c>
      <c r="Z141" s="155" t="str">
        <f t="shared" si="182"/>
        <v/>
      </c>
      <c r="AA141" s="155" t="str">
        <f t="shared" si="183"/>
        <v/>
      </c>
      <c r="AB141" s="155">
        <f t="shared" si="184"/>
        <v>0</v>
      </c>
      <c r="AC141" s="155" t="str">
        <f t="shared" si="185"/>
        <v/>
      </c>
      <c r="AD141" s="155" t="str">
        <f t="shared" si="186"/>
        <v/>
      </c>
      <c r="AE141" s="185"/>
    </row>
    <row r="142" spans="2:31" ht="14.25" customHeight="1">
      <c r="B142" s="632"/>
      <c r="C142" s="636"/>
      <c r="D142" s="631"/>
      <c r="E142" s="639"/>
      <c r="F142" s="167" t="s">
        <v>351</v>
      </c>
      <c r="G142" s="168">
        <v>2</v>
      </c>
      <c r="H142" s="307" t="s">
        <v>10</v>
      </c>
      <c r="I142" s="142" t="s">
        <v>11</v>
      </c>
      <c r="J142" s="142">
        <v>3</v>
      </c>
      <c r="K142" s="142" t="s">
        <v>6</v>
      </c>
      <c r="L142" s="142">
        <f t="shared" si="177"/>
        <v>45</v>
      </c>
      <c r="M142" s="142">
        <v>100</v>
      </c>
      <c r="N142" s="148">
        <f t="shared" si="178"/>
        <v>45</v>
      </c>
      <c r="O142" s="237">
        <f>'3年生'!Q53</f>
        <v>0</v>
      </c>
      <c r="P142" s="237">
        <f>'3年生'!R53</f>
        <v>0</v>
      </c>
      <c r="Q142" s="237">
        <f>'3年生'!S53</f>
        <v>0</v>
      </c>
      <c r="R142" s="237">
        <f>'3年生'!T53</f>
        <v>0</v>
      </c>
      <c r="S142" s="238">
        <f>'3年生'!O53</f>
        <v>0</v>
      </c>
      <c r="T142" s="238">
        <f>'3年生'!P53</f>
        <v>0</v>
      </c>
      <c r="U142" s="155" t="str">
        <f t="shared" si="179"/>
        <v/>
      </c>
      <c r="V142" s="149">
        <f t="shared" si="180"/>
        <v>45</v>
      </c>
      <c r="W142" s="152">
        <f t="shared" si="175"/>
        <v>7.4074074074074066</v>
      </c>
      <c r="X142" s="150">
        <f t="shared" si="181"/>
        <v>45</v>
      </c>
      <c r="Y142" s="151">
        <f t="shared" si="176"/>
        <v>4.7348484848484844</v>
      </c>
      <c r="Z142" s="155" t="str">
        <f t="shared" si="182"/>
        <v/>
      </c>
      <c r="AA142" s="155" t="str">
        <f t="shared" si="183"/>
        <v/>
      </c>
      <c r="AB142" s="155">
        <f t="shared" si="184"/>
        <v>0</v>
      </c>
      <c r="AC142" s="155" t="str">
        <f t="shared" si="185"/>
        <v/>
      </c>
      <c r="AD142" s="155" t="str">
        <f t="shared" si="186"/>
        <v/>
      </c>
      <c r="AE142" s="185"/>
    </row>
    <row r="143" spans="2:31" ht="14.25" customHeight="1">
      <c r="B143" s="632"/>
      <c r="C143" s="636"/>
      <c r="D143" s="631"/>
      <c r="E143" s="639"/>
      <c r="F143" s="167" t="s">
        <v>265</v>
      </c>
      <c r="G143" s="168">
        <v>1</v>
      </c>
      <c r="H143" s="307" t="s">
        <v>10</v>
      </c>
      <c r="I143" s="142" t="s">
        <v>11</v>
      </c>
      <c r="J143" s="142">
        <v>3</v>
      </c>
      <c r="K143" s="142" t="s">
        <v>24</v>
      </c>
      <c r="L143" s="142">
        <f t="shared" si="177"/>
        <v>22.5</v>
      </c>
      <c r="M143" s="142">
        <v>100</v>
      </c>
      <c r="N143" s="148">
        <f t="shared" si="178"/>
        <v>22.5</v>
      </c>
      <c r="O143" s="237">
        <f>'3年生'!Q54</f>
        <v>0</v>
      </c>
      <c r="P143" s="237">
        <f>'3年生'!R54</f>
        <v>0</v>
      </c>
      <c r="Q143" s="237">
        <f>'3年生'!S54</f>
        <v>0</v>
      </c>
      <c r="R143" s="237">
        <f>'3年生'!T54</f>
        <v>0</v>
      </c>
      <c r="S143" s="238">
        <f>'3年生'!O54</f>
        <v>0</v>
      </c>
      <c r="T143" s="238">
        <f>'3年生'!P54</f>
        <v>0</v>
      </c>
      <c r="U143" s="155" t="str">
        <f t="shared" si="179"/>
        <v/>
      </c>
      <c r="V143" s="149">
        <f t="shared" si="180"/>
        <v>22.5</v>
      </c>
      <c r="W143" s="152">
        <f t="shared" si="175"/>
        <v>3.7037037037037033</v>
      </c>
      <c r="X143" s="150">
        <f t="shared" si="181"/>
        <v>22.5</v>
      </c>
      <c r="Y143" s="151">
        <f t="shared" si="176"/>
        <v>2.3674242424242422</v>
      </c>
      <c r="Z143" s="155" t="str">
        <f t="shared" si="182"/>
        <v/>
      </c>
      <c r="AA143" s="155" t="str">
        <f t="shared" si="183"/>
        <v/>
      </c>
      <c r="AB143" s="155">
        <f t="shared" si="184"/>
        <v>0</v>
      </c>
      <c r="AC143" s="155" t="str">
        <f t="shared" si="185"/>
        <v/>
      </c>
      <c r="AD143" s="155" t="str">
        <f t="shared" si="186"/>
        <v/>
      </c>
      <c r="AE143" s="185"/>
    </row>
    <row r="144" spans="2:31" ht="14.25" customHeight="1">
      <c r="B144" s="632"/>
      <c r="C144" s="636"/>
      <c r="D144" s="631"/>
      <c r="E144" s="639"/>
      <c r="F144" s="167" t="s">
        <v>272</v>
      </c>
      <c r="G144" s="168">
        <v>1</v>
      </c>
      <c r="H144" s="307" t="s">
        <v>10</v>
      </c>
      <c r="I144" s="142" t="s">
        <v>11</v>
      </c>
      <c r="J144" s="142">
        <v>5</v>
      </c>
      <c r="K144" s="142" t="s">
        <v>24</v>
      </c>
      <c r="L144" s="142">
        <f t="shared" si="177"/>
        <v>22.5</v>
      </c>
      <c r="M144" s="142">
        <v>100</v>
      </c>
      <c r="N144" s="148">
        <f t="shared" si="178"/>
        <v>22.5</v>
      </c>
      <c r="O144" s="237">
        <f>'5年生'!Q105</f>
        <v>0</v>
      </c>
      <c r="P144" s="237">
        <f>'5年生'!R105</f>
        <v>0</v>
      </c>
      <c r="Q144" s="237">
        <f>'5年生'!S105</f>
        <v>0</v>
      </c>
      <c r="R144" s="237">
        <f>'5年生'!T105</f>
        <v>0</v>
      </c>
      <c r="S144" s="238">
        <f>'5年生'!O105</f>
        <v>0</v>
      </c>
      <c r="T144" s="238">
        <f>'5年生'!P105</f>
        <v>0</v>
      </c>
      <c r="U144" s="155" t="str">
        <f t="shared" si="179"/>
        <v/>
      </c>
      <c r="V144" s="149">
        <f t="shared" si="180"/>
        <v>22.5</v>
      </c>
      <c r="W144" s="152">
        <f t="shared" si="175"/>
        <v>3.7037037037037033</v>
      </c>
      <c r="X144" s="150">
        <f t="shared" si="181"/>
        <v>22.5</v>
      </c>
      <c r="Y144" s="151">
        <f t="shared" si="176"/>
        <v>2.3674242424242422</v>
      </c>
      <c r="Z144" s="155" t="str">
        <f t="shared" si="182"/>
        <v/>
      </c>
      <c r="AA144" s="155" t="str">
        <f t="shared" si="183"/>
        <v/>
      </c>
      <c r="AB144" s="155" t="str">
        <f t="shared" si="184"/>
        <v/>
      </c>
      <c r="AC144" s="155" t="str">
        <f t="shared" si="185"/>
        <v/>
      </c>
      <c r="AD144" s="155">
        <f t="shared" si="186"/>
        <v>0</v>
      </c>
      <c r="AE144" s="185"/>
    </row>
    <row r="145" spans="2:31" ht="14.25" customHeight="1">
      <c r="B145" s="632"/>
      <c r="C145" s="636"/>
      <c r="D145" s="631"/>
      <c r="E145" s="639"/>
      <c r="F145" s="167" t="s">
        <v>273</v>
      </c>
      <c r="G145" s="168">
        <v>2</v>
      </c>
      <c r="H145" s="307" t="s">
        <v>330</v>
      </c>
      <c r="I145" s="142" t="s">
        <v>11</v>
      </c>
      <c r="J145" s="142">
        <v>4</v>
      </c>
      <c r="K145" s="142" t="s">
        <v>6</v>
      </c>
      <c r="L145" s="142">
        <f t="shared" si="177"/>
        <v>45</v>
      </c>
      <c r="M145" s="142">
        <v>100</v>
      </c>
      <c r="N145" s="148">
        <f t="shared" si="178"/>
        <v>0</v>
      </c>
      <c r="O145" s="237">
        <f>'4年生'!Q54</f>
        <v>0</v>
      </c>
      <c r="P145" s="237">
        <f>'4年生'!R54</f>
        <v>0</v>
      </c>
      <c r="Q145" s="237">
        <f>'4年生'!S54</f>
        <v>0</v>
      </c>
      <c r="R145" s="237">
        <f>'4年生'!T54</f>
        <v>0</v>
      </c>
      <c r="S145" s="238">
        <f>'4年生'!O54</f>
        <v>0</v>
      </c>
      <c r="T145" s="238">
        <f>'4年生'!P54</f>
        <v>0</v>
      </c>
      <c r="U145" s="155" t="str">
        <f t="shared" si="179"/>
        <v/>
      </c>
      <c r="V145" s="149">
        <f t="shared" si="180"/>
        <v>45</v>
      </c>
      <c r="W145" s="152">
        <f t="shared" si="175"/>
        <v>7.4074074074074066</v>
      </c>
      <c r="X145" s="150">
        <f t="shared" si="181"/>
        <v>45</v>
      </c>
      <c r="Y145" s="151">
        <f t="shared" si="176"/>
        <v>4.7348484848484844</v>
      </c>
      <c r="Z145" s="155" t="str">
        <f t="shared" si="182"/>
        <v/>
      </c>
      <c r="AA145" s="155" t="str">
        <f t="shared" si="183"/>
        <v/>
      </c>
      <c r="AB145" s="155" t="str">
        <f t="shared" si="184"/>
        <v/>
      </c>
      <c r="AC145" s="155">
        <f t="shared" si="185"/>
        <v>0</v>
      </c>
      <c r="AD145" s="155" t="str">
        <f t="shared" si="186"/>
        <v/>
      </c>
      <c r="AE145" s="185"/>
    </row>
    <row r="146" spans="2:31" ht="14.25" customHeight="1">
      <c r="B146" s="632"/>
      <c r="C146" s="636"/>
      <c r="D146" s="631"/>
      <c r="E146" s="639"/>
      <c r="F146" s="167" t="s">
        <v>274</v>
      </c>
      <c r="G146" s="168">
        <v>1</v>
      </c>
      <c r="H146" s="307" t="s">
        <v>10</v>
      </c>
      <c r="I146" s="142" t="s">
        <v>11</v>
      </c>
      <c r="J146" s="142">
        <v>4</v>
      </c>
      <c r="K146" s="142" t="s">
        <v>24</v>
      </c>
      <c r="L146" s="142"/>
      <c r="M146" s="142"/>
      <c r="N146" s="148"/>
      <c r="O146" s="237"/>
      <c r="P146" s="237"/>
      <c r="Q146" s="237"/>
      <c r="R146" s="237"/>
      <c r="S146" s="238"/>
      <c r="T146" s="238"/>
      <c r="U146" s="155"/>
      <c r="V146" s="149"/>
      <c r="W146" s="152"/>
      <c r="X146" s="150"/>
      <c r="Y146" s="151"/>
      <c r="Z146" s="155"/>
      <c r="AA146" s="155"/>
      <c r="AB146" s="155"/>
      <c r="AC146" s="155"/>
      <c r="AD146" s="155"/>
      <c r="AE146" s="185"/>
    </row>
    <row r="147" spans="2:31" ht="14.25" customHeight="1">
      <c r="B147" s="632"/>
      <c r="C147" s="636"/>
      <c r="D147" s="631"/>
      <c r="E147" s="639"/>
      <c r="F147" s="167" t="s">
        <v>275</v>
      </c>
      <c r="G147" s="168">
        <v>2</v>
      </c>
      <c r="H147" s="307" t="s">
        <v>10</v>
      </c>
      <c r="I147" s="142" t="s">
        <v>11</v>
      </c>
      <c r="J147" s="142">
        <v>4</v>
      </c>
      <c r="K147" s="142" t="s">
        <v>6</v>
      </c>
      <c r="L147" s="142">
        <f t="shared" si="177"/>
        <v>45</v>
      </c>
      <c r="M147" s="142">
        <v>100</v>
      </c>
      <c r="N147" s="148">
        <f t="shared" si="178"/>
        <v>45</v>
      </c>
      <c r="O147" s="237">
        <f>'4年生'!Q55</f>
        <v>0</v>
      </c>
      <c r="P147" s="237">
        <f>'4年生'!R55</f>
        <v>0</v>
      </c>
      <c r="Q147" s="237">
        <f>'4年生'!S55</f>
        <v>0</v>
      </c>
      <c r="R147" s="237">
        <f>'4年生'!T55</f>
        <v>0</v>
      </c>
      <c r="S147" s="238">
        <f>'4年生'!O55</f>
        <v>0</v>
      </c>
      <c r="T147" s="238">
        <f>'4年生'!P55</f>
        <v>0</v>
      </c>
      <c r="U147" s="155" t="str">
        <f t="shared" si="179"/>
        <v/>
      </c>
      <c r="V147" s="149">
        <f t="shared" si="180"/>
        <v>45</v>
      </c>
      <c r="W147" s="152">
        <f t="shared" si="175"/>
        <v>7.4074074074074066</v>
      </c>
      <c r="X147" s="150">
        <f t="shared" si="181"/>
        <v>45</v>
      </c>
      <c r="Y147" s="151">
        <f t="shared" si="176"/>
        <v>4.7348484848484844</v>
      </c>
      <c r="Z147" s="155" t="str">
        <f t="shared" si="182"/>
        <v/>
      </c>
      <c r="AA147" s="155" t="str">
        <f t="shared" si="183"/>
        <v/>
      </c>
      <c r="AB147" s="155" t="str">
        <f t="shared" si="184"/>
        <v/>
      </c>
      <c r="AC147" s="155">
        <f t="shared" si="185"/>
        <v>0</v>
      </c>
      <c r="AD147" s="155" t="str">
        <f t="shared" si="186"/>
        <v/>
      </c>
      <c r="AE147" s="185"/>
    </row>
    <row r="148" spans="2:31" ht="14.25" customHeight="1">
      <c r="B148" s="632"/>
      <c r="C148" s="636"/>
      <c r="D148" s="631"/>
      <c r="E148" s="639"/>
      <c r="F148" s="167" t="s">
        <v>276</v>
      </c>
      <c r="G148" s="168">
        <v>1</v>
      </c>
      <c r="H148" s="168" t="s">
        <v>10</v>
      </c>
      <c r="I148" s="168" t="s">
        <v>11</v>
      </c>
      <c r="J148" s="168">
        <v>4</v>
      </c>
      <c r="K148" s="168" t="s">
        <v>24</v>
      </c>
      <c r="L148" s="168">
        <f t="shared" si="177"/>
        <v>22.5</v>
      </c>
      <c r="M148" s="168">
        <v>100</v>
      </c>
      <c r="N148" s="169">
        <f t="shared" si="178"/>
        <v>22.5</v>
      </c>
      <c r="O148" s="242">
        <f>'4年生'!Q56</f>
        <v>0</v>
      </c>
      <c r="P148" s="242">
        <f>'4年生'!R56</f>
        <v>0</v>
      </c>
      <c r="Q148" s="242">
        <f>'4年生'!S56</f>
        <v>0</v>
      </c>
      <c r="R148" s="242">
        <f>'4年生'!T56</f>
        <v>0</v>
      </c>
      <c r="S148" s="243">
        <f>'4年生'!O56</f>
        <v>0</v>
      </c>
      <c r="T148" s="243">
        <f>'4年生'!P56</f>
        <v>0</v>
      </c>
      <c r="U148" s="170" t="str">
        <f t="shared" si="179"/>
        <v/>
      </c>
      <c r="V148" s="171">
        <f t="shared" si="180"/>
        <v>22.5</v>
      </c>
      <c r="W148" s="172">
        <f t="shared" si="175"/>
        <v>3.7037037037037033</v>
      </c>
      <c r="X148" s="173">
        <f t="shared" si="181"/>
        <v>22.5</v>
      </c>
      <c r="Y148" s="174">
        <f t="shared" si="176"/>
        <v>2.3674242424242422</v>
      </c>
      <c r="Z148" s="170" t="str">
        <f t="shared" si="182"/>
        <v/>
      </c>
      <c r="AA148" s="170" t="str">
        <f t="shared" si="183"/>
        <v/>
      </c>
      <c r="AB148" s="170" t="str">
        <f t="shared" si="184"/>
        <v/>
      </c>
      <c r="AC148" s="170">
        <f t="shared" si="185"/>
        <v>0</v>
      </c>
      <c r="AD148" s="170" t="str">
        <f t="shared" si="186"/>
        <v/>
      </c>
      <c r="AE148" s="304"/>
    </row>
    <row r="149" spans="2:31" ht="14.25" customHeight="1">
      <c r="B149" s="632"/>
      <c r="C149" s="636"/>
      <c r="D149" s="632"/>
      <c r="E149" s="640"/>
      <c r="F149" s="139" t="s">
        <v>277</v>
      </c>
      <c r="G149" s="142">
        <v>1</v>
      </c>
      <c r="H149" s="142" t="s">
        <v>10</v>
      </c>
      <c r="I149" s="142" t="s">
        <v>11</v>
      </c>
      <c r="J149" s="142">
        <v>4</v>
      </c>
      <c r="K149" s="142" t="s">
        <v>24</v>
      </c>
      <c r="L149" s="142">
        <f t="shared" si="156"/>
        <v>22.5</v>
      </c>
      <c r="M149" s="142">
        <v>100</v>
      </c>
      <c r="N149" s="148">
        <f>IF(H149="必修",L149*M149/100,IF(T149=0,0,L149*M149/100))</f>
        <v>22.5</v>
      </c>
      <c r="O149" s="237">
        <f>'4年生'!Q57</f>
        <v>0</v>
      </c>
      <c r="P149" s="237">
        <f>'4年生'!R57</f>
        <v>0</v>
      </c>
      <c r="Q149" s="237">
        <f>'4年生'!S57</f>
        <v>0</v>
      </c>
      <c r="R149" s="237">
        <f>'4年生'!T57</f>
        <v>0</v>
      </c>
      <c r="S149" s="238">
        <f>'4年生'!O57</f>
        <v>0</v>
      </c>
      <c r="T149" s="238">
        <f>'4年生'!P57</f>
        <v>0</v>
      </c>
      <c r="U149" s="155" t="str">
        <f>IF(S149="30分未満",1,IF(S149="30分～1時間",2,IF(S149="1～2時間",3,IF(S149="2～3時間",4,IF(S149="3時間以上",5,IF(S149=0,""))))))</f>
        <v/>
      </c>
      <c r="V149" s="149">
        <f>L149*M149/100</f>
        <v>22.5</v>
      </c>
      <c r="W149" s="152">
        <f t="shared" si="175"/>
        <v>3.7037037037037033</v>
      </c>
      <c r="X149" s="150">
        <f>V149</f>
        <v>22.5</v>
      </c>
      <c r="Y149" s="151">
        <f t="shared" si="176"/>
        <v>2.3674242424242422</v>
      </c>
      <c r="Z149" s="155" t="str">
        <f>IF(J149=1,Y149*T149/5,"")</f>
        <v/>
      </c>
      <c r="AA149" s="155" t="str">
        <f>IF(J149=2,Y149*T149/5,"")</f>
        <v/>
      </c>
      <c r="AB149" s="155" t="str">
        <f>IF(J149=3,Y149*T149/5,"")</f>
        <v/>
      </c>
      <c r="AC149" s="155">
        <f>IF(J149=4,Y149*T149/5,"")</f>
        <v>0</v>
      </c>
      <c r="AD149" s="155" t="str">
        <f>IF(J149=5,Y149*T149/5,"")</f>
        <v/>
      </c>
      <c r="AE149" s="185"/>
    </row>
    <row r="150" spans="2:31" ht="14.25" customHeight="1">
      <c r="B150" s="632"/>
      <c r="C150" s="636"/>
      <c r="D150" s="632"/>
      <c r="E150" s="640"/>
      <c r="F150" s="139" t="s">
        <v>278</v>
      </c>
      <c r="G150" s="142">
        <v>4</v>
      </c>
      <c r="H150" s="142" t="s">
        <v>10</v>
      </c>
      <c r="I150" s="142" t="s">
        <v>11</v>
      </c>
      <c r="J150" s="142">
        <v>4</v>
      </c>
      <c r="K150" s="142" t="s">
        <v>6</v>
      </c>
      <c r="L150" s="142">
        <f t="shared" si="156"/>
        <v>90</v>
      </c>
      <c r="M150" s="142">
        <v>50</v>
      </c>
      <c r="N150" s="148">
        <f>IF(H150="必修",L150*M150/100,IF(T150=0,0,L150*M150/100))</f>
        <v>45</v>
      </c>
      <c r="O150" s="237">
        <f>'4年生'!Q58</f>
        <v>0</v>
      </c>
      <c r="P150" s="237">
        <f>'4年生'!R58</f>
        <v>0</v>
      </c>
      <c r="Q150" s="237">
        <f>'4年生'!S58</f>
        <v>0</v>
      </c>
      <c r="R150" s="237">
        <f>'4年生'!T58</f>
        <v>0</v>
      </c>
      <c r="S150" s="238">
        <f>'4年生'!O58</f>
        <v>0</v>
      </c>
      <c r="T150" s="238">
        <f>'4年生'!P58</f>
        <v>0</v>
      </c>
      <c r="U150" s="155" t="str">
        <f>IF(S150="30分未満",1,IF(S150="30分～1時間",2,IF(S150="1～2時間",3,IF(S150="2～3時間",4,IF(S150="3時間以上",5,IF(S150=0,""))))))</f>
        <v/>
      </c>
      <c r="V150" s="149">
        <f>L150*M150/100</f>
        <v>45</v>
      </c>
      <c r="W150" s="152">
        <f t="shared" si="175"/>
        <v>7.4074074074074066</v>
      </c>
      <c r="X150" s="150">
        <f>V150</f>
        <v>45</v>
      </c>
      <c r="Y150" s="151">
        <f t="shared" si="176"/>
        <v>4.7348484848484844</v>
      </c>
      <c r="Z150" s="155" t="str">
        <f>IF(J150=1,Y150*T150/5,"")</f>
        <v/>
      </c>
      <c r="AA150" s="155" t="str">
        <f>IF(J150=2,Y150*T150/5,"")</f>
        <v/>
      </c>
      <c r="AB150" s="155" t="str">
        <f>IF(J150=3,Y150*T150/5,"")</f>
        <v/>
      </c>
      <c r="AC150" s="155">
        <f>IF(J150=4,Y150*T150/5,"")</f>
        <v>0</v>
      </c>
      <c r="AD150" s="155" t="str">
        <f>IF(J150=5,Y150*T150/5,"")</f>
        <v/>
      </c>
      <c r="AE150" s="185"/>
    </row>
    <row r="151" spans="2:31" ht="14.25" customHeight="1">
      <c r="B151" s="632"/>
      <c r="C151" s="636"/>
      <c r="D151" s="461"/>
      <c r="E151" s="462"/>
      <c r="F151" s="139" t="s">
        <v>341</v>
      </c>
      <c r="G151" s="142">
        <v>1</v>
      </c>
      <c r="H151" s="142" t="s">
        <v>330</v>
      </c>
      <c r="I151" s="142" t="s">
        <v>11</v>
      </c>
      <c r="J151" s="142">
        <v>4</v>
      </c>
      <c r="K151" s="142" t="s">
        <v>24</v>
      </c>
      <c r="L151" s="142">
        <f t="shared" ref="L151" si="187">IF(I151="学修",G151/2*22.5,IF(I151=0,"",G151*22.5))</f>
        <v>22.5</v>
      </c>
      <c r="M151" s="142">
        <v>50</v>
      </c>
      <c r="N151" s="148">
        <f>IF(H151="必修",L151*M151/100,IF(T151=0,0,L151*M151/100))</f>
        <v>0</v>
      </c>
      <c r="O151" s="237">
        <f>'4年生'!Q59</f>
        <v>0</v>
      </c>
      <c r="P151" s="237">
        <f>'4年生'!R59</f>
        <v>0</v>
      </c>
      <c r="Q151" s="237">
        <f>'4年生'!S59</f>
        <v>0</v>
      </c>
      <c r="R151" s="237">
        <f>'4年生'!T59</f>
        <v>0</v>
      </c>
      <c r="S151" s="238">
        <f>'4年生'!O59</f>
        <v>0</v>
      </c>
      <c r="T151" s="238">
        <f>'4年生'!P59</f>
        <v>0</v>
      </c>
      <c r="U151" s="155" t="str">
        <f>IF(S151="30分未満",1,IF(S151="30分～1時間",2,IF(S151="1～2時間",3,IF(S151="2～3時間",4,IF(S151="3時間以上",5,IF(S151=0,""))))))</f>
        <v/>
      </c>
      <c r="V151" s="149">
        <f>L151*M151/100</f>
        <v>11.25</v>
      </c>
      <c r="W151" s="152">
        <f t="shared" si="175"/>
        <v>1.8518518518518516</v>
      </c>
      <c r="X151" s="150">
        <f>V151</f>
        <v>11.25</v>
      </c>
      <c r="Y151" s="151">
        <f t="shared" si="176"/>
        <v>1.1837121212121211</v>
      </c>
      <c r="Z151" s="155" t="str">
        <f>IF(J151=1,Y151*T151/5,"")</f>
        <v/>
      </c>
      <c r="AA151" s="155" t="str">
        <f>IF(J151=2,Y151*T151/5,"")</f>
        <v/>
      </c>
      <c r="AB151" s="155" t="str">
        <f>IF(J151=3,Y151*T151/5,"")</f>
        <v/>
      </c>
      <c r="AC151" s="155">
        <f>IF(J151=4,Y151*T151/5,"")</f>
        <v>0</v>
      </c>
      <c r="AD151" s="155" t="str">
        <f>IF(J151=5,Y151*T151/5,"")</f>
        <v/>
      </c>
      <c r="AE151" s="185"/>
    </row>
    <row r="152" spans="2:31" ht="14.25" customHeight="1">
      <c r="B152" s="632"/>
      <c r="C152" s="636"/>
      <c r="D152" s="461"/>
      <c r="E152" s="462"/>
      <c r="F152" s="139" t="s">
        <v>337</v>
      </c>
      <c r="G152" s="142">
        <v>2</v>
      </c>
      <c r="H152" s="142" t="s">
        <v>330</v>
      </c>
      <c r="I152" s="142" t="s">
        <v>11</v>
      </c>
      <c r="J152" s="142">
        <v>4</v>
      </c>
      <c r="K152" s="142" t="s">
        <v>6</v>
      </c>
      <c r="L152" s="142">
        <f t="shared" ref="L152" si="188">IF(I152="学修",G152/2*22.5,IF(I152=0,"",G152*22.5))</f>
        <v>45</v>
      </c>
      <c r="M152" s="142">
        <v>50</v>
      </c>
      <c r="N152" s="148">
        <f>IF(H152="必修",L152*M152/100,IF(T152=0,0,L152*M152/100))</f>
        <v>0</v>
      </c>
      <c r="O152" s="237">
        <f>'4年生'!Q60</f>
        <v>0</v>
      </c>
      <c r="P152" s="237">
        <f>'4年生'!R60</f>
        <v>0</v>
      </c>
      <c r="Q152" s="237">
        <f>'4年生'!S60</f>
        <v>0</v>
      </c>
      <c r="R152" s="237">
        <f>'4年生'!T60</f>
        <v>0</v>
      </c>
      <c r="S152" s="238">
        <f>'4年生'!O60</f>
        <v>0</v>
      </c>
      <c r="T152" s="238">
        <f>'4年生'!P60</f>
        <v>0</v>
      </c>
      <c r="U152" s="155" t="str">
        <f>IF(S152="30分未満",1,IF(S152="30分～1時間",2,IF(S152="1～2時間",3,IF(S152="2～3時間",4,IF(S152="3時間以上",5,IF(S152=0,""))))))</f>
        <v/>
      </c>
      <c r="V152" s="149">
        <f>L152*M152/100</f>
        <v>22.5</v>
      </c>
      <c r="W152" s="152">
        <f t="shared" si="175"/>
        <v>3.7037037037037033</v>
      </c>
      <c r="X152" s="150">
        <f>V152</f>
        <v>22.5</v>
      </c>
      <c r="Y152" s="151">
        <f t="shared" si="176"/>
        <v>2.3674242424242422</v>
      </c>
      <c r="Z152" s="155" t="str">
        <f>IF(J152=1,Y152*T152/5,"")</f>
        <v/>
      </c>
      <c r="AA152" s="155" t="str">
        <f>IF(J152=2,Y152*T152/5,"")</f>
        <v/>
      </c>
      <c r="AB152" s="155" t="str">
        <f>IF(J152=3,Y152*T152/5,"")</f>
        <v/>
      </c>
      <c r="AC152" s="155">
        <f>IF(J152=4,Y152*T152/5,"")</f>
        <v>0</v>
      </c>
      <c r="AD152" s="155" t="str">
        <f>IF(J152=5,Y152*T152/5,"")</f>
        <v/>
      </c>
      <c r="AE152" s="185"/>
    </row>
    <row r="153" spans="2:31" ht="14.25" customHeight="1">
      <c r="B153" s="632"/>
      <c r="C153" s="636"/>
      <c r="D153" s="461"/>
      <c r="E153" s="462"/>
      <c r="F153" s="139" t="s">
        <v>338</v>
      </c>
      <c r="G153" s="142">
        <v>2</v>
      </c>
      <c r="H153" s="142" t="s">
        <v>330</v>
      </c>
      <c r="I153" s="142" t="s">
        <v>152</v>
      </c>
      <c r="J153" s="142">
        <v>5</v>
      </c>
      <c r="K153" s="142" t="s">
        <v>24</v>
      </c>
      <c r="L153" s="142">
        <f t="shared" ref="L153" si="189">IF(I153="学修",G153/2*22.5,IF(I153=0,"",G153*22.5))</f>
        <v>22.5</v>
      </c>
      <c r="M153" s="142">
        <v>50</v>
      </c>
      <c r="N153" s="148">
        <f>IF(H153="必修",L153*M153/100,IF(T153=0,0,L153*M153/100))</f>
        <v>0</v>
      </c>
      <c r="O153" s="237">
        <f>'5年生'!Q113</f>
        <v>0</v>
      </c>
      <c r="P153" s="237">
        <f>'5年生'!R113</f>
        <v>0</v>
      </c>
      <c r="Q153" s="237">
        <f>'5年生'!S113</f>
        <v>0</v>
      </c>
      <c r="R153" s="237">
        <f>'5年生'!T113</f>
        <v>0</v>
      </c>
      <c r="S153" s="290">
        <f>'5年生'!O113</f>
        <v>0</v>
      </c>
      <c r="T153" s="290">
        <f>'5年生'!P113</f>
        <v>0</v>
      </c>
      <c r="U153" s="155" t="str">
        <f>IF(S153="30分未満",1,IF(S153="30分～1時間",2,IF(S153="1～2時間",3,IF(S153="2～3時間",4,IF(S153="3時間以上",5,IF(S153=0,""))))))</f>
        <v/>
      </c>
      <c r="V153" s="149">
        <f>L153*M153/100</f>
        <v>11.25</v>
      </c>
      <c r="W153" s="152">
        <f t="shared" si="175"/>
        <v>1.8518518518518516</v>
      </c>
      <c r="X153" s="150">
        <f>V153</f>
        <v>11.25</v>
      </c>
      <c r="Y153" s="151">
        <f t="shared" si="176"/>
        <v>1.1837121212121211</v>
      </c>
      <c r="Z153" s="155" t="str">
        <f>IF(J153=1,Y153*T153/5,"")</f>
        <v/>
      </c>
      <c r="AA153" s="155" t="str">
        <f>IF(J153=2,Y153*T153/5,"")</f>
        <v/>
      </c>
      <c r="AB153" s="155" t="str">
        <f>IF(J153=3,Y153*T153/5,"")</f>
        <v/>
      </c>
      <c r="AC153" s="155" t="str">
        <f>IF(J153=4,Y153*T153/5,"")</f>
        <v/>
      </c>
      <c r="AD153" s="155">
        <f>IF(J153=5,Y153*T153/5,"")</f>
        <v>0</v>
      </c>
      <c r="AE153" s="185"/>
    </row>
    <row r="154" spans="2:31" ht="14.25" customHeight="1">
      <c r="B154" s="632"/>
      <c r="C154" s="636"/>
      <c r="D154" s="186"/>
      <c r="E154" s="146"/>
      <c r="F154" s="139" t="s">
        <v>110</v>
      </c>
      <c r="G154" s="142">
        <v>1</v>
      </c>
      <c r="H154" s="142" t="s">
        <v>10</v>
      </c>
      <c r="I154" s="142" t="s">
        <v>11</v>
      </c>
      <c r="J154" s="142">
        <v>5</v>
      </c>
      <c r="K154" s="142" t="s">
        <v>24</v>
      </c>
      <c r="L154" s="142">
        <f t="shared" si="156"/>
        <v>22.5</v>
      </c>
      <c r="M154" s="142">
        <v>100</v>
      </c>
      <c r="N154" s="148">
        <f t="shared" ref="N154:N163" si="190">IF(H154="必修",L154*M154/100,IF(T154=0,0,L154*M154/100))</f>
        <v>22.5</v>
      </c>
      <c r="O154" s="237">
        <f>'5年生'!Q114</f>
        <v>0</v>
      </c>
      <c r="P154" s="237">
        <f>'5年生'!R114</f>
        <v>0</v>
      </c>
      <c r="Q154" s="237">
        <f>'5年生'!S114</f>
        <v>0</v>
      </c>
      <c r="R154" s="237">
        <f>'5年生'!T114</f>
        <v>0</v>
      </c>
      <c r="S154" s="290">
        <f>'5年生'!O114</f>
        <v>0</v>
      </c>
      <c r="T154" s="290">
        <f>'5年生'!P114</f>
        <v>0</v>
      </c>
      <c r="U154" s="155" t="str">
        <f t="shared" ref="U154:U163" si="191">IF(S154="30分未満",1,IF(S154="30分～1時間",2,IF(S154="1～2時間",3,IF(S154="2～3時間",4,IF(S154="3時間以上",5,IF(S154=0,""))))))</f>
        <v/>
      </c>
      <c r="V154" s="149">
        <f t="shared" ref="V154:V163" si="192">L154*M154/100</f>
        <v>22.5</v>
      </c>
      <c r="W154" s="152">
        <f t="shared" si="175"/>
        <v>3.7037037037037033</v>
      </c>
      <c r="X154" s="150">
        <f t="shared" ref="X154:X163" si="193">V154</f>
        <v>22.5</v>
      </c>
      <c r="Y154" s="151">
        <f t="shared" si="176"/>
        <v>2.3674242424242422</v>
      </c>
      <c r="Z154" s="155" t="str">
        <f t="shared" ref="Z154:Z163" si="194">IF(J154=1,Y154*T154/5,"")</f>
        <v/>
      </c>
      <c r="AA154" s="155" t="str">
        <f t="shared" ref="AA154:AA163" si="195">IF(J154=2,Y154*T154/5,"")</f>
        <v/>
      </c>
      <c r="AB154" s="155" t="str">
        <f t="shared" ref="AB154:AB163" si="196">IF(J154=3,Y154*T154/5,"")</f>
        <v/>
      </c>
      <c r="AC154" s="155" t="str">
        <f t="shared" ref="AC154:AC163" si="197">IF(J154=4,Y154*T154/5,"")</f>
        <v/>
      </c>
      <c r="AD154" s="155">
        <f t="shared" ref="AD154:AD163" si="198">IF(J154=5,Y154*T154/5,"")</f>
        <v>0</v>
      </c>
      <c r="AE154" s="185"/>
    </row>
    <row r="155" spans="2:31" ht="14.25" customHeight="1">
      <c r="B155" s="632"/>
      <c r="C155" s="636"/>
      <c r="D155" s="186"/>
      <c r="E155" s="146"/>
      <c r="F155" s="139" t="s">
        <v>279</v>
      </c>
      <c r="G155" s="142">
        <v>1</v>
      </c>
      <c r="H155" s="142" t="s">
        <v>10</v>
      </c>
      <c r="I155" s="142" t="s">
        <v>11</v>
      </c>
      <c r="J155" s="142">
        <v>5</v>
      </c>
      <c r="K155" s="142" t="s">
        <v>24</v>
      </c>
      <c r="L155" s="142">
        <f t="shared" si="156"/>
        <v>22.5</v>
      </c>
      <c r="M155" s="142">
        <v>100</v>
      </c>
      <c r="N155" s="148">
        <f t="shared" si="190"/>
        <v>22.5</v>
      </c>
      <c r="O155" s="237">
        <f>'5年生'!Q115</f>
        <v>0</v>
      </c>
      <c r="P155" s="237">
        <f>'5年生'!R115</f>
        <v>0</v>
      </c>
      <c r="Q155" s="237">
        <f>'5年生'!S115</f>
        <v>0</v>
      </c>
      <c r="R155" s="237">
        <f>'5年生'!T115</f>
        <v>0</v>
      </c>
      <c r="S155" s="290">
        <f>'5年生'!O115</f>
        <v>0</v>
      </c>
      <c r="T155" s="290">
        <f>'5年生'!P115</f>
        <v>0</v>
      </c>
      <c r="U155" s="155" t="str">
        <f t="shared" si="191"/>
        <v/>
      </c>
      <c r="V155" s="149">
        <f t="shared" si="192"/>
        <v>22.5</v>
      </c>
      <c r="W155" s="152">
        <f t="shared" si="175"/>
        <v>3.7037037037037033</v>
      </c>
      <c r="X155" s="150">
        <f t="shared" si="193"/>
        <v>22.5</v>
      </c>
      <c r="Y155" s="151">
        <f t="shared" si="176"/>
        <v>2.3674242424242422</v>
      </c>
      <c r="Z155" s="155" t="str">
        <f t="shared" si="194"/>
        <v/>
      </c>
      <c r="AA155" s="155" t="str">
        <f t="shared" si="195"/>
        <v/>
      </c>
      <c r="AB155" s="155" t="str">
        <f t="shared" si="196"/>
        <v/>
      </c>
      <c r="AC155" s="155" t="str">
        <f t="shared" si="197"/>
        <v/>
      </c>
      <c r="AD155" s="155">
        <f t="shared" si="198"/>
        <v>0</v>
      </c>
      <c r="AE155" s="185"/>
    </row>
    <row r="156" spans="2:31" ht="14.25" customHeight="1">
      <c r="B156" s="632"/>
      <c r="C156" s="636"/>
      <c r="D156" s="186"/>
      <c r="E156" s="146"/>
      <c r="F156" s="139" t="s">
        <v>280</v>
      </c>
      <c r="G156" s="142">
        <v>1</v>
      </c>
      <c r="H156" s="142" t="s">
        <v>10</v>
      </c>
      <c r="I156" s="142" t="s">
        <v>11</v>
      </c>
      <c r="J156" s="142">
        <v>5</v>
      </c>
      <c r="K156" s="142" t="s">
        <v>24</v>
      </c>
      <c r="L156" s="142"/>
      <c r="M156" s="142"/>
      <c r="N156" s="148"/>
      <c r="O156" s="237"/>
      <c r="P156" s="237"/>
      <c r="Q156" s="237"/>
      <c r="R156" s="237"/>
      <c r="S156" s="290"/>
      <c r="T156" s="290"/>
      <c r="U156" s="155"/>
      <c r="V156" s="149"/>
      <c r="W156" s="152"/>
      <c r="X156" s="150"/>
      <c r="Y156" s="151"/>
      <c r="Z156" s="155"/>
      <c r="AA156" s="155"/>
      <c r="AB156" s="155"/>
      <c r="AC156" s="155"/>
      <c r="AD156" s="155"/>
      <c r="AE156" s="185"/>
    </row>
    <row r="157" spans="2:31" ht="14.25" customHeight="1">
      <c r="B157" s="632"/>
      <c r="C157" s="636"/>
      <c r="D157" s="186"/>
      <c r="E157" s="146"/>
      <c r="F157" s="139" t="s">
        <v>281</v>
      </c>
      <c r="G157" s="142">
        <v>2</v>
      </c>
      <c r="H157" s="142" t="s">
        <v>330</v>
      </c>
      <c r="I157" s="142" t="s">
        <v>11</v>
      </c>
      <c r="J157" s="142">
        <v>5</v>
      </c>
      <c r="K157" s="142" t="s">
        <v>6</v>
      </c>
      <c r="L157" s="142"/>
      <c r="M157" s="142"/>
      <c r="N157" s="148"/>
      <c r="O157" s="237"/>
      <c r="P157" s="237"/>
      <c r="Q157" s="237"/>
      <c r="R157" s="237"/>
      <c r="S157" s="290"/>
      <c r="T157" s="290"/>
      <c r="U157" s="155"/>
      <c r="V157" s="149"/>
      <c r="W157" s="152"/>
      <c r="X157" s="150"/>
      <c r="Y157" s="151"/>
      <c r="Z157" s="155"/>
      <c r="AA157" s="155"/>
      <c r="AB157" s="155"/>
      <c r="AC157" s="155"/>
      <c r="AD157" s="155"/>
      <c r="AE157" s="185"/>
    </row>
    <row r="158" spans="2:31" ht="14.25" customHeight="1">
      <c r="B158" s="632"/>
      <c r="C158" s="636"/>
      <c r="D158" s="186"/>
      <c r="E158" s="146"/>
      <c r="F158" s="139" t="s">
        <v>282</v>
      </c>
      <c r="G158" s="142">
        <v>2</v>
      </c>
      <c r="H158" s="142" t="s">
        <v>330</v>
      </c>
      <c r="I158" s="142" t="s">
        <v>152</v>
      </c>
      <c r="J158" s="142">
        <v>5</v>
      </c>
      <c r="K158" s="142" t="s">
        <v>24</v>
      </c>
      <c r="L158" s="142">
        <f t="shared" si="156"/>
        <v>22.5</v>
      </c>
      <c r="M158" s="142">
        <v>100</v>
      </c>
      <c r="N158" s="148">
        <f t="shared" si="190"/>
        <v>0</v>
      </c>
      <c r="O158" s="237">
        <f>'5年生'!Q116</f>
        <v>0</v>
      </c>
      <c r="P158" s="237">
        <f>'5年生'!R116</f>
        <v>0</v>
      </c>
      <c r="Q158" s="237">
        <f>'5年生'!S116</f>
        <v>0</v>
      </c>
      <c r="R158" s="237">
        <f>'5年生'!T116</f>
        <v>0</v>
      </c>
      <c r="S158" s="290">
        <f>'5年生'!O116</f>
        <v>0</v>
      </c>
      <c r="T158" s="290">
        <f>'5年生'!P116</f>
        <v>0</v>
      </c>
      <c r="U158" s="155" t="str">
        <f t="shared" si="191"/>
        <v/>
      </c>
      <c r="V158" s="149">
        <f t="shared" si="192"/>
        <v>22.5</v>
      </c>
      <c r="W158" s="152">
        <f t="shared" si="175"/>
        <v>3.7037037037037033</v>
      </c>
      <c r="X158" s="150">
        <f t="shared" si="193"/>
        <v>22.5</v>
      </c>
      <c r="Y158" s="151">
        <f t="shared" si="176"/>
        <v>2.3674242424242422</v>
      </c>
      <c r="Z158" s="155" t="str">
        <f t="shared" si="194"/>
        <v/>
      </c>
      <c r="AA158" s="155" t="str">
        <f t="shared" si="195"/>
        <v/>
      </c>
      <c r="AB158" s="155" t="str">
        <f t="shared" si="196"/>
        <v/>
      </c>
      <c r="AC158" s="155" t="str">
        <f t="shared" si="197"/>
        <v/>
      </c>
      <c r="AD158" s="155">
        <f t="shared" si="198"/>
        <v>0</v>
      </c>
      <c r="AE158" s="185"/>
    </row>
    <row r="159" spans="2:31" ht="14.25" customHeight="1">
      <c r="B159" s="632"/>
      <c r="C159" s="636"/>
      <c r="D159" s="186"/>
      <c r="E159" s="146"/>
      <c r="F159" s="139" t="s">
        <v>352</v>
      </c>
      <c r="G159" s="142">
        <v>2</v>
      </c>
      <c r="H159" s="142" t="s">
        <v>259</v>
      </c>
      <c r="I159" s="142" t="s">
        <v>11</v>
      </c>
      <c r="J159" s="142">
        <v>4</v>
      </c>
      <c r="K159" s="142" t="s">
        <v>6</v>
      </c>
      <c r="L159" s="142">
        <f t="shared" si="156"/>
        <v>45</v>
      </c>
      <c r="M159" s="142">
        <v>100</v>
      </c>
      <c r="N159" s="148">
        <f t="shared" si="190"/>
        <v>45</v>
      </c>
      <c r="O159" s="237">
        <f>'4年生'!Q61</f>
        <v>0</v>
      </c>
      <c r="P159" s="237">
        <f>'4年生'!R61</f>
        <v>0</v>
      </c>
      <c r="Q159" s="237">
        <f>'4年生'!S61</f>
        <v>0</v>
      </c>
      <c r="R159" s="237">
        <f>'4年生'!T61</f>
        <v>0</v>
      </c>
      <c r="S159" s="290">
        <f>'4年生'!O61</f>
        <v>0</v>
      </c>
      <c r="T159" s="290">
        <f>'4年生'!P61</f>
        <v>0</v>
      </c>
      <c r="U159" s="155" t="str">
        <f t="shared" si="191"/>
        <v/>
      </c>
      <c r="V159" s="149">
        <f t="shared" si="192"/>
        <v>45</v>
      </c>
      <c r="W159" s="152">
        <f t="shared" si="175"/>
        <v>7.4074074074074066</v>
      </c>
      <c r="X159" s="150">
        <f t="shared" si="193"/>
        <v>45</v>
      </c>
      <c r="Y159" s="151">
        <f t="shared" si="176"/>
        <v>4.7348484848484844</v>
      </c>
      <c r="Z159" s="155" t="str">
        <f t="shared" si="194"/>
        <v/>
      </c>
      <c r="AA159" s="155" t="str">
        <f t="shared" si="195"/>
        <v/>
      </c>
      <c r="AB159" s="155" t="str">
        <f t="shared" si="196"/>
        <v/>
      </c>
      <c r="AC159" s="155">
        <f t="shared" si="197"/>
        <v>0</v>
      </c>
      <c r="AD159" s="155" t="str">
        <f t="shared" si="198"/>
        <v/>
      </c>
      <c r="AE159" s="185"/>
    </row>
    <row r="160" spans="2:31" ht="14.25" customHeight="1">
      <c r="B160" s="632"/>
      <c r="C160" s="636"/>
      <c r="D160" s="186"/>
      <c r="E160" s="146"/>
      <c r="F160" s="139" t="s">
        <v>283</v>
      </c>
      <c r="G160" s="142">
        <v>1</v>
      </c>
      <c r="H160" s="142" t="s">
        <v>330</v>
      </c>
      <c r="I160" s="142" t="s">
        <v>11</v>
      </c>
      <c r="J160" s="142">
        <v>5</v>
      </c>
      <c r="K160" s="142" t="s">
        <v>24</v>
      </c>
      <c r="L160" s="142"/>
      <c r="M160" s="142"/>
      <c r="N160" s="148"/>
      <c r="O160" s="237"/>
      <c r="P160" s="237"/>
      <c r="Q160" s="237"/>
      <c r="R160" s="237"/>
      <c r="S160" s="290"/>
      <c r="T160" s="290"/>
      <c r="U160" s="155"/>
      <c r="V160" s="149"/>
      <c r="W160" s="152"/>
      <c r="X160" s="150"/>
      <c r="Y160" s="151"/>
      <c r="Z160" s="155"/>
      <c r="AA160" s="155"/>
      <c r="AB160" s="155"/>
      <c r="AC160" s="155"/>
      <c r="AD160" s="155"/>
      <c r="AE160" s="185"/>
    </row>
    <row r="161" spans="2:31" ht="14.25" customHeight="1">
      <c r="B161" s="632"/>
      <c r="C161" s="636"/>
      <c r="D161" s="461"/>
      <c r="E161" s="462"/>
      <c r="F161" s="139" t="s">
        <v>339</v>
      </c>
      <c r="G161" s="142">
        <v>1</v>
      </c>
      <c r="H161" s="142" t="s">
        <v>330</v>
      </c>
      <c r="I161" s="142" t="s">
        <v>11</v>
      </c>
      <c r="J161" s="142">
        <v>5</v>
      </c>
      <c r="K161" s="142" t="s">
        <v>24</v>
      </c>
      <c r="L161" s="142"/>
      <c r="M161" s="142"/>
      <c r="N161" s="148"/>
      <c r="O161" s="237"/>
      <c r="P161" s="237"/>
      <c r="Q161" s="237"/>
      <c r="R161" s="237"/>
      <c r="S161" s="290"/>
      <c r="T161" s="290"/>
      <c r="U161" s="155"/>
      <c r="V161" s="149"/>
      <c r="W161" s="152"/>
      <c r="X161" s="150"/>
      <c r="Y161" s="151"/>
      <c r="Z161" s="155"/>
      <c r="AA161" s="155"/>
      <c r="AB161" s="155"/>
      <c r="AC161" s="155"/>
      <c r="AD161" s="155"/>
      <c r="AE161" s="185"/>
    </row>
    <row r="162" spans="2:31" ht="14.25" customHeight="1">
      <c r="B162" s="632"/>
      <c r="C162" s="636"/>
      <c r="D162" s="186"/>
      <c r="E162" s="146"/>
      <c r="F162" s="139" t="s">
        <v>284</v>
      </c>
      <c r="G162" s="142">
        <v>2</v>
      </c>
      <c r="H162" s="142" t="s">
        <v>259</v>
      </c>
      <c r="I162" s="142" t="s">
        <v>11</v>
      </c>
      <c r="J162" s="142">
        <v>4</v>
      </c>
      <c r="K162" s="142" t="s">
        <v>6</v>
      </c>
      <c r="L162" s="142">
        <f t="shared" si="156"/>
        <v>45</v>
      </c>
      <c r="M162" s="142">
        <v>100</v>
      </c>
      <c r="N162" s="148">
        <f t="shared" si="190"/>
        <v>45</v>
      </c>
      <c r="O162" s="237">
        <f>'4年生'!Q62</f>
        <v>0</v>
      </c>
      <c r="P162" s="237">
        <f>'4年生'!R62</f>
        <v>0</v>
      </c>
      <c r="Q162" s="237">
        <f>'4年生'!S62</f>
        <v>0</v>
      </c>
      <c r="R162" s="237">
        <f>'4年生'!T62</f>
        <v>0</v>
      </c>
      <c r="S162" s="290">
        <f>'4年生'!O62</f>
        <v>0</v>
      </c>
      <c r="T162" s="290">
        <f>'4年生'!P62</f>
        <v>0</v>
      </c>
      <c r="U162" s="155" t="str">
        <f t="shared" si="191"/>
        <v/>
      </c>
      <c r="V162" s="149">
        <f t="shared" si="192"/>
        <v>45</v>
      </c>
      <c r="W162" s="152">
        <f t="shared" si="175"/>
        <v>7.4074074074074066</v>
      </c>
      <c r="X162" s="150">
        <f t="shared" si="193"/>
        <v>45</v>
      </c>
      <c r="Y162" s="151">
        <f t="shared" si="176"/>
        <v>4.7348484848484844</v>
      </c>
      <c r="Z162" s="155" t="str">
        <f t="shared" si="194"/>
        <v/>
      </c>
      <c r="AA162" s="155" t="str">
        <f t="shared" si="195"/>
        <v/>
      </c>
      <c r="AB162" s="155" t="str">
        <f t="shared" si="196"/>
        <v/>
      </c>
      <c r="AC162" s="155">
        <f t="shared" si="197"/>
        <v>0</v>
      </c>
      <c r="AD162" s="155" t="str">
        <f t="shared" si="198"/>
        <v/>
      </c>
      <c r="AE162" s="185"/>
    </row>
    <row r="163" spans="2:31" ht="14.25" customHeight="1">
      <c r="B163" s="632"/>
      <c r="C163" s="636"/>
      <c r="D163" s="186"/>
      <c r="E163" s="146"/>
      <c r="F163" s="139" t="s">
        <v>285</v>
      </c>
      <c r="G163" s="142">
        <v>2</v>
      </c>
      <c r="H163" s="142" t="s">
        <v>10</v>
      </c>
      <c r="I163" s="142" t="s">
        <v>152</v>
      </c>
      <c r="J163" s="142">
        <v>5</v>
      </c>
      <c r="K163" s="142" t="s">
        <v>24</v>
      </c>
      <c r="L163" s="142">
        <f t="shared" si="156"/>
        <v>22.5</v>
      </c>
      <c r="M163" s="142">
        <v>100</v>
      </c>
      <c r="N163" s="148">
        <f t="shared" si="190"/>
        <v>22.5</v>
      </c>
      <c r="O163" s="237">
        <f>'5年生'!Q119</f>
        <v>0</v>
      </c>
      <c r="P163" s="237">
        <f>'5年生'!R119</f>
        <v>0</v>
      </c>
      <c r="Q163" s="237">
        <f>'5年生'!S119</f>
        <v>0</v>
      </c>
      <c r="R163" s="237">
        <f>'5年生'!T119</f>
        <v>0</v>
      </c>
      <c r="S163" s="290">
        <f>'5年生'!O119</f>
        <v>0</v>
      </c>
      <c r="T163" s="290">
        <f>'5年生'!P119</f>
        <v>0</v>
      </c>
      <c r="U163" s="155" t="str">
        <f t="shared" si="191"/>
        <v/>
      </c>
      <c r="V163" s="149">
        <f t="shared" si="192"/>
        <v>22.5</v>
      </c>
      <c r="W163" s="152">
        <f t="shared" si="175"/>
        <v>3.7037037037037033</v>
      </c>
      <c r="X163" s="150">
        <f t="shared" si="193"/>
        <v>22.5</v>
      </c>
      <c r="Y163" s="151">
        <f t="shared" si="176"/>
        <v>2.3674242424242422</v>
      </c>
      <c r="Z163" s="155" t="str">
        <f t="shared" si="194"/>
        <v/>
      </c>
      <c r="AA163" s="155" t="str">
        <f t="shared" si="195"/>
        <v/>
      </c>
      <c r="AB163" s="155" t="str">
        <f t="shared" si="196"/>
        <v/>
      </c>
      <c r="AC163" s="155" t="str">
        <f t="shared" si="197"/>
        <v/>
      </c>
      <c r="AD163" s="155">
        <f t="shared" si="198"/>
        <v>0</v>
      </c>
      <c r="AE163" s="185"/>
    </row>
    <row r="164" spans="2:31" ht="14.25" customHeight="1">
      <c r="B164" s="632"/>
      <c r="C164" s="636"/>
      <c r="D164" s="186"/>
      <c r="E164" s="145"/>
      <c r="F164" s="167" t="s">
        <v>196</v>
      </c>
      <c r="G164" s="168"/>
      <c r="H164" s="168"/>
      <c r="I164" s="168"/>
      <c r="J164" s="168">
        <v>1</v>
      </c>
      <c r="K164" s="168"/>
      <c r="L164" s="168" t="str">
        <f t="shared" si="156"/>
        <v/>
      </c>
      <c r="M164" s="168"/>
      <c r="N164" s="169"/>
      <c r="O164" s="241"/>
      <c r="P164" s="241"/>
      <c r="Q164" s="241"/>
      <c r="R164" s="242"/>
      <c r="S164" s="243"/>
      <c r="T164" s="243">
        <f>AE164</f>
        <v>0</v>
      </c>
      <c r="U164" s="170"/>
      <c r="V164" s="171"/>
      <c r="W164" s="173"/>
      <c r="X164" s="173"/>
      <c r="Y164" s="173"/>
      <c r="Z164" s="170">
        <f>SUM(Z137:Z163)</f>
        <v>0</v>
      </c>
      <c r="AA164" s="170"/>
      <c r="AB164" s="170"/>
      <c r="AC164" s="170"/>
      <c r="AD164" s="170"/>
      <c r="AE164" s="212">
        <f t="shared" ref="AE164:AE168" si="199">SUM(Z164:AD164)/100</f>
        <v>0</v>
      </c>
    </row>
    <row r="165" spans="2:31" ht="14.25" customHeight="1">
      <c r="B165" s="632"/>
      <c r="C165" s="636"/>
      <c r="D165" s="186"/>
      <c r="E165" s="145"/>
      <c r="F165" s="139" t="s">
        <v>197</v>
      </c>
      <c r="G165" s="142"/>
      <c r="H165" s="142"/>
      <c r="I165" s="142"/>
      <c r="J165" s="142">
        <v>2</v>
      </c>
      <c r="K165" s="142"/>
      <c r="L165" s="142" t="str">
        <f t="shared" si="156"/>
        <v/>
      </c>
      <c r="M165" s="142"/>
      <c r="N165" s="148"/>
      <c r="O165" s="244"/>
      <c r="P165" s="244"/>
      <c r="Q165" s="244"/>
      <c r="R165" s="237"/>
      <c r="S165" s="238"/>
      <c r="T165" s="238">
        <f t="shared" ref="T165:T168" si="200">AE165</f>
        <v>0</v>
      </c>
      <c r="U165" s="155"/>
      <c r="V165" s="149"/>
      <c r="W165" s="150"/>
      <c r="X165" s="150"/>
      <c r="Y165" s="150"/>
      <c r="Z165" s="155"/>
      <c r="AA165" s="155">
        <f>SUM(AA137:AA163)</f>
        <v>0</v>
      </c>
      <c r="AB165" s="155"/>
      <c r="AC165" s="155"/>
      <c r="AD165" s="155"/>
      <c r="AE165" s="187">
        <f t="shared" si="199"/>
        <v>0</v>
      </c>
    </row>
    <row r="166" spans="2:31" ht="14.25" customHeight="1">
      <c r="B166" s="632"/>
      <c r="C166" s="636"/>
      <c r="D166" s="186"/>
      <c r="E166" s="145"/>
      <c r="F166" s="139" t="s">
        <v>198</v>
      </c>
      <c r="G166" s="142"/>
      <c r="H166" s="142"/>
      <c r="I166" s="142"/>
      <c r="J166" s="142">
        <v>3</v>
      </c>
      <c r="K166" s="142"/>
      <c r="L166" s="142" t="str">
        <f t="shared" si="156"/>
        <v/>
      </c>
      <c r="M166" s="142"/>
      <c r="N166" s="148"/>
      <c r="O166" s="244"/>
      <c r="P166" s="244"/>
      <c r="Q166" s="244"/>
      <c r="R166" s="237"/>
      <c r="S166" s="238"/>
      <c r="T166" s="238">
        <f t="shared" si="200"/>
        <v>0</v>
      </c>
      <c r="U166" s="155"/>
      <c r="V166" s="149"/>
      <c r="W166" s="150"/>
      <c r="X166" s="150"/>
      <c r="Y166" s="150"/>
      <c r="Z166" s="155"/>
      <c r="AA166" s="155"/>
      <c r="AB166" s="155">
        <f>SUM(AB137:AB163)</f>
        <v>0</v>
      </c>
      <c r="AC166" s="155"/>
      <c r="AD166" s="155"/>
      <c r="AE166" s="187">
        <f t="shared" si="199"/>
        <v>0</v>
      </c>
    </row>
    <row r="167" spans="2:31" ht="14.25" customHeight="1">
      <c r="B167" s="632"/>
      <c r="C167" s="636"/>
      <c r="D167" s="186"/>
      <c r="E167" s="145"/>
      <c r="F167" s="139" t="s">
        <v>199</v>
      </c>
      <c r="G167" s="142"/>
      <c r="H167" s="142"/>
      <c r="I167" s="142"/>
      <c r="J167" s="142">
        <v>4</v>
      </c>
      <c r="K167" s="142"/>
      <c r="L167" s="142" t="str">
        <f t="shared" si="156"/>
        <v/>
      </c>
      <c r="M167" s="142"/>
      <c r="N167" s="148"/>
      <c r="O167" s="244"/>
      <c r="P167" s="244"/>
      <c r="Q167" s="244"/>
      <c r="R167" s="237"/>
      <c r="S167" s="238"/>
      <c r="T167" s="238">
        <f t="shared" si="200"/>
        <v>0</v>
      </c>
      <c r="U167" s="155"/>
      <c r="V167" s="149"/>
      <c r="W167" s="150"/>
      <c r="X167" s="150"/>
      <c r="Y167" s="150"/>
      <c r="Z167" s="155"/>
      <c r="AA167" s="155"/>
      <c r="AB167" s="155"/>
      <c r="AC167" s="155">
        <f>SUM(AC137:AC163)</f>
        <v>0</v>
      </c>
      <c r="AD167" s="155"/>
      <c r="AE167" s="187">
        <f t="shared" si="199"/>
        <v>0</v>
      </c>
    </row>
    <row r="168" spans="2:31" ht="14.25" customHeight="1">
      <c r="B168" s="632"/>
      <c r="C168" s="636"/>
      <c r="D168" s="186"/>
      <c r="E168" s="145"/>
      <c r="F168" s="139" t="s">
        <v>200</v>
      </c>
      <c r="G168" s="142"/>
      <c r="H168" s="142"/>
      <c r="I168" s="142"/>
      <c r="J168" s="142">
        <v>5</v>
      </c>
      <c r="K168" s="142"/>
      <c r="L168" s="142" t="str">
        <f t="shared" si="156"/>
        <v/>
      </c>
      <c r="M168" s="142"/>
      <c r="N168" s="148"/>
      <c r="O168" s="244"/>
      <c r="P168" s="244"/>
      <c r="Q168" s="244"/>
      <c r="R168" s="237"/>
      <c r="S168" s="238"/>
      <c r="T168" s="238">
        <f t="shared" si="200"/>
        <v>0</v>
      </c>
      <c r="U168" s="155"/>
      <c r="V168" s="149"/>
      <c r="W168" s="150"/>
      <c r="X168" s="150"/>
      <c r="Y168" s="150"/>
      <c r="Z168" s="155"/>
      <c r="AA168" s="155"/>
      <c r="AB168" s="155"/>
      <c r="AC168" s="155"/>
      <c r="AD168" s="155">
        <f>SUM(AD137:AD163)</f>
        <v>0</v>
      </c>
      <c r="AE168" s="187">
        <f t="shared" si="199"/>
        <v>0</v>
      </c>
    </row>
    <row r="169" spans="2:31" ht="14.25" customHeight="1" thickBot="1">
      <c r="B169" s="632"/>
      <c r="C169" s="636"/>
      <c r="D169" s="188"/>
      <c r="E169" s="159"/>
      <c r="F169" s="160" t="s">
        <v>77</v>
      </c>
      <c r="G169" s="161"/>
      <c r="H169" s="161"/>
      <c r="I169" s="161"/>
      <c r="J169" s="161">
        <v>5</v>
      </c>
      <c r="K169" s="161"/>
      <c r="L169" s="161" t="str">
        <f t="shared" si="156"/>
        <v/>
      </c>
      <c r="M169" s="161"/>
      <c r="N169" s="162">
        <f>SUM(N137:N163)</f>
        <v>607.5</v>
      </c>
      <c r="O169" s="248"/>
      <c r="P169" s="248"/>
      <c r="Q169" s="248"/>
      <c r="R169" s="249"/>
      <c r="S169" s="250"/>
      <c r="T169" s="250"/>
      <c r="U169" s="164"/>
      <c r="V169" s="165">
        <f>SUM(V137:V163)</f>
        <v>720</v>
      </c>
      <c r="W169" s="166"/>
      <c r="X169" s="166"/>
      <c r="Y169" s="166"/>
      <c r="Z169" s="164"/>
      <c r="AA169" s="164"/>
      <c r="AB169" s="164"/>
      <c r="AC169" s="164"/>
      <c r="AD169" s="164"/>
      <c r="AE169" s="226">
        <f>SUM(AE164:AE168)</f>
        <v>0</v>
      </c>
    </row>
    <row r="170" spans="2:31" ht="14.25" customHeight="1" thickBot="1">
      <c r="B170" s="632"/>
      <c r="C170" s="636"/>
      <c r="D170" s="291">
        <v>3</v>
      </c>
      <c r="E170" s="294" t="s">
        <v>75</v>
      </c>
      <c r="F170" s="472" t="s">
        <v>280</v>
      </c>
      <c r="G170" s="473">
        <v>1</v>
      </c>
      <c r="H170" s="473" t="s">
        <v>286</v>
      </c>
      <c r="I170" s="473" t="s">
        <v>11</v>
      </c>
      <c r="J170" s="473">
        <v>5</v>
      </c>
      <c r="K170" s="473" t="s">
        <v>24</v>
      </c>
      <c r="L170" s="473"/>
      <c r="M170" s="473"/>
      <c r="N170" s="474"/>
      <c r="O170" s="464"/>
      <c r="P170" s="464"/>
      <c r="Q170" s="464"/>
      <c r="R170" s="464"/>
      <c r="S170" s="475"/>
      <c r="T170" s="475"/>
      <c r="U170" s="470"/>
      <c r="V170" s="476"/>
      <c r="W170" s="477"/>
      <c r="X170" s="468"/>
      <c r="Y170" s="469"/>
      <c r="Z170" s="470"/>
      <c r="AA170" s="470"/>
      <c r="AB170" s="470"/>
      <c r="AC170" s="470"/>
      <c r="AD170" s="470"/>
      <c r="AE170" s="471"/>
    </row>
    <row r="171" spans="2:31" ht="14.25" customHeight="1" thickTop="1">
      <c r="B171" s="632"/>
      <c r="C171" s="636"/>
      <c r="D171" s="292"/>
      <c r="E171" s="186"/>
      <c r="F171" s="167" t="s">
        <v>201</v>
      </c>
      <c r="G171" s="168"/>
      <c r="H171" s="168"/>
      <c r="I171" s="168"/>
      <c r="J171" s="168">
        <v>1</v>
      </c>
      <c r="K171" s="168"/>
      <c r="L171" s="168" t="str">
        <f t="shared" si="156"/>
        <v/>
      </c>
      <c r="M171" s="168"/>
      <c r="N171" s="169"/>
      <c r="O171" s="241"/>
      <c r="P171" s="241"/>
      <c r="Q171" s="241"/>
      <c r="R171" s="242"/>
      <c r="S171" s="243"/>
      <c r="T171" s="243">
        <f>AE171</f>
        <v>0</v>
      </c>
      <c r="U171" s="170"/>
      <c r="V171" s="171"/>
      <c r="W171" s="173"/>
      <c r="X171" s="173"/>
      <c r="Y171" s="173"/>
      <c r="Z171" s="170">
        <f>SUM(Z170:Z170)</f>
        <v>0</v>
      </c>
      <c r="AA171" s="170"/>
      <c r="AB171" s="170"/>
      <c r="AC171" s="170"/>
      <c r="AD171" s="170"/>
      <c r="AE171" s="212">
        <f t="shared" ref="AE171:AE175" si="201">SUM(Z171:AD171)/100</f>
        <v>0</v>
      </c>
    </row>
    <row r="172" spans="2:31" ht="14.25" customHeight="1">
      <c r="B172" s="632"/>
      <c r="C172" s="636"/>
      <c r="D172" s="292"/>
      <c r="E172" s="186"/>
      <c r="F172" s="139" t="s">
        <v>202</v>
      </c>
      <c r="G172" s="142"/>
      <c r="H172" s="142"/>
      <c r="I172" s="142"/>
      <c r="J172" s="142">
        <v>2</v>
      </c>
      <c r="K172" s="142"/>
      <c r="L172" s="142" t="str">
        <f t="shared" si="156"/>
        <v/>
      </c>
      <c r="M172" s="142"/>
      <c r="N172" s="148"/>
      <c r="O172" s="244"/>
      <c r="P172" s="244"/>
      <c r="Q172" s="244"/>
      <c r="R172" s="237"/>
      <c r="S172" s="238"/>
      <c r="T172" s="238">
        <f t="shared" ref="T172:T175" si="202">AE172</f>
        <v>0</v>
      </c>
      <c r="U172" s="155"/>
      <c r="V172" s="149"/>
      <c r="W172" s="150"/>
      <c r="X172" s="150"/>
      <c r="Y172" s="150"/>
      <c r="Z172" s="155"/>
      <c r="AA172" s="155">
        <f>SUM(AA170:AA170)</f>
        <v>0</v>
      </c>
      <c r="AB172" s="155"/>
      <c r="AC172" s="155"/>
      <c r="AD172" s="155"/>
      <c r="AE172" s="187">
        <f t="shared" si="201"/>
        <v>0</v>
      </c>
    </row>
    <row r="173" spans="2:31" ht="14.25" customHeight="1">
      <c r="B173" s="632"/>
      <c r="C173" s="636"/>
      <c r="D173" s="292"/>
      <c r="E173" s="186"/>
      <c r="F173" s="139" t="s">
        <v>203</v>
      </c>
      <c r="G173" s="142"/>
      <c r="H173" s="142"/>
      <c r="I173" s="142"/>
      <c r="J173" s="142">
        <v>3</v>
      </c>
      <c r="K173" s="142"/>
      <c r="L173" s="142" t="str">
        <f t="shared" si="156"/>
        <v/>
      </c>
      <c r="M173" s="142"/>
      <c r="N173" s="148"/>
      <c r="O173" s="244"/>
      <c r="P173" s="244"/>
      <c r="Q173" s="244"/>
      <c r="R173" s="237"/>
      <c r="S173" s="238"/>
      <c r="T173" s="238">
        <f t="shared" si="202"/>
        <v>0</v>
      </c>
      <c r="U173" s="155"/>
      <c r="V173" s="149"/>
      <c r="W173" s="150"/>
      <c r="X173" s="150"/>
      <c r="Y173" s="150"/>
      <c r="Z173" s="155"/>
      <c r="AA173" s="155"/>
      <c r="AB173" s="155">
        <f>SUM(AB170:AB170)</f>
        <v>0</v>
      </c>
      <c r="AC173" s="155"/>
      <c r="AD173" s="155"/>
      <c r="AE173" s="187">
        <f t="shared" si="201"/>
        <v>0</v>
      </c>
    </row>
    <row r="174" spans="2:31" ht="14.25" customHeight="1">
      <c r="B174" s="632"/>
      <c r="C174" s="636"/>
      <c r="D174" s="292"/>
      <c r="E174" s="186"/>
      <c r="F174" s="139" t="s">
        <v>204</v>
      </c>
      <c r="G174" s="142"/>
      <c r="H174" s="142"/>
      <c r="I174" s="142"/>
      <c r="J174" s="142">
        <v>4</v>
      </c>
      <c r="K174" s="142"/>
      <c r="L174" s="142" t="str">
        <f t="shared" si="156"/>
        <v/>
      </c>
      <c r="M174" s="142"/>
      <c r="N174" s="148"/>
      <c r="O174" s="244"/>
      <c r="P174" s="244"/>
      <c r="Q174" s="244"/>
      <c r="R174" s="237"/>
      <c r="S174" s="238"/>
      <c r="T174" s="238">
        <f t="shared" si="202"/>
        <v>0</v>
      </c>
      <c r="U174" s="155"/>
      <c r="V174" s="149"/>
      <c r="W174" s="150"/>
      <c r="X174" s="150"/>
      <c r="Y174" s="150"/>
      <c r="Z174" s="155"/>
      <c r="AA174" s="155"/>
      <c r="AB174" s="155"/>
      <c r="AC174" s="155">
        <f>SUM(AC170:AC170)</f>
        <v>0</v>
      </c>
      <c r="AD174" s="155"/>
      <c r="AE174" s="187">
        <f t="shared" si="201"/>
        <v>0</v>
      </c>
    </row>
    <row r="175" spans="2:31" ht="14.25" customHeight="1">
      <c r="B175" s="632"/>
      <c r="C175" s="636"/>
      <c r="D175" s="292"/>
      <c r="E175" s="186"/>
      <c r="F175" s="139" t="s">
        <v>205</v>
      </c>
      <c r="G175" s="142"/>
      <c r="H175" s="142"/>
      <c r="I175" s="142"/>
      <c r="J175" s="142">
        <v>5</v>
      </c>
      <c r="K175" s="142"/>
      <c r="L175" s="142" t="str">
        <f t="shared" si="156"/>
        <v/>
      </c>
      <c r="M175" s="142"/>
      <c r="N175" s="148"/>
      <c r="O175" s="244"/>
      <c r="P175" s="244"/>
      <c r="Q175" s="244"/>
      <c r="R175" s="237"/>
      <c r="S175" s="238"/>
      <c r="T175" s="238">
        <f t="shared" si="202"/>
        <v>0</v>
      </c>
      <c r="U175" s="155"/>
      <c r="V175" s="149"/>
      <c r="W175" s="150"/>
      <c r="X175" s="150"/>
      <c r="Y175" s="150"/>
      <c r="Z175" s="155"/>
      <c r="AA175" s="155"/>
      <c r="AB175" s="155"/>
      <c r="AC175" s="155"/>
      <c r="AD175" s="155">
        <f>SUM(AD170:AD170)</f>
        <v>0</v>
      </c>
      <c r="AE175" s="187">
        <f t="shared" si="201"/>
        <v>0</v>
      </c>
    </row>
    <row r="176" spans="2:31" ht="14.25" customHeight="1">
      <c r="B176" s="632"/>
      <c r="C176" s="636"/>
      <c r="D176" s="292"/>
      <c r="E176" s="186"/>
      <c r="F176" s="139" t="s">
        <v>76</v>
      </c>
      <c r="G176" s="142"/>
      <c r="H176" s="142"/>
      <c r="I176" s="142"/>
      <c r="J176" s="142">
        <v>5</v>
      </c>
      <c r="K176" s="142"/>
      <c r="L176" s="142" t="str">
        <f t="shared" si="156"/>
        <v/>
      </c>
      <c r="M176" s="142"/>
      <c r="N176" s="148">
        <f>SUM(N170)</f>
        <v>0</v>
      </c>
      <c r="O176" s="244"/>
      <c r="P176" s="244"/>
      <c r="Q176" s="244"/>
      <c r="R176" s="237"/>
      <c r="S176" s="238"/>
      <c r="T176" s="238"/>
      <c r="U176" s="155"/>
      <c r="V176" s="513">
        <f>SUM(V170)</f>
        <v>0</v>
      </c>
      <c r="W176" s="150"/>
      <c r="X176" s="150"/>
      <c r="Y176" s="150"/>
      <c r="Z176" s="155"/>
      <c r="AA176" s="155"/>
      <c r="AB176" s="155"/>
      <c r="AC176" s="155"/>
      <c r="AD176" s="155"/>
      <c r="AE176" s="201">
        <f>SUM(AE171:AE175)</f>
        <v>0</v>
      </c>
    </row>
    <row r="177" spans="2:31" ht="14.25" customHeight="1" thickBot="1">
      <c r="B177" s="633"/>
      <c r="C177" s="637"/>
      <c r="D177" s="293"/>
      <c r="E177" s="188"/>
      <c r="F177" s="190" t="s">
        <v>89</v>
      </c>
      <c r="G177" s="191"/>
      <c r="H177" s="191"/>
      <c r="I177" s="191"/>
      <c r="J177" s="191">
        <v>5</v>
      </c>
      <c r="K177" s="191"/>
      <c r="L177" s="191" t="str">
        <f t="shared" si="156"/>
        <v/>
      </c>
      <c r="M177" s="191"/>
      <c r="N177" s="192">
        <f>N176+N169+N136+N123</f>
        <v>950.4</v>
      </c>
      <c r="O177" s="245"/>
      <c r="P177" s="245"/>
      <c r="Q177" s="245"/>
      <c r="R177" s="246"/>
      <c r="S177" s="247"/>
      <c r="T177" s="247"/>
      <c r="U177" s="193"/>
      <c r="V177" s="194">
        <f>$V$176+$V$169+$V$136+$V$123</f>
        <v>1107.9000000000001</v>
      </c>
      <c r="W177" s="195"/>
      <c r="X177" s="195"/>
      <c r="Y177" s="195"/>
      <c r="Z177" s="193">
        <f>SUM(Z118:Z122)+SUM(Z131:Z135)+SUM(Z164:Z168)+SUM(Z171:Z175)</f>
        <v>0</v>
      </c>
      <c r="AA177" s="193">
        <f>SUM(AA118:AA122)+SUM(AA131:AA135)+SUM(AA164:AA168)+SUM(AA171:AA175)</f>
        <v>0</v>
      </c>
      <c r="AB177" s="193">
        <f>SUM(AB118:AB122)+SUM(AB131:AB135)+SUM(AB164:AB168)+SUM(AB171:AB175)</f>
        <v>0</v>
      </c>
      <c r="AC177" s="193">
        <f>SUM(AC118:AC122)+SUM(AC131:AC135)+SUM(AC164:AC168)+SUM(AC171:AC175)</f>
        <v>0</v>
      </c>
      <c r="AD177" s="193">
        <f>SUM(AD118:AD122)+SUM(AD131:AD135)+SUM(AD164:AD168)+SUM(AD171:AD175)</f>
        <v>0</v>
      </c>
      <c r="AE177" s="196">
        <f>AE123+AE136+AE169+AE176</f>
        <v>0</v>
      </c>
    </row>
    <row r="178" spans="2:31" ht="14.25" customHeight="1">
      <c r="B178" s="630" t="s">
        <v>83</v>
      </c>
      <c r="C178" s="634" t="s">
        <v>84</v>
      </c>
      <c r="D178" s="630">
        <v>1</v>
      </c>
      <c r="E178" s="638" t="s">
        <v>85</v>
      </c>
      <c r="F178" s="495" t="s">
        <v>348</v>
      </c>
      <c r="G178" s="494"/>
      <c r="H178" s="142"/>
      <c r="I178" s="142"/>
      <c r="J178" s="142"/>
      <c r="K178" s="142"/>
      <c r="L178" s="142"/>
      <c r="M178" s="142"/>
      <c r="N178" s="148"/>
      <c r="O178" s="237"/>
      <c r="P178" s="237"/>
      <c r="Q178" s="237"/>
      <c r="R178" s="237"/>
      <c r="S178" s="290"/>
      <c r="T178" s="290"/>
      <c r="U178" s="155"/>
      <c r="V178" s="153"/>
      <c r="W178" s="154"/>
      <c r="X178" s="150"/>
      <c r="Y178" s="151"/>
      <c r="Z178" s="155"/>
      <c r="AA178" s="155"/>
      <c r="AB178" s="155"/>
      <c r="AC178" s="155"/>
      <c r="AD178" s="155"/>
      <c r="AE178" s="185"/>
    </row>
    <row r="179" spans="2:31" ht="14.25" customHeight="1">
      <c r="B179" s="631"/>
      <c r="C179" s="635"/>
      <c r="D179" s="631"/>
      <c r="E179" s="639"/>
      <c r="F179" s="144" t="s">
        <v>281</v>
      </c>
      <c r="G179" s="141"/>
      <c r="H179" s="142"/>
      <c r="I179" s="142"/>
      <c r="J179" s="142"/>
      <c r="K179" s="142"/>
      <c r="L179" s="142"/>
      <c r="M179" s="142"/>
      <c r="N179" s="148"/>
      <c r="O179" s="237"/>
      <c r="P179" s="237"/>
      <c r="Q179" s="237"/>
      <c r="R179" s="237"/>
      <c r="S179" s="290"/>
      <c r="T179" s="290"/>
      <c r="U179" s="155"/>
      <c r="V179" s="153"/>
      <c r="W179" s="154"/>
      <c r="X179" s="150"/>
      <c r="Y179" s="151"/>
      <c r="Z179" s="155"/>
      <c r="AA179" s="155"/>
      <c r="AB179" s="155"/>
      <c r="AC179" s="155"/>
      <c r="AD179" s="155"/>
      <c r="AE179" s="185"/>
    </row>
    <row r="180" spans="2:31" ht="14.25" customHeight="1" thickBot="1">
      <c r="B180" s="632"/>
      <c r="C180" s="636"/>
      <c r="D180" s="632"/>
      <c r="E180" s="640"/>
      <c r="F180" s="213" t="s">
        <v>87</v>
      </c>
      <c r="G180" s="214"/>
      <c r="H180" s="215"/>
      <c r="I180" s="168"/>
      <c r="J180" s="215"/>
      <c r="K180" s="215"/>
      <c r="L180" s="264"/>
      <c r="M180" s="264"/>
      <c r="N180" s="265"/>
      <c r="O180" s="266"/>
      <c r="P180" s="266"/>
      <c r="Q180" s="266"/>
      <c r="R180" s="266"/>
      <c r="S180" s="313"/>
      <c r="T180" s="313"/>
      <c r="U180" s="155"/>
      <c r="V180" s="273"/>
      <c r="W180" s="269"/>
      <c r="X180" s="270"/>
      <c r="Y180" s="271"/>
      <c r="Z180" s="268"/>
      <c r="AA180" s="268"/>
      <c r="AB180" s="268"/>
      <c r="AC180" s="268"/>
      <c r="AD180" s="268"/>
      <c r="AE180" s="272"/>
    </row>
    <row r="181" spans="2:31" ht="14.25" customHeight="1" thickTop="1">
      <c r="B181" s="632"/>
      <c r="C181" s="636"/>
      <c r="D181" s="186"/>
      <c r="E181" s="145"/>
      <c r="F181" s="167" t="s">
        <v>206</v>
      </c>
      <c r="G181" s="168"/>
      <c r="H181" s="168"/>
      <c r="I181" s="168"/>
      <c r="J181" s="168">
        <v>1</v>
      </c>
      <c r="K181" s="168"/>
      <c r="L181" s="168" t="str">
        <f t="shared" si="156"/>
        <v/>
      </c>
      <c r="M181" s="168"/>
      <c r="N181" s="169"/>
      <c r="O181" s="241"/>
      <c r="P181" s="241"/>
      <c r="Q181" s="241"/>
      <c r="R181" s="242"/>
      <c r="S181" s="243"/>
      <c r="T181" s="243">
        <f>AE181</f>
        <v>0</v>
      </c>
      <c r="U181" s="170"/>
      <c r="V181" s="171"/>
      <c r="W181" s="173"/>
      <c r="X181" s="173"/>
      <c r="Y181" s="173"/>
      <c r="Z181" s="170">
        <f>SUM(Z178:Z180)</f>
        <v>0</v>
      </c>
      <c r="AA181" s="170"/>
      <c r="AB181" s="170"/>
      <c r="AC181" s="170"/>
      <c r="AD181" s="170"/>
      <c r="AE181" s="212">
        <f t="shared" ref="AE181:AE185" si="203">SUM(Z181:AD181)/100</f>
        <v>0</v>
      </c>
    </row>
    <row r="182" spans="2:31" ht="14.25" customHeight="1">
      <c r="B182" s="632"/>
      <c r="C182" s="636"/>
      <c r="D182" s="186"/>
      <c r="E182" s="145"/>
      <c r="F182" s="139" t="s">
        <v>207</v>
      </c>
      <c r="G182" s="142"/>
      <c r="H182" s="142"/>
      <c r="I182" s="142"/>
      <c r="J182" s="142">
        <v>2</v>
      </c>
      <c r="K182" s="142"/>
      <c r="L182" s="142" t="str">
        <f t="shared" si="156"/>
        <v/>
      </c>
      <c r="M182" s="142"/>
      <c r="N182" s="148"/>
      <c r="O182" s="244"/>
      <c r="P182" s="244"/>
      <c r="Q182" s="244"/>
      <c r="R182" s="237"/>
      <c r="S182" s="238"/>
      <c r="T182" s="238">
        <f t="shared" ref="T182:T185" si="204">AE182</f>
        <v>0</v>
      </c>
      <c r="U182" s="155"/>
      <c r="V182" s="149"/>
      <c r="W182" s="150"/>
      <c r="X182" s="150"/>
      <c r="Y182" s="150"/>
      <c r="Z182" s="155"/>
      <c r="AA182" s="155">
        <f>SUM(AA178:AA180)</f>
        <v>0</v>
      </c>
      <c r="AB182" s="155"/>
      <c r="AC182" s="155"/>
      <c r="AD182" s="155"/>
      <c r="AE182" s="187">
        <f t="shared" si="203"/>
        <v>0</v>
      </c>
    </row>
    <row r="183" spans="2:31" ht="14.25" customHeight="1">
      <c r="B183" s="632"/>
      <c r="C183" s="636"/>
      <c r="D183" s="186"/>
      <c r="E183" s="145"/>
      <c r="F183" s="139" t="s">
        <v>208</v>
      </c>
      <c r="G183" s="142"/>
      <c r="H183" s="142"/>
      <c r="I183" s="142"/>
      <c r="J183" s="142">
        <v>3</v>
      </c>
      <c r="K183" s="142"/>
      <c r="L183" s="142" t="str">
        <f t="shared" si="156"/>
        <v/>
      </c>
      <c r="M183" s="142"/>
      <c r="N183" s="148"/>
      <c r="O183" s="244"/>
      <c r="P183" s="244"/>
      <c r="Q183" s="244"/>
      <c r="R183" s="237"/>
      <c r="S183" s="238"/>
      <c r="T183" s="238">
        <f t="shared" si="204"/>
        <v>0</v>
      </c>
      <c r="U183" s="155"/>
      <c r="V183" s="149"/>
      <c r="W183" s="150"/>
      <c r="X183" s="150"/>
      <c r="Y183" s="150"/>
      <c r="Z183" s="155"/>
      <c r="AA183" s="155"/>
      <c r="AB183" s="155">
        <f>SUM(AB178:AB180)</f>
        <v>0</v>
      </c>
      <c r="AC183" s="155"/>
      <c r="AD183" s="155"/>
      <c r="AE183" s="187">
        <f t="shared" si="203"/>
        <v>0</v>
      </c>
    </row>
    <row r="184" spans="2:31" ht="14.25" customHeight="1">
      <c r="B184" s="632"/>
      <c r="C184" s="636"/>
      <c r="D184" s="186"/>
      <c r="E184" s="145"/>
      <c r="F184" s="139" t="s">
        <v>209</v>
      </c>
      <c r="G184" s="142"/>
      <c r="H184" s="142"/>
      <c r="I184" s="142"/>
      <c r="J184" s="142">
        <v>4</v>
      </c>
      <c r="K184" s="142"/>
      <c r="L184" s="142" t="str">
        <f t="shared" si="156"/>
        <v/>
      </c>
      <c r="M184" s="142"/>
      <c r="N184" s="148"/>
      <c r="O184" s="244"/>
      <c r="P184" s="244"/>
      <c r="Q184" s="244"/>
      <c r="R184" s="237"/>
      <c r="S184" s="238"/>
      <c r="T184" s="238">
        <f t="shared" si="204"/>
        <v>0</v>
      </c>
      <c r="U184" s="155"/>
      <c r="V184" s="149"/>
      <c r="W184" s="150"/>
      <c r="X184" s="150"/>
      <c r="Y184" s="150"/>
      <c r="Z184" s="155"/>
      <c r="AA184" s="155"/>
      <c r="AB184" s="155"/>
      <c r="AC184" s="155">
        <f>SUM(AC178:AC180)</f>
        <v>0</v>
      </c>
      <c r="AD184" s="155"/>
      <c r="AE184" s="187">
        <f t="shared" si="203"/>
        <v>0</v>
      </c>
    </row>
    <row r="185" spans="2:31" ht="14.25" customHeight="1">
      <c r="B185" s="632"/>
      <c r="C185" s="636"/>
      <c r="D185" s="186"/>
      <c r="E185" s="145"/>
      <c r="F185" s="139" t="s">
        <v>210</v>
      </c>
      <c r="G185" s="142"/>
      <c r="H185" s="142"/>
      <c r="I185" s="142"/>
      <c r="J185" s="142">
        <v>5</v>
      </c>
      <c r="K185" s="142"/>
      <c r="L185" s="142" t="str">
        <f t="shared" si="156"/>
        <v/>
      </c>
      <c r="M185" s="142"/>
      <c r="N185" s="148"/>
      <c r="O185" s="244"/>
      <c r="P185" s="244"/>
      <c r="Q185" s="244"/>
      <c r="R185" s="237"/>
      <c r="S185" s="238"/>
      <c r="T185" s="238">
        <f t="shared" si="204"/>
        <v>0</v>
      </c>
      <c r="U185" s="155"/>
      <c r="V185" s="149"/>
      <c r="W185" s="150"/>
      <c r="X185" s="150"/>
      <c r="Y185" s="150"/>
      <c r="Z185" s="155"/>
      <c r="AA185" s="155"/>
      <c r="AB185" s="155"/>
      <c r="AC185" s="155"/>
      <c r="AD185" s="155">
        <f>SUM(AD178:AD180)</f>
        <v>0</v>
      </c>
      <c r="AE185" s="187">
        <f t="shared" si="203"/>
        <v>0</v>
      </c>
    </row>
    <row r="186" spans="2:31" ht="14.25" customHeight="1" thickBot="1">
      <c r="B186" s="632"/>
      <c r="C186" s="636"/>
      <c r="D186" s="188"/>
      <c r="E186" s="189"/>
      <c r="F186" s="190" t="s">
        <v>90</v>
      </c>
      <c r="G186" s="191"/>
      <c r="H186" s="191"/>
      <c r="I186" s="191"/>
      <c r="J186" s="191">
        <v>5</v>
      </c>
      <c r="K186" s="191"/>
      <c r="L186" s="191" t="str">
        <f t="shared" si="156"/>
        <v/>
      </c>
      <c r="M186" s="191"/>
      <c r="N186" s="192">
        <f>SUM(N178:N180)</f>
        <v>0</v>
      </c>
      <c r="O186" s="245"/>
      <c r="P186" s="245"/>
      <c r="Q186" s="245"/>
      <c r="R186" s="246"/>
      <c r="S186" s="247"/>
      <c r="T186" s="247"/>
      <c r="U186" s="193"/>
      <c r="V186" s="194">
        <f>SUM(V178:V180)</f>
        <v>0</v>
      </c>
      <c r="W186" s="195"/>
      <c r="X186" s="195"/>
      <c r="Y186" s="195"/>
      <c r="Z186" s="193"/>
      <c r="AA186" s="193"/>
      <c r="AB186" s="193"/>
      <c r="AC186" s="193"/>
      <c r="AD186" s="193"/>
      <c r="AE186" s="200">
        <f>SUM(AE181:AE185)</f>
        <v>0</v>
      </c>
    </row>
    <row r="187" spans="2:31" ht="14.25" customHeight="1">
      <c r="B187" s="632"/>
      <c r="C187" s="636"/>
      <c r="D187" s="630">
        <v>2</v>
      </c>
      <c r="E187" s="638" t="s">
        <v>86</v>
      </c>
      <c r="F187" s="274" t="s">
        <v>268</v>
      </c>
      <c r="G187" s="258">
        <v>2</v>
      </c>
      <c r="H187" s="258" t="s">
        <v>10</v>
      </c>
      <c r="I187" s="258" t="s">
        <v>11</v>
      </c>
      <c r="J187" s="258">
        <v>5</v>
      </c>
      <c r="K187" s="258" t="s">
        <v>6</v>
      </c>
      <c r="L187" s="258">
        <f t="shared" si="156"/>
        <v>45</v>
      </c>
      <c r="M187" s="258">
        <v>50</v>
      </c>
      <c r="N187" s="259">
        <f>IF(H187="必修",L187*M187/100,IF(T187=0,0,L187*M187/100))</f>
        <v>22.5</v>
      </c>
      <c r="O187" s="260"/>
      <c r="P187" s="260"/>
      <c r="Q187" s="260"/>
      <c r="R187" s="261"/>
      <c r="S187" s="262"/>
      <c r="T187" s="308">
        <f>$T$127</f>
        <v>0</v>
      </c>
      <c r="U187" s="164" t="str">
        <f t="shared" ref="U187:U188" si="205">IF(S187="30分未満",1,IF(S187="30分～1時間",2,IF(S187="1～2時間",3,IF(S187="2～3時間",4,IF(S187="3時間以上",5,IF(S187=0,""))))))</f>
        <v/>
      </c>
      <c r="V187" s="275">
        <f>L187*M187/100</f>
        <v>22.5</v>
      </c>
      <c r="W187" s="276">
        <f>V187/$N$194*100</f>
        <v>76.923076923076934</v>
      </c>
      <c r="X187" s="277">
        <f>V187</f>
        <v>22.5</v>
      </c>
      <c r="Y187" s="278">
        <f>X187/$N$195*100</f>
        <v>76.923076923076934</v>
      </c>
      <c r="Z187" s="263" t="str">
        <f>IF(J187=1,Y187*T187/5,"")</f>
        <v/>
      </c>
      <c r="AA187" s="263" t="str">
        <f>IF(J187=2,Y187*T187/5,"")</f>
        <v/>
      </c>
      <c r="AB187" s="263" t="str">
        <f>IF(J187=3,Y187*T187/5,"")</f>
        <v/>
      </c>
      <c r="AC187" s="263" t="str">
        <f>IF(J187=4,Y187*T187/5,"")</f>
        <v/>
      </c>
      <c r="AD187" s="263">
        <f>IF(J187=5,Y187*T187/5,"")</f>
        <v>0</v>
      </c>
      <c r="AE187" s="279"/>
    </row>
    <row r="188" spans="2:31" ht="14.25" customHeight="1" thickBot="1">
      <c r="B188" s="632"/>
      <c r="C188" s="636"/>
      <c r="D188" s="631"/>
      <c r="E188" s="639"/>
      <c r="F188" s="221" t="s">
        <v>269</v>
      </c>
      <c r="G188" s="215">
        <v>1</v>
      </c>
      <c r="H188" s="215" t="s">
        <v>10</v>
      </c>
      <c r="I188" s="215" t="s">
        <v>11</v>
      </c>
      <c r="J188" s="215">
        <v>4</v>
      </c>
      <c r="K188" s="215" t="s">
        <v>6</v>
      </c>
      <c r="L188" s="215">
        <f t="shared" ref="L188" si="206">IF(I188="学修",G188/2*22.5,IF(I188=0,"",G188*22.5))</f>
        <v>22.5</v>
      </c>
      <c r="M188" s="215">
        <v>30</v>
      </c>
      <c r="N188" s="216">
        <f t="shared" ref="N188" si="207">IF(H188="必修",L188*M188/100,IF(T188=0,0,L188*M188/100))</f>
        <v>6.75</v>
      </c>
      <c r="O188" s="284"/>
      <c r="P188" s="284"/>
      <c r="Q188" s="284"/>
      <c r="R188" s="239"/>
      <c r="S188" s="240"/>
      <c r="T188" s="310">
        <f>T128</f>
        <v>0</v>
      </c>
      <c r="U188" s="217" t="str">
        <f t="shared" si="205"/>
        <v/>
      </c>
      <c r="V188" s="478">
        <f t="shared" ref="V188" si="208">L188*M188/100</f>
        <v>6.75</v>
      </c>
      <c r="W188" s="227">
        <f>V188/$N$194*100</f>
        <v>23.076923076923077</v>
      </c>
      <c r="X188" s="219">
        <f t="shared" ref="X188" si="209">V188</f>
        <v>6.75</v>
      </c>
      <c r="Y188" s="220">
        <f>X188/$N$195*100</f>
        <v>23.076923076923077</v>
      </c>
      <c r="Z188" s="217" t="str">
        <f t="shared" ref="Z188" si="210">IF(J188=1,Y188*T188/5,"")</f>
        <v/>
      </c>
      <c r="AA188" s="217" t="str">
        <f t="shared" ref="AA188" si="211">IF(J188=2,Y188*T188/5,"")</f>
        <v/>
      </c>
      <c r="AB188" s="217" t="str">
        <f t="shared" ref="AB188" si="212">IF(J188=3,Y188*T188/5,"")</f>
        <v/>
      </c>
      <c r="AC188" s="217">
        <f t="shared" ref="AC188" si="213">IF(J188=4,Y188*T188/5,"")</f>
        <v>0</v>
      </c>
      <c r="AD188" s="217" t="str">
        <f t="shared" ref="AD188" si="214">IF(J188=5,Y188*T188/5,"")</f>
        <v/>
      </c>
      <c r="AE188" s="223"/>
    </row>
    <row r="189" spans="2:31" ht="14.25" customHeight="1" thickTop="1">
      <c r="B189" s="632"/>
      <c r="C189" s="636"/>
      <c r="D189" s="186"/>
      <c r="E189" s="145"/>
      <c r="F189" s="167" t="s">
        <v>211</v>
      </c>
      <c r="G189" s="168"/>
      <c r="H189" s="168"/>
      <c r="I189" s="168"/>
      <c r="J189" s="168">
        <v>1</v>
      </c>
      <c r="K189" s="168"/>
      <c r="L189" s="168" t="str">
        <f t="shared" si="156"/>
        <v/>
      </c>
      <c r="M189" s="168"/>
      <c r="N189" s="169"/>
      <c r="O189" s="241"/>
      <c r="P189" s="241"/>
      <c r="Q189" s="241"/>
      <c r="R189" s="242"/>
      <c r="S189" s="243"/>
      <c r="T189" s="243">
        <f>AE189</f>
        <v>0</v>
      </c>
      <c r="U189" s="170"/>
      <c r="V189" s="171"/>
      <c r="W189" s="173"/>
      <c r="X189" s="173"/>
      <c r="Y189" s="173"/>
      <c r="Z189" s="170">
        <f>SUM(Z187:Z188)</f>
        <v>0</v>
      </c>
      <c r="AA189" s="170"/>
      <c r="AB189" s="170"/>
      <c r="AC189" s="170"/>
      <c r="AD189" s="170"/>
      <c r="AE189" s="212">
        <f t="shared" ref="AE189:AE193" si="215">SUM(Z189:AD189)/100</f>
        <v>0</v>
      </c>
    </row>
    <row r="190" spans="2:31" ht="14.25" customHeight="1">
      <c r="B190" s="632"/>
      <c r="C190" s="636"/>
      <c r="D190" s="186"/>
      <c r="E190" s="145"/>
      <c r="F190" s="139" t="s">
        <v>212</v>
      </c>
      <c r="G190" s="142"/>
      <c r="H190" s="142"/>
      <c r="I190" s="142"/>
      <c r="J190" s="142">
        <v>2</v>
      </c>
      <c r="K190" s="142"/>
      <c r="L190" s="142" t="str">
        <f t="shared" si="156"/>
        <v/>
      </c>
      <c r="M190" s="142"/>
      <c r="N190" s="148"/>
      <c r="O190" s="244"/>
      <c r="P190" s="244"/>
      <c r="Q190" s="244"/>
      <c r="R190" s="237"/>
      <c r="S190" s="238"/>
      <c r="T190" s="238">
        <f t="shared" ref="T190:T192" si="216">AE190</f>
        <v>0</v>
      </c>
      <c r="U190" s="155"/>
      <c r="V190" s="149"/>
      <c r="W190" s="150"/>
      <c r="X190" s="150"/>
      <c r="Y190" s="150"/>
      <c r="Z190" s="155"/>
      <c r="AA190" s="155">
        <f>SUM(AA187:AA188)</f>
        <v>0</v>
      </c>
      <c r="AB190" s="155"/>
      <c r="AC190" s="155"/>
      <c r="AD190" s="155"/>
      <c r="AE190" s="187">
        <f t="shared" si="215"/>
        <v>0</v>
      </c>
    </row>
    <row r="191" spans="2:31" ht="14.25" customHeight="1">
      <c r="B191" s="632"/>
      <c r="C191" s="636"/>
      <c r="D191" s="186"/>
      <c r="E191" s="145"/>
      <c r="F191" s="139" t="s">
        <v>213</v>
      </c>
      <c r="G191" s="142"/>
      <c r="H191" s="142"/>
      <c r="I191" s="142"/>
      <c r="J191" s="142">
        <v>3</v>
      </c>
      <c r="K191" s="142"/>
      <c r="L191" s="142" t="str">
        <f t="shared" si="156"/>
        <v/>
      </c>
      <c r="M191" s="142"/>
      <c r="N191" s="148"/>
      <c r="O191" s="244"/>
      <c r="P191" s="244"/>
      <c r="Q191" s="244"/>
      <c r="R191" s="237"/>
      <c r="S191" s="238"/>
      <c r="T191" s="238">
        <f t="shared" si="216"/>
        <v>0</v>
      </c>
      <c r="U191" s="155"/>
      <c r="V191" s="149"/>
      <c r="W191" s="150"/>
      <c r="X191" s="150"/>
      <c r="Y191" s="150"/>
      <c r="Z191" s="155"/>
      <c r="AA191" s="155"/>
      <c r="AB191" s="155">
        <f>SUM(AB187:AB188)</f>
        <v>0</v>
      </c>
      <c r="AC191" s="155"/>
      <c r="AD191" s="155"/>
      <c r="AE191" s="187">
        <f t="shared" si="215"/>
        <v>0</v>
      </c>
    </row>
    <row r="192" spans="2:31" ht="14.25" customHeight="1">
      <c r="B192" s="632"/>
      <c r="C192" s="636"/>
      <c r="D192" s="186"/>
      <c r="E192" s="145"/>
      <c r="F192" s="139" t="s">
        <v>214</v>
      </c>
      <c r="G192" s="142"/>
      <c r="H192" s="142"/>
      <c r="I192" s="142"/>
      <c r="J192" s="142">
        <v>4</v>
      </c>
      <c r="K192" s="142"/>
      <c r="L192" s="142" t="str">
        <f t="shared" si="156"/>
        <v/>
      </c>
      <c r="M192" s="142"/>
      <c r="N192" s="148"/>
      <c r="O192" s="244"/>
      <c r="P192" s="244"/>
      <c r="Q192" s="244"/>
      <c r="R192" s="237"/>
      <c r="S192" s="238"/>
      <c r="T192" s="238">
        <f t="shared" si="216"/>
        <v>0</v>
      </c>
      <c r="U192" s="155"/>
      <c r="V192" s="149"/>
      <c r="W192" s="150"/>
      <c r="X192" s="150"/>
      <c r="Y192" s="150"/>
      <c r="Z192" s="155"/>
      <c r="AA192" s="155"/>
      <c r="AB192" s="155"/>
      <c r="AC192" s="155">
        <f>SUM(AC187:AC188)</f>
        <v>0</v>
      </c>
      <c r="AD192" s="155"/>
      <c r="AE192" s="187">
        <f t="shared" si="215"/>
        <v>0</v>
      </c>
    </row>
    <row r="193" spans="2:31" ht="14.25" customHeight="1">
      <c r="B193" s="632"/>
      <c r="C193" s="636"/>
      <c r="D193" s="186"/>
      <c r="E193" s="145"/>
      <c r="F193" s="139" t="s">
        <v>215</v>
      </c>
      <c r="G193" s="142"/>
      <c r="H193" s="142"/>
      <c r="I193" s="142"/>
      <c r="J193" s="142">
        <v>5</v>
      </c>
      <c r="K193" s="142"/>
      <c r="L193" s="142" t="str">
        <f t="shared" si="156"/>
        <v/>
      </c>
      <c r="M193" s="142"/>
      <c r="N193" s="148"/>
      <c r="O193" s="244"/>
      <c r="P193" s="244"/>
      <c r="Q193" s="244"/>
      <c r="R193" s="237"/>
      <c r="S193" s="238"/>
      <c r="T193" s="238">
        <f>AE193</f>
        <v>0</v>
      </c>
      <c r="U193" s="155"/>
      <c r="V193" s="149"/>
      <c r="W193" s="150"/>
      <c r="X193" s="150"/>
      <c r="Y193" s="150"/>
      <c r="Z193" s="155"/>
      <c r="AA193" s="155"/>
      <c r="AB193" s="155"/>
      <c r="AC193" s="155"/>
      <c r="AD193" s="155">
        <f>SUM(AD187:AD188)</f>
        <v>0</v>
      </c>
      <c r="AE193" s="187">
        <f t="shared" si="215"/>
        <v>0</v>
      </c>
    </row>
    <row r="194" spans="2:31" ht="14.25" customHeight="1">
      <c r="B194" s="632"/>
      <c r="C194" s="636"/>
      <c r="D194" s="186"/>
      <c r="E194" s="145"/>
      <c r="F194" s="139" t="s">
        <v>91</v>
      </c>
      <c r="G194" s="142"/>
      <c r="H194" s="142"/>
      <c r="I194" s="142"/>
      <c r="J194" s="142">
        <v>5</v>
      </c>
      <c r="K194" s="142"/>
      <c r="L194" s="142" t="str">
        <f t="shared" si="156"/>
        <v/>
      </c>
      <c r="M194" s="142"/>
      <c r="N194" s="148">
        <f>SUM(N187:N188)</f>
        <v>29.25</v>
      </c>
      <c r="O194" s="244"/>
      <c r="P194" s="244"/>
      <c r="Q194" s="244"/>
      <c r="R194" s="237"/>
      <c r="S194" s="238"/>
      <c r="T194" s="238"/>
      <c r="U194" s="155"/>
      <c r="V194" s="149">
        <f>SUM(V187:V188)</f>
        <v>29.25</v>
      </c>
      <c r="W194" s="150"/>
      <c r="X194" s="150"/>
      <c r="Y194" s="150"/>
      <c r="Z194" s="155"/>
      <c r="AA194" s="155"/>
      <c r="AB194" s="155"/>
      <c r="AC194" s="155"/>
      <c r="AD194" s="155"/>
      <c r="AE194" s="201">
        <f>SUM(AE189:AE193)</f>
        <v>0</v>
      </c>
    </row>
    <row r="195" spans="2:31" ht="14.25" customHeight="1" thickBot="1">
      <c r="B195" s="633"/>
      <c r="C195" s="637"/>
      <c r="D195" s="188"/>
      <c r="E195" s="189"/>
      <c r="F195" s="190" t="s">
        <v>88</v>
      </c>
      <c r="G195" s="191"/>
      <c r="H195" s="191"/>
      <c r="I195" s="191"/>
      <c r="J195" s="191">
        <v>5</v>
      </c>
      <c r="K195" s="191"/>
      <c r="L195" s="191" t="str">
        <f t="shared" si="156"/>
        <v/>
      </c>
      <c r="M195" s="191"/>
      <c r="N195" s="192">
        <f>N194+N186</f>
        <v>29.25</v>
      </c>
      <c r="O195" s="245"/>
      <c r="P195" s="245"/>
      <c r="Q195" s="245"/>
      <c r="R195" s="246"/>
      <c r="S195" s="247"/>
      <c r="T195" s="247"/>
      <c r="U195" s="193"/>
      <c r="V195" s="194">
        <f>$V$186+$V$194</f>
        <v>29.25</v>
      </c>
      <c r="W195" s="195"/>
      <c r="X195" s="195"/>
      <c r="Y195" s="195"/>
      <c r="Z195" s="193">
        <f>SUM(Z181:Z185)+SUM(Z189:Z193)</f>
        <v>0</v>
      </c>
      <c r="AA195" s="193">
        <f>SUM(AA181:AA185)+SUM(AA189:AA193)</f>
        <v>0</v>
      </c>
      <c r="AB195" s="193">
        <f>SUM(AB181:AB185)+SUM(AB189:AB193)</f>
        <v>0</v>
      </c>
      <c r="AC195" s="193">
        <f>SUM(AC181:AC185)+SUM(AC189:AC193)</f>
        <v>0</v>
      </c>
      <c r="AD195" s="193">
        <f>SUM(AD181:AD185)+SUM(AD189:AD193)</f>
        <v>0</v>
      </c>
      <c r="AE195" s="196">
        <f>AE186+AE194</f>
        <v>0</v>
      </c>
    </row>
    <row r="196" spans="2:31" ht="14.25" customHeight="1">
      <c r="B196" s="630" t="s">
        <v>92</v>
      </c>
      <c r="C196" s="634" t="s">
        <v>93</v>
      </c>
      <c r="D196" s="203">
        <v>1</v>
      </c>
      <c r="E196" s="204" t="s">
        <v>94</v>
      </c>
      <c r="F196" s="282" t="s">
        <v>278</v>
      </c>
      <c r="G196" s="283">
        <v>4</v>
      </c>
      <c r="H196" s="258" t="s">
        <v>10</v>
      </c>
      <c r="I196" s="258" t="s">
        <v>11</v>
      </c>
      <c r="J196" s="258">
        <v>4</v>
      </c>
      <c r="K196" s="258" t="s">
        <v>6</v>
      </c>
      <c r="L196" s="142">
        <f t="shared" si="156"/>
        <v>90</v>
      </c>
      <c r="M196" s="142">
        <v>50</v>
      </c>
      <c r="N196" s="148">
        <f t="shared" ref="N196" si="217">IF(H196="必修",L196*M196/100,IF(T196=0,0,L196*M196/100))</f>
        <v>45</v>
      </c>
      <c r="O196" s="251"/>
      <c r="P196" s="251"/>
      <c r="Q196" s="251"/>
      <c r="R196" s="237"/>
      <c r="S196" s="238"/>
      <c r="T196" s="262">
        <f>$T$150</f>
        <v>0</v>
      </c>
      <c r="U196" s="155" t="str">
        <f t="shared" ref="U196" si="218">IF(S196="30分未満",1,IF(S196="30分～1時間",2,IF(S196="1～2時間",3,IF(S196="2～3時間",4,IF(S196="3時間以上",5,IF(S196=0,""))))))</f>
        <v/>
      </c>
      <c r="V196" s="280">
        <f t="shared" ref="V196" si="219">L196*M196/100</f>
        <v>45</v>
      </c>
      <c r="W196" s="154">
        <f>V196/$N$204*100</f>
        <v>45.454545454545453</v>
      </c>
      <c r="X196" s="150">
        <f t="shared" ref="X196" si="220">V196</f>
        <v>45</v>
      </c>
      <c r="Y196" s="151">
        <f>X196/$N$219*100</f>
        <v>8.5470085470085468</v>
      </c>
      <c r="Z196" s="155" t="str">
        <f t="shared" ref="Z196" si="221">IF(J196=1,Y196*T196/5,"")</f>
        <v/>
      </c>
      <c r="AA196" s="155" t="str">
        <f t="shared" ref="AA196" si="222">IF(J196=2,Y196*T196/5,"")</f>
        <v/>
      </c>
      <c r="AB196" s="155" t="str">
        <f t="shared" ref="AB196" si="223">IF(J196=3,Y196*T196/5,"")</f>
        <v/>
      </c>
      <c r="AC196" s="155">
        <f t="shared" ref="AC196" si="224">IF(J196=4,Y196*T196/5,"")</f>
        <v>0</v>
      </c>
      <c r="AD196" s="155" t="str">
        <f t="shared" ref="AD196" si="225">IF(J196=5,Y196*T196/5,"")</f>
        <v/>
      </c>
      <c r="AE196" s="185"/>
    </row>
    <row r="197" spans="2:31" ht="14.25" customHeight="1">
      <c r="B197" s="631"/>
      <c r="C197" s="635"/>
      <c r="D197" s="281"/>
      <c r="E197" s="202"/>
      <c r="F197" s="144" t="s">
        <v>281</v>
      </c>
      <c r="G197" s="141"/>
      <c r="H197" s="142"/>
      <c r="I197" s="142"/>
      <c r="J197" s="142"/>
      <c r="K197" s="142"/>
      <c r="L197" s="142"/>
      <c r="M197" s="142"/>
      <c r="N197" s="148"/>
      <c r="O197" s="251"/>
      <c r="P197" s="251"/>
      <c r="Q197" s="251"/>
      <c r="R197" s="237"/>
      <c r="S197" s="290"/>
      <c r="T197" s="290"/>
      <c r="U197" s="155"/>
      <c r="V197" s="280"/>
      <c r="W197" s="154"/>
      <c r="X197" s="150"/>
      <c r="Y197" s="151"/>
      <c r="Z197" s="155"/>
      <c r="AA197" s="155"/>
      <c r="AB197" s="155"/>
      <c r="AC197" s="155"/>
      <c r="AD197" s="155"/>
      <c r="AE197" s="185"/>
    </row>
    <row r="198" spans="2:31" ht="14.25" customHeight="1">
      <c r="B198" s="631"/>
      <c r="C198" s="635"/>
      <c r="D198" s="281"/>
      <c r="E198" s="202"/>
      <c r="F198" s="140" t="s">
        <v>82</v>
      </c>
      <c r="G198" s="141">
        <v>8</v>
      </c>
      <c r="H198" s="142" t="s">
        <v>10</v>
      </c>
      <c r="I198" s="142" t="s">
        <v>152</v>
      </c>
      <c r="J198" s="142">
        <v>5</v>
      </c>
      <c r="K198" s="142" t="s">
        <v>6</v>
      </c>
      <c r="L198" s="142">
        <v>180</v>
      </c>
      <c r="M198" s="142">
        <v>30</v>
      </c>
      <c r="N198" s="148">
        <f t="shared" ref="N198" si="226">IF(H198="必修",L198*M198/100,IF(T198=0,0,L198*M198/100))</f>
        <v>54</v>
      </c>
      <c r="O198" s="251"/>
      <c r="P198" s="251"/>
      <c r="Q198" s="251"/>
      <c r="R198" s="237"/>
      <c r="S198" s="290"/>
      <c r="T198" s="290">
        <f>$T$130</f>
        <v>0</v>
      </c>
      <c r="U198" s="155" t="str">
        <f t="shared" ref="U198" si="227">IF(S198="30分未満",1,IF(S198="30分～1時間",2,IF(S198="1～2時間",3,IF(S198="2～3時間",4,IF(S198="3時間以上",5,IF(S198=0,""))))))</f>
        <v/>
      </c>
      <c r="V198" s="280">
        <f t="shared" ref="V198" si="228">L198*M198/100</f>
        <v>54</v>
      </c>
      <c r="W198" s="154">
        <f t="shared" ref="W198" si="229">V198/$N$204*100</f>
        <v>54.54545454545454</v>
      </c>
      <c r="X198" s="150">
        <f t="shared" ref="X198" si="230">V198</f>
        <v>54</v>
      </c>
      <c r="Y198" s="151">
        <f>X198/$N$219*100</f>
        <v>10.256410256410255</v>
      </c>
      <c r="Z198" s="155" t="str">
        <f t="shared" ref="Z198" si="231">IF(J198=1,Y198*T198/5,"")</f>
        <v/>
      </c>
      <c r="AA198" s="155" t="str">
        <f t="shared" ref="AA198" si="232">IF(J198=2,Y198*T198/5,"")</f>
        <v/>
      </c>
      <c r="AB198" s="155" t="str">
        <f t="shared" ref="AB198" si="233">IF(J198=3,Y198*T198/5,"")</f>
        <v/>
      </c>
      <c r="AC198" s="155" t="str">
        <f t="shared" ref="AC198" si="234">IF(J198=4,Y198*T198/5,"")</f>
        <v/>
      </c>
      <c r="AD198" s="155">
        <f t="shared" ref="AD198" si="235">IF(J198=5,Y198*T198/5,"")</f>
        <v>0</v>
      </c>
      <c r="AE198" s="185"/>
    </row>
    <row r="199" spans="2:31" ht="14.25" customHeight="1">
      <c r="B199" s="632"/>
      <c r="C199" s="636"/>
      <c r="D199" s="186"/>
      <c r="E199" s="145"/>
      <c r="F199" s="167" t="s">
        <v>216</v>
      </c>
      <c r="G199" s="168"/>
      <c r="H199" s="168"/>
      <c r="I199" s="168"/>
      <c r="J199" s="168">
        <v>1</v>
      </c>
      <c r="K199" s="168"/>
      <c r="L199" s="168" t="str">
        <f t="shared" si="156"/>
        <v/>
      </c>
      <c r="M199" s="168"/>
      <c r="N199" s="169"/>
      <c r="O199" s="241"/>
      <c r="P199" s="241"/>
      <c r="Q199" s="241"/>
      <c r="R199" s="242"/>
      <c r="S199" s="243"/>
      <c r="T199" s="243">
        <f>AE199</f>
        <v>0</v>
      </c>
      <c r="U199" s="170"/>
      <c r="V199" s="171"/>
      <c r="W199" s="173"/>
      <c r="X199" s="173"/>
      <c r="Y199" s="173"/>
      <c r="Z199" s="170">
        <f>SUM(Z196:Z198)</f>
        <v>0</v>
      </c>
      <c r="AA199" s="170"/>
      <c r="AB199" s="170"/>
      <c r="AC199" s="170"/>
      <c r="AD199" s="170"/>
      <c r="AE199" s="212">
        <f t="shared" ref="AE199:AE203" si="236">SUM(Z199:AD199)/100</f>
        <v>0</v>
      </c>
    </row>
    <row r="200" spans="2:31" ht="14.25" customHeight="1">
      <c r="B200" s="632"/>
      <c r="C200" s="636"/>
      <c r="D200" s="186"/>
      <c r="E200" s="145"/>
      <c r="F200" s="139" t="s">
        <v>217</v>
      </c>
      <c r="G200" s="142"/>
      <c r="H200" s="142"/>
      <c r="I200" s="142"/>
      <c r="J200" s="142">
        <v>2</v>
      </c>
      <c r="K200" s="142"/>
      <c r="L200" s="142" t="str">
        <f t="shared" si="156"/>
        <v/>
      </c>
      <c r="M200" s="142"/>
      <c r="N200" s="148"/>
      <c r="O200" s="244"/>
      <c r="P200" s="244"/>
      <c r="Q200" s="244"/>
      <c r="R200" s="237"/>
      <c r="S200" s="238"/>
      <c r="T200" s="238">
        <f t="shared" ref="T200:T203" si="237">AE200</f>
        <v>0</v>
      </c>
      <c r="U200" s="155"/>
      <c r="V200" s="149"/>
      <c r="W200" s="150"/>
      <c r="X200" s="150"/>
      <c r="Y200" s="150"/>
      <c r="Z200" s="155"/>
      <c r="AA200" s="155">
        <f>SUM(AA196:AA198)</f>
        <v>0</v>
      </c>
      <c r="AB200" s="155"/>
      <c r="AC200" s="155"/>
      <c r="AD200" s="155"/>
      <c r="AE200" s="187">
        <f t="shared" si="236"/>
        <v>0</v>
      </c>
    </row>
    <row r="201" spans="2:31" ht="14.25" customHeight="1">
      <c r="B201" s="632"/>
      <c r="C201" s="636"/>
      <c r="D201" s="186"/>
      <c r="E201" s="145"/>
      <c r="F201" s="139" t="s">
        <v>218</v>
      </c>
      <c r="G201" s="142"/>
      <c r="H201" s="142"/>
      <c r="I201" s="142"/>
      <c r="J201" s="142">
        <v>3</v>
      </c>
      <c r="K201" s="142"/>
      <c r="L201" s="142" t="str">
        <f t="shared" si="156"/>
        <v/>
      </c>
      <c r="M201" s="142"/>
      <c r="N201" s="148"/>
      <c r="O201" s="244"/>
      <c r="P201" s="244"/>
      <c r="Q201" s="244"/>
      <c r="R201" s="237"/>
      <c r="S201" s="238"/>
      <c r="T201" s="238">
        <f t="shared" si="237"/>
        <v>0</v>
      </c>
      <c r="U201" s="155"/>
      <c r="V201" s="149"/>
      <c r="W201" s="150"/>
      <c r="X201" s="150"/>
      <c r="Y201" s="150"/>
      <c r="Z201" s="155"/>
      <c r="AA201" s="155"/>
      <c r="AB201" s="155">
        <f>SUM(AB196:AB198)</f>
        <v>0</v>
      </c>
      <c r="AC201" s="155"/>
      <c r="AD201" s="155"/>
      <c r="AE201" s="187">
        <f t="shared" si="236"/>
        <v>0</v>
      </c>
    </row>
    <row r="202" spans="2:31" ht="14.25" customHeight="1">
      <c r="B202" s="632"/>
      <c r="C202" s="636"/>
      <c r="D202" s="186"/>
      <c r="E202" s="145"/>
      <c r="F202" s="139" t="s">
        <v>219</v>
      </c>
      <c r="G202" s="142"/>
      <c r="H202" s="142"/>
      <c r="I202" s="142"/>
      <c r="J202" s="142">
        <v>4</v>
      </c>
      <c r="K202" s="142"/>
      <c r="L202" s="142" t="str">
        <f t="shared" si="156"/>
        <v/>
      </c>
      <c r="M202" s="142"/>
      <c r="N202" s="148"/>
      <c r="O202" s="244"/>
      <c r="P202" s="244"/>
      <c r="Q202" s="244"/>
      <c r="R202" s="237"/>
      <c r="S202" s="238"/>
      <c r="T202" s="238">
        <f t="shared" si="237"/>
        <v>0</v>
      </c>
      <c r="U202" s="155"/>
      <c r="V202" s="149"/>
      <c r="W202" s="150"/>
      <c r="X202" s="150"/>
      <c r="Y202" s="150"/>
      <c r="Z202" s="155"/>
      <c r="AA202" s="155"/>
      <c r="AB202" s="155"/>
      <c r="AC202" s="155">
        <f>SUM(AC196:AC198)</f>
        <v>0</v>
      </c>
      <c r="AD202" s="155"/>
      <c r="AE202" s="187">
        <f t="shared" si="236"/>
        <v>0</v>
      </c>
    </row>
    <row r="203" spans="2:31" ht="14.25" customHeight="1">
      <c r="B203" s="632"/>
      <c r="C203" s="636"/>
      <c r="D203" s="186"/>
      <c r="E203" s="145"/>
      <c r="F203" s="139" t="s">
        <v>220</v>
      </c>
      <c r="G203" s="142"/>
      <c r="H203" s="142"/>
      <c r="I203" s="142"/>
      <c r="J203" s="142">
        <v>5</v>
      </c>
      <c r="K203" s="142"/>
      <c r="L203" s="142" t="str">
        <f t="shared" si="156"/>
        <v/>
      </c>
      <c r="M203" s="142"/>
      <c r="N203" s="148"/>
      <c r="O203" s="244"/>
      <c r="P203" s="244"/>
      <c r="Q203" s="244"/>
      <c r="R203" s="237"/>
      <c r="S203" s="238"/>
      <c r="T203" s="238">
        <f t="shared" si="237"/>
        <v>0</v>
      </c>
      <c r="U203" s="155"/>
      <c r="V203" s="149"/>
      <c r="W203" s="150"/>
      <c r="X203" s="150"/>
      <c r="Y203" s="150"/>
      <c r="Z203" s="155"/>
      <c r="AA203" s="155"/>
      <c r="AB203" s="155"/>
      <c r="AC203" s="155"/>
      <c r="AD203" s="155">
        <f>SUM(AD196:AD198)</f>
        <v>0</v>
      </c>
      <c r="AE203" s="187">
        <f t="shared" si="236"/>
        <v>0</v>
      </c>
    </row>
    <row r="204" spans="2:31" ht="14.25" customHeight="1" thickBot="1">
      <c r="B204" s="632"/>
      <c r="C204" s="636"/>
      <c r="D204" s="188"/>
      <c r="E204" s="189"/>
      <c r="F204" s="190" t="s">
        <v>105</v>
      </c>
      <c r="G204" s="191"/>
      <c r="H204" s="191"/>
      <c r="I204" s="191"/>
      <c r="J204" s="191">
        <v>5</v>
      </c>
      <c r="K204" s="191"/>
      <c r="L204" s="191" t="str">
        <f t="shared" ref="L204:L235" si="238">IF(I204="学修",G204/2*22.5,IF(I204=0,"",G204*22.5))</f>
        <v/>
      </c>
      <c r="M204" s="191"/>
      <c r="N204" s="192">
        <f>SUM(N196:N198)</f>
        <v>99</v>
      </c>
      <c r="O204" s="245"/>
      <c r="P204" s="245"/>
      <c r="Q204" s="245"/>
      <c r="R204" s="246"/>
      <c r="S204" s="247"/>
      <c r="T204" s="247"/>
      <c r="U204" s="193"/>
      <c r="V204" s="194">
        <f>SUM(V196:V198)</f>
        <v>99</v>
      </c>
      <c r="W204" s="195"/>
      <c r="X204" s="195"/>
      <c r="Y204" s="195"/>
      <c r="Z204" s="193"/>
      <c r="AA204" s="193"/>
      <c r="AB204" s="193"/>
      <c r="AC204" s="193"/>
      <c r="AD204" s="193"/>
      <c r="AE204" s="200">
        <f>SUM(AE199:AE203)</f>
        <v>0</v>
      </c>
    </row>
    <row r="205" spans="2:31" ht="14.25" customHeight="1">
      <c r="B205" s="632"/>
      <c r="C205" s="636"/>
      <c r="D205" s="662">
        <v>2</v>
      </c>
      <c r="E205" s="660" t="s">
        <v>95</v>
      </c>
      <c r="F205" s="175" t="s">
        <v>96</v>
      </c>
      <c r="G205" s="176">
        <v>2</v>
      </c>
      <c r="H205" s="176" t="s">
        <v>10</v>
      </c>
      <c r="I205" s="176" t="s">
        <v>11</v>
      </c>
      <c r="J205" s="176">
        <v>1</v>
      </c>
      <c r="K205" s="176" t="s">
        <v>6</v>
      </c>
      <c r="L205" s="176">
        <f t="shared" si="238"/>
        <v>45</v>
      </c>
      <c r="M205" s="176">
        <v>100</v>
      </c>
      <c r="N205" s="177">
        <f t="shared" ref="N205:N212" si="239">IF(H205="必修",L205*M205/100,IF(T205=0,0,L205*M205/100))</f>
        <v>45</v>
      </c>
      <c r="O205" s="235">
        <f>'1年生'!Q73</f>
        <v>0</v>
      </c>
      <c r="P205" s="235">
        <f>'1年生'!R73</f>
        <v>0</v>
      </c>
      <c r="Q205" s="235">
        <f>'1年生'!S73</f>
        <v>0</v>
      </c>
      <c r="R205" s="235">
        <f>'1年生'!T73</f>
        <v>0</v>
      </c>
      <c r="S205" s="236">
        <f>'1年生'!O73</f>
        <v>0</v>
      </c>
      <c r="T205" s="236">
        <f>'1年生'!P73</f>
        <v>0</v>
      </c>
      <c r="U205" s="179" t="str">
        <f t="shared" ref="U205:U212" si="240">IF(S205="30分未満",1,IF(S205="30分～1時間",2,IF(S205="1～2時間",3,IF(S205="2～3時間",4,IF(S205="3時間以上",5,IF(S205=0,""))))))</f>
        <v/>
      </c>
      <c r="V205" s="180">
        <f t="shared" ref="V205:V212" si="241">L205*M205/100</f>
        <v>45</v>
      </c>
      <c r="W205" s="182">
        <f t="shared" ref="W205:W212" si="242">V205/$N$218*100</f>
        <v>10.526315789473683</v>
      </c>
      <c r="X205" s="182">
        <f t="shared" ref="X205:X212" si="243">V205</f>
        <v>45</v>
      </c>
      <c r="Y205" s="183">
        <f t="shared" ref="Y205:Y212" si="244">X205/$N$219*100</f>
        <v>8.5470085470085468</v>
      </c>
      <c r="Z205" s="179">
        <f t="shared" ref="Z205:Z212" si="245">IF(J205=1,Y205*T205/5,"")</f>
        <v>0</v>
      </c>
      <c r="AA205" s="179" t="str">
        <f t="shared" ref="AA205:AA212" si="246">IF(J205=2,Y205*T205/5,"")</f>
        <v/>
      </c>
      <c r="AB205" s="179" t="str">
        <f t="shared" ref="AB205:AB212" si="247">IF(J205=3,Y205*T205/5,"")</f>
        <v/>
      </c>
      <c r="AC205" s="179" t="str">
        <f t="shared" ref="AC205:AC212" si="248">IF(J205=4,Y205*T205/5,"")</f>
        <v/>
      </c>
      <c r="AD205" s="179" t="str">
        <f t="shared" ref="AD205:AD212" si="249">IF(J205=5,Y205*T205/5,"")</f>
        <v/>
      </c>
      <c r="AE205" s="184"/>
    </row>
    <row r="206" spans="2:31" ht="14.25" customHeight="1">
      <c r="B206" s="632"/>
      <c r="C206" s="636"/>
      <c r="D206" s="663"/>
      <c r="E206" s="661"/>
      <c r="F206" s="139" t="s">
        <v>97</v>
      </c>
      <c r="G206" s="142">
        <v>4</v>
      </c>
      <c r="H206" s="142" t="s">
        <v>10</v>
      </c>
      <c r="I206" s="142" t="s">
        <v>11</v>
      </c>
      <c r="J206" s="142">
        <v>1</v>
      </c>
      <c r="K206" s="142" t="s">
        <v>6</v>
      </c>
      <c r="L206" s="142">
        <f t="shared" si="238"/>
        <v>90</v>
      </c>
      <c r="M206" s="142">
        <v>100</v>
      </c>
      <c r="N206" s="148">
        <f t="shared" si="239"/>
        <v>90</v>
      </c>
      <c r="O206" s="237">
        <f>'1年生'!Q74</f>
        <v>0</v>
      </c>
      <c r="P206" s="237">
        <f>'1年生'!R74</f>
        <v>0</v>
      </c>
      <c r="Q206" s="237">
        <f>'1年生'!S74</f>
        <v>0</v>
      </c>
      <c r="R206" s="237">
        <f>'1年生'!T74</f>
        <v>0</v>
      </c>
      <c r="S206" s="238">
        <f>'1年生'!O74</f>
        <v>0</v>
      </c>
      <c r="T206" s="238">
        <f>'1年生'!P74</f>
        <v>0</v>
      </c>
      <c r="U206" s="155" t="str">
        <f t="shared" si="240"/>
        <v/>
      </c>
      <c r="V206" s="149">
        <f t="shared" si="241"/>
        <v>90</v>
      </c>
      <c r="W206" s="150">
        <f t="shared" si="242"/>
        <v>21.052631578947366</v>
      </c>
      <c r="X206" s="150">
        <f t="shared" si="243"/>
        <v>90</v>
      </c>
      <c r="Y206" s="151">
        <f t="shared" si="244"/>
        <v>17.094017094017094</v>
      </c>
      <c r="Z206" s="155">
        <f t="shared" si="245"/>
        <v>0</v>
      </c>
      <c r="AA206" s="155" t="str">
        <f t="shared" si="246"/>
        <v/>
      </c>
      <c r="AB206" s="155" t="str">
        <f t="shared" si="247"/>
        <v/>
      </c>
      <c r="AC206" s="155" t="str">
        <f t="shared" si="248"/>
        <v/>
      </c>
      <c r="AD206" s="155" t="str">
        <f t="shared" si="249"/>
        <v/>
      </c>
      <c r="AE206" s="185"/>
    </row>
    <row r="207" spans="2:31" ht="14.25" customHeight="1">
      <c r="B207" s="632"/>
      <c r="C207" s="636"/>
      <c r="D207" s="663"/>
      <c r="E207" s="661"/>
      <c r="F207" s="139" t="s">
        <v>98</v>
      </c>
      <c r="G207" s="142">
        <v>2</v>
      </c>
      <c r="H207" s="142" t="s">
        <v>10</v>
      </c>
      <c r="I207" s="142" t="s">
        <v>11</v>
      </c>
      <c r="J207" s="142">
        <v>2</v>
      </c>
      <c r="K207" s="142" t="s">
        <v>6</v>
      </c>
      <c r="L207" s="142">
        <f t="shared" si="238"/>
        <v>45</v>
      </c>
      <c r="M207" s="142">
        <v>100</v>
      </c>
      <c r="N207" s="148">
        <f t="shared" si="239"/>
        <v>45</v>
      </c>
      <c r="O207" s="237">
        <f>'2年生'!Q73</f>
        <v>0</v>
      </c>
      <c r="P207" s="237">
        <f>'2年生'!R73</f>
        <v>0</v>
      </c>
      <c r="Q207" s="237">
        <f>'2年生'!S73</f>
        <v>0</v>
      </c>
      <c r="R207" s="237">
        <f>'2年生'!T73</f>
        <v>0</v>
      </c>
      <c r="S207" s="238">
        <f>'2年生'!O73</f>
        <v>0</v>
      </c>
      <c r="T207" s="238">
        <f>'2年生'!P73</f>
        <v>0</v>
      </c>
      <c r="U207" s="155" t="str">
        <f t="shared" si="240"/>
        <v/>
      </c>
      <c r="V207" s="149">
        <f t="shared" si="241"/>
        <v>45</v>
      </c>
      <c r="W207" s="150">
        <f t="shared" si="242"/>
        <v>10.526315789473683</v>
      </c>
      <c r="X207" s="150">
        <f t="shared" si="243"/>
        <v>45</v>
      </c>
      <c r="Y207" s="151">
        <f t="shared" si="244"/>
        <v>8.5470085470085468</v>
      </c>
      <c r="Z207" s="155" t="str">
        <f t="shared" si="245"/>
        <v/>
      </c>
      <c r="AA207" s="155">
        <f t="shared" si="246"/>
        <v>0</v>
      </c>
      <c r="AB207" s="155" t="str">
        <f t="shared" si="247"/>
        <v/>
      </c>
      <c r="AC207" s="155" t="str">
        <f t="shared" si="248"/>
        <v/>
      </c>
      <c r="AD207" s="155" t="str">
        <f t="shared" si="249"/>
        <v/>
      </c>
      <c r="AE207" s="185"/>
    </row>
    <row r="208" spans="2:31" ht="14.25" customHeight="1">
      <c r="B208" s="632"/>
      <c r="C208" s="636"/>
      <c r="D208" s="663"/>
      <c r="E208" s="661"/>
      <c r="F208" s="139" t="s">
        <v>99</v>
      </c>
      <c r="G208" s="142">
        <v>4</v>
      </c>
      <c r="H208" s="142" t="s">
        <v>10</v>
      </c>
      <c r="I208" s="142" t="s">
        <v>11</v>
      </c>
      <c r="J208" s="142">
        <v>2</v>
      </c>
      <c r="K208" s="142" t="s">
        <v>6</v>
      </c>
      <c r="L208" s="142">
        <f t="shared" si="238"/>
        <v>90</v>
      </c>
      <c r="M208" s="142">
        <v>100</v>
      </c>
      <c r="N208" s="148">
        <f t="shared" si="239"/>
        <v>90</v>
      </c>
      <c r="O208" s="237">
        <f>'2年生'!Q74</f>
        <v>0</v>
      </c>
      <c r="P208" s="237">
        <f>'2年生'!R74</f>
        <v>0</v>
      </c>
      <c r="Q208" s="237">
        <f>'2年生'!S74</f>
        <v>0</v>
      </c>
      <c r="R208" s="237">
        <f>'2年生'!T74</f>
        <v>0</v>
      </c>
      <c r="S208" s="238">
        <f>'2年生'!O74</f>
        <v>0</v>
      </c>
      <c r="T208" s="238">
        <f>'2年生'!P74</f>
        <v>0</v>
      </c>
      <c r="U208" s="155" t="str">
        <f t="shared" si="240"/>
        <v/>
      </c>
      <c r="V208" s="149">
        <f t="shared" si="241"/>
        <v>90</v>
      </c>
      <c r="W208" s="150">
        <f t="shared" si="242"/>
        <v>21.052631578947366</v>
      </c>
      <c r="X208" s="150">
        <f t="shared" si="243"/>
        <v>90</v>
      </c>
      <c r="Y208" s="151">
        <f t="shared" si="244"/>
        <v>17.094017094017094</v>
      </c>
      <c r="Z208" s="155" t="str">
        <f t="shared" si="245"/>
        <v/>
      </c>
      <c r="AA208" s="155">
        <f t="shared" si="246"/>
        <v>0</v>
      </c>
      <c r="AB208" s="155" t="str">
        <f t="shared" si="247"/>
        <v/>
      </c>
      <c r="AC208" s="155" t="str">
        <f t="shared" si="248"/>
        <v/>
      </c>
      <c r="AD208" s="155" t="str">
        <f t="shared" si="249"/>
        <v/>
      </c>
      <c r="AE208" s="185"/>
    </row>
    <row r="209" spans="2:31" ht="14.25" customHeight="1">
      <c r="B209" s="632"/>
      <c r="C209" s="636"/>
      <c r="D209" s="663"/>
      <c r="E209" s="661"/>
      <c r="F209" s="139" t="s">
        <v>100</v>
      </c>
      <c r="G209" s="142">
        <v>4</v>
      </c>
      <c r="H209" s="142" t="s">
        <v>10</v>
      </c>
      <c r="I209" s="142" t="s">
        <v>11</v>
      </c>
      <c r="J209" s="142">
        <v>3</v>
      </c>
      <c r="K209" s="142" t="s">
        <v>24</v>
      </c>
      <c r="L209" s="142">
        <f t="shared" si="238"/>
        <v>90</v>
      </c>
      <c r="M209" s="142">
        <v>100</v>
      </c>
      <c r="N209" s="148">
        <f t="shared" si="239"/>
        <v>90</v>
      </c>
      <c r="O209" s="237">
        <f>'3年生'!Q77</f>
        <v>0</v>
      </c>
      <c r="P209" s="237">
        <f>'3年生'!R77</f>
        <v>0</v>
      </c>
      <c r="Q209" s="237">
        <f>'3年生'!S77</f>
        <v>0</v>
      </c>
      <c r="R209" s="237">
        <f>'3年生'!T77</f>
        <v>0</v>
      </c>
      <c r="S209" s="238">
        <f>'3年生'!O77</f>
        <v>0</v>
      </c>
      <c r="T209" s="238">
        <f>'3年生'!P77</f>
        <v>0</v>
      </c>
      <c r="U209" s="155" t="str">
        <f t="shared" si="240"/>
        <v/>
      </c>
      <c r="V209" s="149">
        <f t="shared" si="241"/>
        <v>90</v>
      </c>
      <c r="W209" s="150">
        <f t="shared" si="242"/>
        <v>21.052631578947366</v>
      </c>
      <c r="X209" s="150">
        <f t="shared" si="243"/>
        <v>90</v>
      </c>
      <c r="Y209" s="151">
        <f t="shared" si="244"/>
        <v>17.094017094017094</v>
      </c>
      <c r="Z209" s="155" t="str">
        <f t="shared" si="245"/>
        <v/>
      </c>
      <c r="AA209" s="155" t="str">
        <f t="shared" si="246"/>
        <v/>
      </c>
      <c r="AB209" s="155">
        <f t="shared" si="247"/>
        <v>0</v>
      </c>
      <c r="AC209" s="155" t="str">
        <f t="shared" si="248"/>
        <v/>
      </c>
      <c r="AD209" s="155" t="str">
        <f t="shared" si="249"/>
        <v/>
      </c>
      <c r="AE209" s="185"/>
    </row>
    <row r="210" spans="2:31" ht="14.25" customHeight="1">
      <c r="B210" s="632"/>
      <c r="C210" s="636"/>
      <c r="D210" s="663"/>
      <c r="E210" s="661"/>
      <c r="F210" s="139" t="s">
        <v>101</v>
      </c>
      <c r="G210" s="142">
        <v>2</v>
      </c>
      <c r="H210" s="142" t="s">
        <v>10</v>
      </c>
      <c r="I210" s="142" t="s">
        <v>11</v>
      </c>
      <c r="J210" s="142">
        <v>4</v>
      </c>
      <c r="K210" s="142" t="s">
        <v>6</v>
      </c>
      <c r="L210" s="142">
        <f t="shared" si="238"/>
        <v>45</v>
      </c>
      <c r="M210" s="142">
        <v>100</v>
      </c>
      <c r="N210" s="148">
        <f t="shared" si="239"/>
        <v>45</v>
      </c>
      <c r="O210" s="237">
        <f>'4年生'!Q84</f>
        <v>0</v>
      </c>
      <c r="P210" s="237">
        <f>'4年生'!R84</f>
        <v>0</v>
      </c>
      <c r="Q210" s="237">
        <f>'4年生'!S84</f>
        <v>0</v>
      </c>
      <c r="R210" s="237">
        <f>'4年生'!T84</f>
        <v>0</v>
      </c>
      <c r="S210" s="238">
        <f>'4年生'!O84</f>
        <v>0</v>
      </c>
      <c r="T210" s="238">
        <f>'4年生'!P84</f>
        <v>0</v>
      </c>
      <c r="U210" s="155" t="str">
        <f t="shared" si="240"/>
        <v/>
      </c>
      <c r="V210" s="149">
        <f t="shared" si="241"/>
        <v>45</v>
      </c>
      <c r="W210" s="150">
        <f t="shared" si="242"/>
        <v>10.526315789473683</v>
      </c>
      <c r="X210" s="150">
        <f t="shared" si="243"/>
        <v>45</v>
      </c>
      <c r="Y210" s="151">
        <f t="shared" si="244"/>
        <v>8.5470085470085468</v>
      </c>
      <c r="Z210" s="155" t="str">
        <f t="shared" si="245"/>
        <v/>
      </c>
      <c r="AA210" s="155" t="str">
        <f t="shared" si="246"/>
        <v/>
      </c>
      <c r="AB210" s="155" t="str">
        <f t="shared" si="247"/>
        <v/>
      </c>
      <c r="AC210" s="155">
        <f t="shared" si="248"/>
        <v>0</v>
      </c>
      <c r="AD210" s="155" t="str">
        <f t="shared" si="249"/>
        <v/>
      </c>
      <c r="AE210" s="185"/>
    </row>
    <row r="211" spans="2:31" ht="14.25" customHeight="1">
      <c r="B211" s="632"/>
      <c r="C211" s="636"/>
      <c r="D211" s="663"/>
      <c r="E211" s="661"/>
      <c r="F211" s="139" t="s">
        <v>102</v>
      </c>
      <c r="G211" s="142">
        <v>2</v>
      </c>
      <c r="H211" s="142" t="s">
        <v>10</v>
      </c>
      <c r="I211" s="142" t="s">
        <v>152</v>
      </c>
      <c r="J211" s="142">
        <v>5</v>
      </c>
      <c r="K211" s="142" t="s">
        <v>24</v>
      </c>
      <c r="L211" s="142">
        <f t="shared" si="238"/>
        <v>22.5</v>
      </c>
      <c r="M211" s="142">
        <v>100</v>
      </c>
      <c r="N211" s="148">
        <f t="shared" si="239"/>
        <v>22.5</v>
      </c>
      <c r="O211" s="237">
        <f>'5年生'!Q148</f>
        <v>0</v>
      </c>
      <c r="P211" s="237">
        <f>'5年生'!R148</f>
        <v>0</v>
      </c>
      <c r="Q211" s="237">
        <f>'5年生'!S148</f>
        <v>0</v>
      </c>
      <c r="R211" s="237">
        <f>'5年生'!T148</f>
        <v>0</v>
      </c>
      <c r="S211" s="238">
        <f>'5年生'!O148</f>
        <v>0</v>
      </c>
      <c r="T211" s="238">
        <f>'5年生'!P148</f>
        <v>0</v>
      </c>
      <c r="U211" s="155" t="str">
        <f t="shared" si="240"/>
        <v/>
      </c>
      <c r="V211" s="149">
        <f t="shared" si="241"/>
        <v>22.5</v>
      </c>
      <c r="W211" s="150">
        <f t="shared" si="242"/>
        <v>5.2631578947368416</v>
      </c>
      <c r="X211" s="150">
        <f t="shared" si="243"/>
        <v>22.5</v>
      </c>
      <c r="Y211" s="151">
        <f t="shared" si="244"/>
        <v>4.2735042735042734</v>
      </c>
      <c r="Z211" s="155" t="str">
        <f t="shared" si="245"/>
        <v/>
      </c>
      <c r="AA211" s="155" t="str">
        <f t="shared" si="246"/>
        <v/>
      </c>
      <c r="AB211" s="155" t="str">
        <f t="shared" si="247"/>
        <v/>
      </c>
      <c r="AC211" s="155" t="str">
        <f t="shared" si="248"/>
        <v/>
      </c>
      <c r="AD211" s="155">
        <f t="shared" si="249"/>
        <v>0</v>
      </c>
      <c r="AE211" s="185"/>
    </row>
    <row r="212" spans="2:31" ht="14.25" customHeight="1" thickBot="1">
      <c r="B212" s="632"/>
      <c r="C212" s="636"/>
      <c r="D212" s="663"/>
      <c r="E212" s="661"/>
      <c r="F212" s="221" t="s">
        <v>151</v>
      </c>
      <c r="G212" s="215">
        <v>2</v>
      </c>
      <c r="H212" s="215" t="s">
        <v>330</v>
      </c>
      <c r="I212" s="215" t="s">
        <v>152</v>
      </c>
      <c r="J212" s="215">
        <v>5</v>
      </c>
      <c r="K212" s="215" t="s">
        <v>24</v>
      </c>
      <c r="L212" s="215">
        <f t="shared" ref="L212" si="250">IF(I212="学修",G212/2*22.5,IF(I212=0,"",G212*22.5))</f>
        <v>22.5</v>
      </c>
      <c r="M212" s="215">
        <v>100</v>
      </c>
      <c r="N212" s="216">
        <f t="shared" si="239"/>
        <v>0</v>
      </c>
      <c r="O212" s="239">
        <f>'5年生'!Q149</f>
        <v>0</v>
      </c>
      <c r="P212" s="239">
        <f>'5年生'!R149</f>
        <v>0</v>
      </c>
      <c r="Q212" s="239">
        <f>'5年生'!S149</f>
        <v>0</v>
      </c>
      <c r="R212" s="239">
        <f>'5年生'!T149</f>
        <v>0</v>
      </c>
      <c r="S212" s="240">
        <f>'5年生'!O149</f>
        <v>0</v>
      </c>
      <c r="T212" s="240">
        <f>'5年生'!P149</f>
        <v>0</v>
      </c>
      <c r="U212" s="155" t="str">
        <f t="shared" si="240"/>
        <v/>
      </c>
      <c r="V212" s="225">
        <f t="shared" si="241"/>
        <v>22.5</v>
      </c>
      <c r="W212" s="219">
        <f t="shared" si="242"/>
        <v>5.2631578947368416</v>
      </c>
      <c r="X212" s="219">
        <f t="shared" si="243"/>
        <v>22.5</v>
      </c>
      <c r="Y212" s="220">
        <f t="shared" si="244"/>
        <v>4.2735042735042734</v>
      </c>
      <c r="Z212" s="217" t="str">
        <f t="shared" si="245"/>
        <v/>
      </c>
      <c r="AA212" s="217" t="str">
        <f t="shared" si="246"/>
        <v/>
      </c>
      <c r="AB212" s="217" t="str">
        <f t="shared" si="247"/>
        <v/>
      </c>
      <c r="AC212" s="217" t="str">
        <f t="shared" si="248"/>
        <v/>
      </c>
      <c r="AD212" s="217">
        <f t="shared" si="249"/>
        <v>0</v>
      </c>
      <c r="AE212" s="223"/>
    </row>
    <row r="213" spans="2:31" ht="14.25" customHeight="1" thickTop="1">
      <c r="B213" s="632"/>
      <c r="C213" s="636"/>
      <c r="D213" s="186"/>
      <c r="E213" s="145"/>
      <c r="F213" s="167" t="s">
        <v>221</v>
      </c>
      <c r="G213" s="168"/>
      <c r="H213" s="168"/>
      <c r="I213" s="168"/>
      <c r="J213" s="168">
        <v>1</v>
      </c>
      <c r="K213" s="168"/>
      <c r="L213" s="168" t="str">
        <f t="shared" si="238"/>
        <v/>
      </c>
      <c r="M213" s="168"/>
      <c r="N213" s="169"/>
      <c r="O213" s="241"/>
      <c r="P213" s="241"/>
      <c r="Q213" s="241"/>
      <c r="R213" s="242"/>
      <c r="S213" s="243"/>
      <c r="T213" s="243">
        <f>AE213</f>
        <v>0</v>
      </c>
      <c r="U213" s="170"/>
      <c r="V213" s="171"/>
      <c r="W213" s="173"/>
      <c r="X213" s="173"/>
      <c r="Y213" s="173"/>
      <c r="Z213" s="170">
        <f>SUM(Z205:Z212)</f>
        <v>0</v>
      </c>
      <c r="AA213" s="170"/>
      <c r="AB213" s="170"/>
      <c r="AC213" s="170"/>
      <c r="AD213" s="170"/>
      <c r="AE213" s="212">
        <f t="shared" ref="AE213:AE217" si="251">SUM(Z213:AD213)/100</f>
        <v>0</v>
      </c>
    </row>
    <row r="214" spans="2:31" ht="14.25" customHeight="1">
      <c r="B214" s="632"/>
      <c r="C214" s="636"/>
      <c r="D214" s="186"/>
      <c r="E214" s="145"/>
      <c r="F214" s="139" t="s">
        <v>222</v>
      </c>
      <c r="G214" s="142"/>
      <c r="H214" s="142"/>
      <c r="I214" s="142"/>
      <c r="J214" s="142">
        <v>2</v>
      </c>
      <c r="K214" s="142"/>
      <c r="L214" s="142" t="str">
        <f t="shared" si="238"/>
        <v/>
      </c>
      <c r="M214" s="142"/>
      <c r="N214" s="148"/>
      <c r="O214" s="244"/>
      <c r="P214" s="244"/>
      <c r="Q214" s="244"/>
      <c r="R214" s="237"/>
      <c r="S214" s="238"/>
      <c r="T214" s="238">
        <f t="shared" ref="T214:T217" si="252">AE214</f>
        <v>0</v>
      </c>
      <c r="U214" s="155"/>
      <c r="V214" s="149"/>
      <c r="W214" s="150"/>
      <c r="X214" s="150"/>
      <c r="Y214" s="150"/>
      <c r="Z214" s="155"/>
      <c r="AA214" s="155">
        <f>SUM(AA205:AA212)</f>
        <v>0</v>
      </c>
      <c r="AB214" s="155"/>
      <c r="AC214" s="155"/>
      <c r="AD214" s="155"/>
      <c r="AE214" s="187">
        <f t="shared" si="251"/>
        <v>0</v>
      </c>
    </row>
    <row r="215" spans="2:31" ht="14.25" customHeight="1">
      <c r="B215" s="632"/>
      <c r="C215" s="636"/>
      <c r="D215" s="186"/>
      <c r="E215" s="145"/>
      <c r="F215" s="139" t="s">
        <v>223</v>
      </c>
      <c r="G215" s="142"/>
      <c r="H215" s="142"/>
      <c r="I215" s="142"/>
      <c r="J215" s="142">
        <v>3</v>
      </c>
      <c r="K215" s="142"/>
      <c r="L215" s="142" t="str">
        <f t="shared" si="238"/>
        <v/>
      </c>
      <c r="M215" s="142"/>
      <c r="N215" s="148"/>
      <c r="O215" s="244"/>
      <c r="P215" s="244"/>
      <c r="Q215" s="244"/>
      <c r="R215" s="237"/>
      <c r="S215" s="238"/>
      <c r="T215" s="238">
        <f t="shared" si="252"/>
        <v>0</v>
      </c>
      <c r="U215" s="155"/>
      <c r="V215" s="149"/>
      <c r="W215" s="150"/>
      <c r="X215" s="150"/>
      <c r="Y215" s="150"/>
      <c r="Z215" s="155"/>
      <c r="AA215" s="155"/>
      <c r="AB215" s="155">
        <f>SUM(AB205:AB212)</f>
        <v>0</v>
      </c>
      <c r="AC215" s="155"/>
      <c r="AD215" s="155"/>
      <c r="AE215" s="187">
        <f t="shared" si="251"/>
        <v>0</v>
      </c>
    </row>
    <row r="216" spans="2:31" ht="14.25" customHeight="1">
      <c r="B216" s="632"/>
      <c r="C216" s="636"/>
      <c r="D216" s="186"/>
      <c r="E216" s="145"/>
      <c r="F216" s="139" t="s">
        <v>224</v>
      </c>
      <c r="G216" s="142"/>
      <c r="H216" s="142"/>
      <c r="I216" s="142"/>
      <c r="J216" s="142">
        <v>4</v>
      </c>
      <c r="K216" s="142"/>
      <c r="L216" s="142" t="str">
        <f t="shared" si="238"/>
        <v/>
      </c>
      <c r="M216" s="142"/>
      <c r="N216" s="148"/>
      <c r="O216" s="244"/>
      <c r="P216" s="244"/>
      <c r="Q216" s="244"/>
      <c r="R216" s="237"/>
      <c r="S216" s="238"/>
      <c r="T216" s="238">
        <f t="shared" si="252"/>
        <v>0</v>
      </c>
      <c r="U216" s="155"/>
      <c r="V216" s="149"/>
      <c r="W216" s="150"/>
      <c r="X216" s="150"/>
      <c r="Y216" s="150"/>
      <c r="Z216" s="155"/>
      <c r="AA216" s="155"/>
      <c r="AB216" s="155"/>
      <c r="AC216" s="155">
        <f>SUM(AC205:AC212)</f>
        <v>0</v>
      </c>
      <c r="AD216" s="155"/>
      <c r="AE216" s="187">
        <f t="shared" si="251"/>
        <v>0</v>
      </c>
    </row>
    <row r="217" spans="2:31" ht="14.25" customHeight="1">
      <c r="B217" s="632"/>
      <c r="C217" s="636"/>
      <c r="D217" s="186"/>
      <c r="E217" s="145"/>
      <c r="F217" s="139" t="s">
        <v>225</v>
      </c>
      <c r="G217" s="142"/>
      <c r="H217" s="142"/>
      <c r="I217" s="142"/>
      <c r="J217" s="142">
        <v>5</v>
      </c>
      <c r="K217" s="142"/>
      <c r="L217" s="142" t="str">
        <f t="shared" si="238"/>
        <v/>
      </c>
      <c r="M217" s="142"/>
      <c r="N217" s="148"/>
      <c r="O217" s="244"/>
      <c r="P217" s="244"/>
      <c r="Q217" s="244"/>
      <c r="R217" s="237"/>
      <c r="S217" s="238"/>
      <c r="T217" s="238">
        <f t="shared" si="252"/>
        <v>0</v>
      </c>
      <c r="U217" s="155"/>
      <c r="V217" s="149"/>
      <c r="W217" s="150"/>
      <c r="X217" s="150"/>
      <c r="Y217" s="150"/>
      <c r="Z217" s="155"/>
      <c r="AA217" s="155"/>
      <c r="AB217" s="155"/>
      <c r="AC217" s="155"/>
      <c r="AD217" s="155">
        <f>SUM(AD205:AD212)</f>
        <v>0</v>
      </c>
      <c r="AE217" s="187">
        <f t="shared" si="251"/>
        <v>0</v>
      </c>
    </row>
    <row r="218" spans="2:31" ht="14.25" customHeight="1">
      <c r="B218" s="632"/>
      <c r="C218" s="636"/>
      <c r="D218" s="186"/>
      <c r="E218" s="145"/>
      <c r="F218" s="139" t="s">
        <v>103</v>
      </c>
      <c r="G218" s="142"/>
      <c r="H218" s="142"/>
      <c r="I218" s="142"/>
      <c r="J218" s="142">
        <v>5</v>
      </c>
      <c r="K218" s="142"/>
      <c r="L218" s="142" t="str">
        <f t="shared" si="238"/>
        <v/>
      </c>
      <c r="M218" s="142"/>
      <c r="N218" s="148">
        <f>SUM(N205:N212)</f>
        <v>427.5</v>
      </c>
      <c r="O218" s="244"/>
      <c r="P218" s="244"/>
      <c r="Q218" s="244"/>
      <c r="R218" s="237"/>
      <c r="S218" s="238"/>
      <c r="T218" s="238"/>
      <c r="U218" s="155"/>
      <c r="V218" s="149">
        <f>SUM(V205:V212)</f>
        <v>450</v>
      </c>
      <c r="W218" s="150"/>
      <c r="X218" s="150"/>
      <c r="Y218" s="150"/>
      <c r="Z218" s="155"/>
      <c r="AA218" s="155"/>
      <c r="AB218" s="155"/>
      <c r="AC218" s="155"/>
      <c r="AD218" s="155"/>
      <c r="AE218" s="201">
        <f>SUM(AE213:AE217)</f>
        <v>0</v>
      </c>
    </row>
    <row r="219" spans="2:31" ht="14.25" customHeight="1" thickBot="1">
      <c r="B219" s="633"/>
      <c r="C219" s="637"/>
      <c r="D219" s="188"/>
      <c r="E219" s="189"/>
      <c r="F219" s="190" t="s">
        <v>104</v>
      </c>
      <c r="G219" s="191"/>
      <c r="H219" s="191"/>
      <c r="I219" s="191"/>
      <c r="J219" s="191">
        <v>5</v>
      </c>
      <c r="K219" s="191"/>
      <c r="L219" s="191" t="str">
        <f t="shared" si="238"/>
        <v/>
      </c>
      <c r="M219" s="191"/>
      <c r="N219" s="192">
        <f>N218+N204</f>
        <v>526.5</v>
      </c>
      <c r="O219" s="245"/>
      <c r="P219" s="245"/>
      <c r="Q219" s="245"/>
      <c r="R219" s="246"/>
      <c r="S219" s="247"/>
      <c r="T219" s="247"/>
      <c r="U219" s="193"/>
      <c r="V219" s="194">
        <f>$V$204+$V$218</f>
        <v>549</v>
      </c>
      <c r="W219" s="195"/>
      <c r="X219" s="195"/>
      <c r="Y219" s="195"/>
      <c r="Z219" s="193">
        <f>SUM(Z199:Z203)+SUM(Z213:Z217)</f>
        <v>0</v>
      </c>
      <c r="AA219" s="193">
        <f>SUM(AA199:AA203)+SUM(AA213:AA217)</f>
        <v>0</v>
      </c>
      <c r="AB219" s="193">
        <f>SUM(AB199:AB203)+SUM(AB213:AB217)</f>
        <v>0</v>
      </c>
      <c r="AC219" s="193">
        <f>SUM(AC199:AC203)+SUM(AC213:AC217)</f>
        <v>0</v>
      </c>
      <c r="AD219" s="193">
        <f>SUM(AD199:AD203)+SUM(AD213:AD217)</f>
        <v>0</v>
      </c>
      <c r="AE219" s="196">
        <f>AE204+AE218</f>
        <v>0</v>
      </c>
    </row>
    <row r="220" spans="2:31" ht="14.25" customHeight="1">
      <c r="B220" s="630" t="s">
        <v>106</v>
      </c>
      <c r="C220" s="634" t="s">
        <v>107</v>
      </c>
      <c r="D220" s="203">
        <v>1</v>
      </c>
      <c r="E220" s="204" t="s">
        <v>108</v>
      </c>
      <c r="F220" s="282" t="s">
        <v>82</v>
      </c>
      <c r="G220" s="283">
        <v>8</v>
      </c>
      <c r="H220" s="258" t="s">
        <v>10</v>
      </c>
      <c r="I220" s="258" t="s">
        <v>152</v>
      </c>
      <c r="J220" s="258">
        <v>5</v>
      </c>
      <c r="K220" s="258" t="s">
        <v>6</v>
      </c>
      <c r="L220" s="258">
        <v>180</v>
      </c>
      <c r="M220" s="258">
        <v>40</v>
      </c>
      <c r="N220" s="259">
        <f>IF(H220="必修",L220*M220/100,IF(T220=0,0,L220*M220/100))</f>
        <v>72</v>
      </c>
      <c r="O220" s="260"/>
      <c r="P220" s="260"/>
      <c r="Q220" s="260"/>
      <c r="R220" s="261"/>
      <c r="S220" s="308"/>
      <c r="T220" s="308">
        <f>$T$130</f>
        <v>0</v>
      </c>
      <c r="U220" s="155" t="str">
        <f t="shared" ref="U220:U221" si="253">IF(S220="30分未満",1,IF(S220="30分～1時間",2,IF(S220="1～2時間",3,IF(S220="2～3時間",4,IF(S220="3時間以上",5,IF(S220=0,""))))))</f>
        <v/>
      </c>
      <c r="V220" s="275">
        <f>L220*M220/100</f>
        <v>72</v>
      </c>
      <c r="W220" s="277">
        <f>V220/$N$36*100</f>
        <v>21.333333333333336</v>
      </c>
      <c r="X220" s="277">
        <f>V220</f>
        <v>72</v>
      </c>
      <c r="Y220" s="278">
        <f>X220/$N$235*100</f>
        <v>100</v>
      </c>
      <c r="Z220" s="263" t="str">
        <f>IF(J220=1,Y220*T220/5,"")</f>
        <v/>
      </c>
      <c r="AA220" s="263" t="str">
        <f>IF(J220=2,Y220*T220/5,"")</f>
        <v/>
      </c>
      <c r="AB220" s="263" t="str">
        <f>IF(J220=3,Y220*T220/5,"")</f>
        <v/>
      </c>
      <c r="AC220" s="263" t="str">
        <f>IF(J220=4,Y220*T220/5,"")</f>
        <v/>
      </c>
      <c r="AD220" s="263">
        <f>IF(J220=5,Y220*T220/5,"")</f>
        <v>0</v>
      </c>
      <c r="AE220" s="279"/>
    </row>
    <row r="221" spans="2:31" ht="14.25" customHeight="1" thickBot="1">
      <c r="B221" s="631"/>
      <c r="C221" s="635"/>
      <c r="D221" s="281"/>
      <c r="E221" s="202"/>
      <c r="F221" s="213" t="s">
        <v>287</v>
      </c>
      <c r="G221" s="214">
        <v>2</v>
      </c>
      <c r="H221" s="215" t="s">
        <v>288</v>
      </c>
      <c r="I221" s="215" t="s">
        <v>11</v>
      </c>
      <c r="J221" s="215">
        <v>5</v>
      </c>
      <c r="K221" s="215" t="s">
        <v>6</v>
      </c>
      <c r="L221" s="215">
        <f t="shared" ref="L221" si="254">IF(I221="学修",G221/2*22.5,IF(I221=0,"",G221*22.5))</f>
        <v>45</v>
      </c>
      <c r="M221" s="215">
        <v>100</v>
      </c>
      <c r="N221" s="216">
        <f>IF(H221="必修",L221*M221/100,IF(T221=0,0,L221*M221/100))</f>
        <v>0</v>
      </c>
      <c r="O221" s="284">
        <f>'5年生'!Q154</f>
        <v>0</v>
      </c>
      <c r="P221" s="284">
        <f>'5年生'!R154</f>
        <v>0</v>
      </c>
      <c r="Q221" s="284">
        <f>'5年生'!S154</f>
        <v>0</v>
      </c>
      <c r="R221" s="239">
        <f>'5年生'!T154</f>
        <v>0</v>
      </c>
      <c r="S221" s="310">
        <f>'5年生'!O154</f>
        <v>0</v>
      </c>
      <c r="T221" s="310">
        <f>'5年生'!P154</f>
        <v>0</v>
      </c>
      <c r="U221" s="155" t="str">
        <f t="shared" si="253"/>
        <v/>
      </c>
      <c r="V221" s="218">
        <f>L221*M221/100</f>
        <v>45</v>
      </c>
      <c r="W221" s="219">
        <f>V221/$N$36*100</f>
        <v>13.333333333333334</v>
      </c>
      <c r="X221" s="219">
        <f>V221</f>
        <v>45</v>
      </c>
      <c r="Y221" s="220">
        <f>X221/$N$235*100</f>
        <v>62.5</v>
      </c>
      <c r="Z221" s="217" t="str">
        <f>IF(J221=1,Y221*T221/5,"")</f>
        <v/>
      </c>
      <c r="AA221" s="217" t="str">
        <f>IF(J221=2,Y221*T221/5,"")</f>
        <v/>
      </c>
      <c r="AB221" s="217" t="str">
        <f>IF(J221=3,Y221*T221/5,"")</f>
        <v/>
      </c>
      <c r="AC221" s="217" t="str">
        <f>IF(J221=4,Y221*T221/5,"")</f>
        <v/>
      </c>
      <c r="AD221" s="217">
        <f>IF(J221=5,Y221*T221/5,"")</f>
        <v>0</v>
      </c>
      <c r="AE221" s="223"/>
    </row>
    <row r="222" spans="2:31" ht="14.25" customHeight="1" thickTop="1">
      <c r="B222" s="632"/>
      <c r="C222" s="636"/>
      <c r="D222" s="186"/>
      <c r="E222" s="145"/>
      <c r="F222" s="167" t="s">
        <v>226</v>
      </c>
      <c r="G222" s="168"/>
      <c r="H222" s="168"/>
      <c r="I222" s="168"/>
      <c r="J222" s="168">
        <v>1</v>
      </c>
      <c r="K222" s="168"/>
      <c r="L222" s="168" t="str">
        <f t="shared" si="238"/>
        <v/>
      </c>
      <c r="M222" s="168"/>
      <c r="N222" s="169"/>
      <c r="O222" s="241"/>
      <c r="P222" s="241"/>
      <c r="Q222" s="241"/>
      <c r="R222" s="242"/>
      <c r="S222" s="243"/>
      <c r="T222" s="243">
        <f>AE222</f>
        <v>0</v>
      </c>
      <c r="U222" s="170"/>
      <c r="V222" s="171"/>
      <c r="W222" s="173"/>
      <c r="X222" s="173"/>
      <c r="Y222" s="173"/>
      <c r="Z222" s="170">
        <f>SUM(Z220:Z221)</f>
        <v>0</v>
      </c>
      <c r="AA222" s="170"/>
      <c r="AB222" s="170"/>
      <c r="AC222" s="170"/>
      <c r="AD222" s="170"/>
      <c r="AE222" s="212">
        <f t="shared" ref="AE222:AE226" si="255">SUM(Z222:AD222)/100</f>
        <v>0</v>
      </c>
    </row>
    <row r="223" spans="2:31" ht="14.25" customHeight="1">
      <c r="B223" s="632"/>
      <c r="C223" s="636"/>
      <c r="D223" s="186"/>
      <c r="E223" s="145"/>
      <c r="F223" s="139" t="s">
        <v>227</v>
      </c>
      <c r="G223" s="142"/>
      <c r="H223" s="142"/>
      <c r="I223" s="142"/>
      <c r="J223" s="142">
        <v>2</v>
      </c>
      <c r="K223" s="142"/>
      <c r="L223" s="142" t="str">
        <f t="shared" si="238"/>
        <v/>
      </c>
      <c r="M223" s="142"/>
      <c r="N223" s="148"/>
      <c r="O223" s="244"/>
      <c r="P223" s="244"/>
      <c r="Q223" s="244"/>
      <c r="R223" s="237"/>
      <c r="S223" s="238"/>
      <c r="T223" s="238">
        <f t="shared" ref="T223:T226" si="256">AE223</f>
        <v>0</v>
      </c>
      <c r="U223" s="155"/>
      <c r="V223" s="149"/>
      <c r="W223" s="150"/>
      <c r="X223" s="150"/>
      <c r="Y223" s="150"/>
      <c r="Z223" s="155"/>
      <c r="AA223" s="155">
        <f>SUM(AA220:AA221)</f>
        <v>0</v>
      </c>
      <c r="AB223" s="155"/>
      <c r="AC223" s="155"/>
      <c r="AD223" s="155"/>
      <c r="AE223" s="187">
        <f t="shared" si="255"/>
        <v>0</v>
      </c>
    </row>
    <row r="224" spans="2:31" ht="14.25" customHeight="1">
      <c r="B224" s="632"/>
      <c r="C224" s="636"/>
      <c r="D224" s="186"/>
      <c r="E224" s="145"/>
      <c r="F224" s="139" t="s">
        <v>228</v>
      </c>
      <c r="G224" s="142"/>
      <c r="H224" s="142"/>
      <c r="I224" s="142"/>
      <c r="J224" s="142">
        <v>3</v>
      </c>
      <c r="K224" s="142"/>
      <c r="L224" s="142" t="str">
        <f t="shared" si="238"/>
        <v/>
      </c>
      <c r="M224" s="142"/>
      <c r="N224" s="148"/>
      <c r="O224" s="244"/>
      <c r="P224" s="244"/>
      <c r="Q224" s="244"/>
      <c r="R224" s="237"/>
      <c r="S224" s="238"/>
      <c r="T224" s="238">
        <f t="shared" si="256"/>
        <v>0</v>
      </c>
      <c r="U224" s="155"/>
      <c r="V224" s="149"/>
      <c r="W224" s="150"/>
      <c r="X224" s="150"/>
      <c r="Y224" s="150"/>
      <c r="Z224" s="155"/>
      <c r="AA224" s="155"/>
      <c r="AB224" s="155">
        <f>SUM(AB220:AB221)</f>
        <v>0</v>
      </c>
      <c r="AC224" s="155"/>
      <c r="AD224" s="155"/>
      <c r="AE224" s="187">
        <f t="shared" si="255"/>
        <v>0</v>
      </c>
    </row>
    <row r="225" spans="2:31" ht="14.25" customHeight="1">
      <c r="B225" s="632"/>
      <c r="C225" s="636"/>
      <c r="D225" s="186"/>
      <c r="E225" s="145"/>
      <c r="F225" s="139" t="s">
        <v>229</v>
      </c>
      <c r="G225" s="142"/>
      <c r="H225" s="142"/>
      <c r="I225" s="142"/>
      <c r="J225" s="142">
        <v>4</v>
      </c>
      <c r="K225" s="142"/>
      <c r="L225" s="142" t="str">
        <f t="shared" si="238"/>
        <v/>
      </c>
      <c r="M225" s="142"/>
      <c r="N225" s="148"/>
      <c r="O225" s="244"/>
      <c r="P225" s="244"/>
      <c r="Q225" s="244"/>
      <c r="R225" s="237"/>
      <c r="S225" s="238"/>
      <c r="T225" s="238">
        <f t="shared" si="256"/>
        <v>0</v>
      </c>
      <c r="U225" s="155"/>
      <c r="V225" s="149"/>
      <c r="W225" s="150"/>
      <c r="X225" s="150"/>
      <c r="Y225" s="150"/>
      <c r="Z225" s="155"/>
      <c r="AA225" s="155"/>
      <c r="AB225" s="155"/>
      <c r="AC225" s="155">
        <f>SUM(AC220:AC221)</f>
        <v>0</v>
      </c>
      <c r="AD225" s="155"/>
      <c r="AE225" s="187">
        <f t="shared" si="255"/>
        <v>0</v>
      </c>
    </row>
    <row r="226" spans="2:31" ht="14.25" customHeight="1">
      <c r="B226" s="632"/>
      <c r="C226" s="636"/>
      <c r="D226" s="186"/>
      <c r="E226" s="145"/>
      <c r="F226" s="139" t="s">
        <v>230</v>
      </c>
      <c r="G226" s="142"/>
      <c r="H226" s="142"/>
      <c r="I226" s="142"/>
      <c r="J226" s="142">
        <v>5</v>
      </c>
      <c r="K226" s="142"/>
      <c r="L226" s="142" t="str">
        <f t="shared" si="238"/>
        <v/>
      </c>
      <c r="M226" s="142"/>
      <c r="N226" s="148"/>
      <c r="O226" s="244"/>
      <c r="P226" s="244"/>
      <c r="Q226" s="244"/>
      <c r="R226" s="237"/>
      <c r="S226" s="238"/>
      <c r="T226" s="238">
        <f t="shared" si="256"/>
        <v>0</v>
      </c>
      <c r="U226" s="155"/>
      <c r="V226" s="149"/>
      <c r="W226" s="150"/>
      <c r="X226" s="150"/>
      <c r="Y226" s="150"/>
      <c r="Z226" s="155"/>
      <c r="AA226" s="155"/>
      <c r="AB226" s="155"/>
      <c r="AC226" s="155"/>
      <c r="AD226" s="155">
        <f>SUM(AD220:AD221)</f>
        <v>0</v>
      </c>
      <c r="AE226" s="187">
        <f t="shared" si="255"/>
        <v>0</v>
      </c>
    </row>
    <row r="227" spans="2:31" ht="14.25" customHeight="1" thickBot="1">
      <c r="B227" s="632"/>
      <c r="C227" s="636"/>
      <c r="D227" s="188"/>
      <c r="E227" s="189"/>
      <c r="F227" s="190" t="s">
        <v>117</v>
      </c>
      <c r="G227" s="191"/>
      <c r="H227" s="191"/>
      <c r="I227" s="191"/>
      <c r="J227" s="191">
        <v>5</v>
      </c>
      <c r="K227" s="191"/>
      <c r="L227" s="191" t="str">
        <f t="shared" si="238"/>
        <v/>
      </c>
      <c r="M227" s="191"/>
      <c r="N227" s="192">
        <f>SUM(N220:N221)</f>
        <v>72</v>
      </c>
      <c r="O227" s="245"/>
      <c r="P227" s="245"/>
      <c r="Q227" s="245"/>
      <c r="R227" s="246"/>
      <c r="S227" s="247"/>
      <c r="T227" s="247"/>
      <c r="U227" s="193"/>
      <c r="V227" s="194">
        <f>SUM(V220:V221)</f>
        <v>117</v>
      </c>
      <c r="W227" s="195"/>
      <c r="X227" s="195"/>
      <c r="Y227" s="195"/>
      <c r="Z227" s="193"/>
      <c r="AA227" s="193"/>
      <c r="AB227" s="193"/>
      <c r="AC227" s="193"/>
      <c r="AD227" s="193"/>
      <c r="AE227" s="200">
        <f>SUM(AE222:AE226)</f>
        <v>0</v>
      </c>
    </row>
    <row r="228" spans="2:31" ht="14.25" customHeight="1">
      <c r="B228" s="632"/>
      <c r="C228" s="636"/>
      <c r="D228" s="203">
        <v>2</v>
      </c>
      <c r="E228" s="204" t="s">
        <v>109</v>
      </c>
      <c r="F228" s="175" t="s">
        <v>111</v>
      </c>
      <c r="G228" s="176">
        <v>2</v>
      </c>
      <c r="H228" s="176" t="s">
        <v>23</v>
      </c>
      <c r="I228" s="176" t="s">
        <v>11</v>
      </c>
      <c r="J228" s="176">
        <v>4</v>
      </c>
      <c r="K228" s="176" t="s">
        <v>6</v>
      </c>
      <c r="L228" s="176">
        <v>45</v>
      </c>
      <c r="M228" s="176">
        <v>100</v>
      </c>
      <c r="N228" s="177">
        <f>IF(H228="必修",L228*M228/100,IF(T228=0,0,L228*M228/100))</f>
        <v>0</v>
      </c>
      <c r="O228" s="235">
        <f>'4年生'!Q95</f>
        <v>0</v>
      </c>
      <c r="P228" s="235">
        <f>'4年生'!R95</f>
        <v>0</v>
      </c>
      <c r="Q228" s="235">
        <f>'4年生'!S95</f>
        <v>0</v>
      </c>
      <c r="R228" s="235">
        <f>'4年生'!T95</f>
        <v>0</v>
      </c>
      <c r="S228" s="236">
        <f>'4年生'!O95</f>
        <v>0</v>
      </c>
      <c r="T228" s="236">
        <f>'4年生'!P95</f>
        <v>0</v>
      </c>
      <c r="U228" s="155" t="str">
        <f t="shared" ref="U228" si="257">IF(S228="30分未満",1,IF(S228="30分～1時間",2,IF(S228="1～2時間",3,IF(S228="2～3時間",4,IF(S228="3時間以上",5,IF(S228=0,""))))))</f>
        <v/>
      </c>
      <c r="V228" s="180">
        <v>31.5</v>
      </c>
      <c r="W228" s="182">
        <v>8.75</v>
      </c>
      <c r="X228" s="182">
        <v>31.5</v>
      </c>
      <c r="Y228" s="183">
        <f>X228/$N$235*100</f>
        <v>43.75</v>
      </c>
      <c r="Z228" s="179" t="s">
        <v>289</v>
      </c>
      <c r="AA228" s="179" t="s">
        <v>289</v>
      </c>
      <c r="AB228" s="179" t="s">
        <v>289</v>
      </c>
      <c r="AC228" s="179">
        <f>IF(J228=4,Y228*T228/5,"")</f>
        <v>0</v>
      </c>
      <c r="AD228" s="179" t="s">
        <v>289</v>
      </c>
      <c r="AE228" s="184"/>
    </row>
    <row r="229" spans="2:31" ht="14.25" customHeight="1">
      <c r="B229" s="632"/>
      <c r="C229" s="636"/>
      <c r="D229" s="186"/>
      <c r="E229" s="145"/>
      <c r="F229" s="167" t="s">
        <v>231</v>
      </c>
      <c r="G229" s="168"/>
      <c r="H229" s="168"/>
      <c r="I229" s="168"/>
      <c r="J229" s="168">
        <v>1</v>
      </c>
      <c r="K229" s="168"/>
      <c r="L229" s="168" t="str">
        <f t="shared" si="238"/>
        <v/>
      </c>
      <c r="M229" s="168"/>
      <c r="N229" s="169"/>
      <c r="O229" s="241"/>
      <c r="P229" s="241"/>
      <c r="Q229" s="241"/>
      <c r="R229" s="242"/>
      <c r="S229" s="243"/>
      <c r="T229" s="243">
        <f>AE229</f>
        <v>0</v>
      </c>
      <c r="U229" s="170"/>
      <c r="V229" s="171"/>
      <c r="W229" s="173"/>
      <c r="X229" s="173"/>
      <c r="Y229" s="173"/>
      <c r="Z229" s="170">
        <f>SUM(Z228:Z228)</f>
        <v>0</v>
      </c>
      <c r="AA229" s="170"/>
      <c r="AB229" s="170"/>
      <c r="AC229" s="170"/>
      <c r="AD229" s="170"/>
      <c r="AE229" s="212">
        <f t="shared" ref="AE229:AE233" si="258">SUM(Z229:AD229)/100</f>
        <v>0</v>
      </c>
    </row>
    <row r="230" spans="2:31" ht="14.25" customHeight="1">
      <c r="B230" s="632"/>
      <c r="C230" s="636"/>
      <c r="D230" s="186"/>
      <c r="E230" s="145"/>
      <c r="F230" s="139" t="s">
        <v>232</v>
      </c>
      <c r="G230" s="142"/>
      <c r="H230" s="142"/>
      <c r="I230" s="142"/>
      <c r="J230" s="142">
        <v>2</v>
      </c>
      <c r="K230" s="142"/>
      <c r="L230" s="142" t="str">
        <f t="shared" si="238"/>
        <v/>
      </c>
      <c r="M230" s="142"/>
      <c r="N230" s="148"/>
      <c r="O230" s="244"/>
      <c r="P230" s="244"/>
      <c r="Q230" s="244"/>
      <c r="R230" s="237"/>
      <c r="S230" s="238"/>
      <c r="T230" s="238">
        <f t="shared" ref="T230:T233" si="259">AE230</f>
        <v>0</v>
      </c>
      <c r="U230" s="155"/>
      <c r="V230" s="149"/>
      <c r="W230" s="150"/>
      <c r="X230" s="150"/>
      <c r="Y230" s="150"/>
      <c r="Z230" s="155"/>
      <c r="AA230" s="155">
        <f>SUM(AA228:AA228)</f>
        <v>0</v>
      </c>
      <c r="AB230" s="155"/>
      <c r="AC230" s="155"/>
      <c r="AD230" s="155"/>
      <c r="AE230" s="187">
        <f t="shared" si="258"/>
        <v>0</v>
      </c>
    </row>
    <row r="231" spans="2:31" ht="14.25" customHeight="1">
      <c r="B231" s="632"/>
      <c r="C231" s="636"/>
      <c r="D231" s="186"/>
      <c r="E231" s="145"/>
      <c r="F231" s="139" t="s">
        <v>233</v>
      </c>
      <c r="G231" s="142"/>
      <c r="H231" s="142"/>
      <c r="I231" s="142"/>
      <c r="J231" s="142">
        <v>3</v>
      </c>
      <c r="K231" s="142"/>
      <c r="L231" s="142" t="str">
        <f t="shared" si="238"/>
        <v/>
      </c>
      <c r="M231" s="142"/>
      <c r="N231" s="148"/>
      <c r="O231" s="244"/>
      <c r="P231" s="244"/>
      <c r="Q231" s="244"/>
      <c r="R231" s="237"/>
      <c r="S231" s="238"/>
      <c r="T231" s="238">
        <f t="shared" si="259"/>
        <v>0</v>
      </c>
      <c r="U231" s="155"/>
      <c r="V231" s="149"/>
      <c r="W231" s="150"/>
      <c r="X231" s="150"/>
      <c r="Y231" s="150"/>
      <c r="Z231" s="155"/>
      <c r="AA231" s="155"/>
      <c r="AB231" s="155">
        <f>SUM(AB228:AB228)</f>
        <v>0</v>
      </c>
      <c r="AC231" s="155"/>
      <c r="AD231" s="155"/>
      <c r="AE231" s="187">
        <f t="shared" si="258"/>
        <v>0</v>
      </c>
    </row>
    <row r="232" spans="2:31" ht="14.25" customHeight="1">
      <c r="B232" s="632"/>
      <c r="C232" s="636"/>
      <c r="D232" s="186"/>
      <c r="E232" s="145"/>
      <c r="F232" s="139" t="s">
        <v>234</v>
      </c>
      <c r="G232" s="142"/>
      <c r="H232" s="142"/>
      <c r="I232" s="142"/>
      <c r="J232" s="142">
        <v>4</v>
      </c>
      <c r="K232" s="142"/>
      <c r="L232" s="142" t="str">
        <f t="shared" si="238"/>
        <v/>
      </c>
      <c r="M232" s="142"/>
      <c r="N232" s="148"/>
      <c r="O232" s="244"/>
      <c r="P232" s="244"/>
      <c r="Q232" s="244"/>
      <c r="R232" s="237"/>
      <c r="S232" s="238"/>
      <c r="T232" s="238">
        <f t="shared" si="259"/>
        <v>0</v>
      </c>
      <c r="U232" s="155"/>
      <c r="V232" s="149"/>
      <c r="W232" s="150"/>
      <c r="X232" s="150"/>
      <c r="Y232" s="150"/>
      <c r="Z232" s="155"/>
      <c r="AA232" s="155"/>
      <c r="AB232" s="155"/>
      <c r="AC232" s="155">
        <f>SUM(AC228:AC228)</f>
        <v>0</v>
      </c>
      <c r="AD232" s="155"/>
      <c r="AE232" s="187">
        <f t="shared" si="258"/>
        <v>0</v>
      </c>
    </row>
    <row r="233" spans="2:31" ht="14.25" customHeight="1">
      <c r="B233" s="632"/>
      <c r="C233" s="636"/>
      <c r="D233" s="186"/>
      <c r="E233" s="145"/>
      <c r="F233" s="139" t="s">
        <v>235</v>
      </c>
      <c r="G233" s="142"/>
      <c r="H233" s="142"/>
      <c r="I233" s="142"/>
      <c r="J233" s="142">
        <v>5</v>
      </c>
      <c r="K233" s="142"/>
      <c r="L233" s="142" t="str">
        <f t="shared" si="238"/>
        <v/>
      </c>
      <c r="M233" s="142"/>
      <c r="N233" s="148"/>
      <c r="O233" s="244"/>
      <c r="P233" s="244"/>
      <c r="Q233" s="244"/>
      <c r="R233" s="237"/>
      <c r="S233" s="238"/>
      <c r="T233" s="238">
        <f t="shared" si="259"/>
        <v>0</v>
      </c>
      <c r="U233" s="155"/>
      <c r="V233" s="149"/>
      <c r="W233" s="150"/>
      <c r="X233" s="150"/>
      <c r="Y233" s="150"/>
      <c r="Z233" s="155"/>
      <c r="AA233" s="155"/>
      <c r="AB233" s="155"/>
      <c r="AC233" s="155"/>
      <c r="AD233" s="155">
        <f>SUM(AD228:AD228)</f>
        <v>0</v>
      </c>
      <c r="AE233" s="187">
        <f t="shared" si="258"/>
        <v>0</v>
      </c>
    </row>
    <row r="234" spans="2:31" ht="14.25" customHeight="1">
      <c r="B234" s="632"/>
      <c r="C234" s="636"/>
      <c r="D234" s="186"/>
      <c r="E234" s="145"/>
      <c r="F234" s="139" t="s">
        <v>118</v>
      </c>
      <c r="G234" s="142"/>
      <c r="H234" s="142"/>
      <c r="I234" s="142"/>
      <c r="J234" s="142">
        <v>5</v>
      </c>
      <c r="K234" s="142"/>
      <c r="L234" s="142" t="str">
        <f t="shared" si="238"/>
        <v/>
      </c>
      <c r="M234" s="142"/>
      <c r="N234" s="148">
        <f>SUM(N228:N228)</f>
        <v>0</v>
      </c>
      <c r="O234" s="244"/>
      <c r="P234" s="244"/>
      <c r="Q234" s="244"/>
      <c r="R234" s="237"/>
      <c r="S234" s="238"/>
      <c r="T234" s="238"/>
      <c r="U234" s="155"/>
      <c r="V234" s="149">
        <f>SUM(V228:V228)</f>
        <v>31.5</v>
      </c>
      <c r="W234" s="150"/>
      <c r="X234" s="150"/>
      <c r="Y234" s="150"/>
      <c r="Z234" s="155"/>
      <c r="AA234" s="155"/>
      <c r="AB234" s="155"/>
      <c r="AC234" s="155"/>
      <c r="AD234" s="155"/>
      <c r="AE234" s="201">
        <f>SUM(AE229:AE233)</f>
        <v>0</v>
      </c>
    </row>
    <row r="235" spans="2:31" ht="14.25" customHeight="1" thickBot="1">
      <c r="B235" s="633"/>
      <c r="C235" s="637"/>
      <c r="D235" s="188"/>
      <c r="E235" s="189"/>
      <c r="F235" s="190" t="s">
        <v>119</v>
      </c>
      <c r="G235" s="191"/>
      <c r="H235" s="191"/>
      <c r="I235" s="191"/>
      <c r="J235" s="191">
        <v>5</v>
      </c>
      <c r="K235" s="191"/>
      <c r="L235" s="191" t="str">
        <f t="shared" si="238"/>
        <v/>
      </c>
      <c r="M235" s="191"/>
      <c r="N235" s="192">
        <f>N227+N234</f>
        <v>72</v>
      </c>
      <c r="O235" s="245"/>
      <c r="P235" s="245"/>
      <c r="Q235" s="245"/>
      <c r="R235" s="246"/>
      <c r="S235" s="247"/>
      <c r="T235" s="247"/>
      <c r="U235" s="193"/>
      <c r="V235" s="194">
        <f>$V$227+$V$234</f>
        <v>148.5</v>
      </c>
      <c r="W235" s="195"/>
      <c r="X235" s="195"/>
      <c r="Y235" s="195"/>
      <c r="Z235" s="193">
        <f>SUM(Z222:Z226)+SUM(Z229:Z233)</f>
        <v>0</v>
      </c>
      <c r="AA235" s="193">
        <f>SUM(AA222:AA226)+SUM(AA229:AA233)</f>
        <v>0</v>
      </c>
      <c r="AB235" s="193">
        <f>SUM(AB222:AB226)+SUM(AB229:AB233)</f>
        <v>0</v>
      </c>
      <c r="AC235" s="193">
        <f>SUM(AC222:AC226)+SUM(AC229:AC233)</f>
        <v>0</v>
      </c>
      <c r="AD235" s="193">
        <f>SUM(AD222:AD226)+SUM(AD229:AD233)</f>
        <v>0</v>
      </c>
      <c r="AE235" s="196">
        <f>AE227+AE234</f>
        <v>0</v>
      </c>
    </row>
    <row r="236" spans="2:31" ht="14.25" customHeight="1">
      <c r="B236" s="121"/>
      <c r="C236" s="122"/>
      <c r="D236" s="121"/>
      <c r="E236" s="121"/>
      <c r="F236" s="27"/>
      <c r="G236" s="120"/>
      <c r="H236" s="120"/>
      <c r="I236" s="120"/>
      <c r="J236" s="120"/>
      <c r="K236" s="120"/>
      <c r="L236" s="120"/>
      <c r="M236" s="120"/>
      <c r="N236" s="55"/>
      <c r="O236" s="27"/>
      <c r="P236" s="27"/>
      <c r="Q236" s="27"/>
      <c r="R236" s="48"/>
      <c r="S236" s="61"/>
      <c r="T236" s="61"/>
      <c r="U236" s="27"/>
      <c r="V236" s="120"/>
      <c r="W236" s="27"/>
      <c r="X236" s="27"/>
      <c r="Y236" s="27"/>
      <c r="Z236" s="27"/>
      <c r="AA236" s="27"/>
      <c r="AB236" s="27"/>
      <c r="AC236" s="27"/>
      <c r="AD236" s="27"/>
      <c r="AE236" s="28"/>
    </row>
    <row r="237" spans="2:31" ht="14.25" customHeight="1">
      <c r="B237" s="121"/>
      <c r="C237" s="122"/>
      <c r="D237" s="121"/>
      <c r="E237" s="121"/>
      <c r="F237" s="27"/>
      <c r="G237" s="120"/>
      <c r="H237" s="120"/>
      <c r="I237" s="120"/>
      <c r="J237" s="120"/>
      <c r="K237" s="120"/>
      <c r="L237" s="120"/>
      <c r="M237" s="120"/>
      <c r="N237" s="55"/>
      <c r="O237" s="27"/>
      <c r="P237" s="27"/>
      <c r="Q237" s="27"/>
      <c r="R237" s="48"/>
      <c r="S237" s="61"/>
      <c r="T237" s="61"/>
      <c r="U237" s="27"/>
      <c r="V237" s="120"/>
      <c r="W237" s="27"/>
      <c r="X237" s="27"/>
      <c r="Y237" s="27"/>
      <c r="Z237" s="27"/>
      <c r="AA237" s="27"/>
      <c r="AB237" s="27"/>
      <c r="AC237" s="27"/>
      <c r="AD237" s="27"/>
      <c r="AE237" s="28"/>
    </row>
    <row r="238" spans="2:31" ht="14.25" customHeight="1">
      <c r="B238" s="121"/>
      <c r="C238" s="122"/>
      <c r="D238" s="121"/>
      <c r="E238" s="121"/>
      <c r="F238" s="27"/>
      <c r="G238" s="120"/>
      <c r="H238" s="120"/>
      <c r="I238" s="120"/>
      <c r="J238" s="120"/>
      <c r="K238" s="120"/>
      <c r="L238" s="120"/>
      <c r="M238" s="120"/>
      <c r="N238" s="55"/>
      <c r="O238" s="27"/>
      <c r="P238" s="27"/>
      <c r="Q238" s="27"/>
      <c r="R238" s="48"/>
      <c r="S238" s="61"/>
      <c r="T238" s="61"/>
      <c r="U238" s="27"/>
      <c r="V238" s="120"/>
      <c r="W238" s="27"/>
      <c r="X238" s="27"/>
      <c r="Y238" s="27"/>
      <c r="Z238" s="27"/>
      <c r="AA238" s="27"/>
      <c r="AB238" s="27"/>
      <c r="AC238" s="27"/>
      <c r="AD238" s="27"/>
      <c r="AE238" s="28"/>
    </row>
    <row r="239" spans="2:31" ht="14.25" customHeight="1">
      <c r="Q239" s="647" t="s">
        <v>253</v>
      </c>
      <c r="R239" s="647"/>
      <c r="T239" s="648" t="s">
        <v>254</v>
      </c>
      <c r="U239" s="648"/>
      <c r="W239" s="647" t="s">
        <v>255</v>
      </c>
      <c r="X239" s="647"/>
      <c r="Y239" s="647"/>
      <c r="Z239" s="647"/>
      <c r="AA239" s="647"/>
      <c r="AB239" s="647"/>
      <c r="AC239" s="647"/>
      <c r="AD239" s="647"/>
      <c r="AE239" s="647"/>
    </row>
    <row r="240" spans="2:31" ht="14.25" customHeight="1">
      <c r="G240" s="1"/>
      <c r="H240" s="1"/>
      <c r="I240" s="1"/>
      <c r="J240" s="1"/>
      <c r="K240" s="1"/>
      <c r="L240" s="1"/>
      <c r="M240" s="1"/>
      <c r="Q240" s="139"/>
      <c r="R240" s="139" t="s">
        <v>144</v>
      </c>
      <c r="T240" s="147" t="s">
        <v>145</v>
      </c>
      <c r="U240" s="139" t="s">
        <v>144</v>
      </c>
      <c r="W240" s="228" t="s">
        <v>248</v>
      </c>
      <c r="X240" s="142" t="s">
        <v>127</v>
      </c>
      <c r="Y240" s="142" t="s">
        <v>128</v>
      </c>
      <c r="Z240" s="142" t="s">
        <v>129</v>
      </c>
      <c r="AA240" s="142" t="s">
        <v>130</v>
      </c>
      <c r="AB240" s="142" t="s">
        <v>131</v>
      </c>
      <c r="AC240" s="228" t="s">
        <v>249</v>
      </c>
      <c r="AD240" s="228" t="s">
        <v>250</v>
      </c>
      <c r="AE240" s="142" t="s">
        <v>251</v>
      </c>
    </row>
    <row r="241" spans="7:31" ht="14.25" customHeight="1">
      <c r="G241" s="1"/>
      <c r="H241" s="1"/>
      <c r="I241" s="1"/>
      <c r="J241" s="1"/>
      <c r="K241" s="1"/>
      <c r="L241" s="1"/>
      <c r="M241" s="1"/>
      <c r="Q241" s="139" t="s">
        <v>146</v>
      </c>
      <c r="R241" s="156">
        <f>COUNTIF(R9:R235,"&gt;=80")+COUNTIF(R9:R235,"優")</f>
        <v>0</v>
      </c>
      <c r="T241" s="147" t="s">
        <v>139</v>
      </c>
      <c r="U241" s="139">
        <f>COUNTIF(U9:U235,1)</f>
        <v>0</v>
      </c>
      <c r="W241" s="142" t="s">
        <v>112</v>
      </c>
      <c r="X241" s="143">
        <f>Z48</f>
        <v>0</v>
      </c>
      <c r="Y241" s="142">
        <f>AA48</f>
        <v>0</v>
      </c>
      <c r="Z241" s="142">
        <f>AB48</f>
        <v>0</v>
      </c>
      <c r="AA241" s="142">
        <f>AC48</f>
        <v>0</v>
      </c>
      <c r="AB241" s="142">
        <f>AD48</f>
        <v>0</v>
      </c>
      <c r="AC241" s="142">
        <f>$V$36+$V$47</f>
        <v>855</v>
      </c>
      <c r="AD241" s="148">
        <f>SUM(X241:AB241)</f>
        <v>0</v>
      </c>
      <c r="AE241" s="142">
        <f t="shared" ref="AE241:AE247" si="260">AD241*AC241/$AC$248</f>
        <v>0</v>
      </c>
    </row>
    <row r="242" spans="7:31" ht="14.25" customHeight="1">
      <c r="G242" s="1"/>
      <c r="H242" s="1"/>
      <c r="I242" s="1"/>
      <c r="J242" s="1"/>
      <c r="K242" s="1"/>
      <c r="L242" s="1"/>
      <c r="M242" s="1"/>
      <c r="Q242" s="139" t="s">
        <v>147</v>
      </c>
      <c r="R242" s="156">
        <f>COUNTIF(R9:R235,"&gt;=70")-COUNTIF(R9:R235,"&gt;=80")+COUNTIF(R9:R235,"良")</f>
        <v>0</v>
      </c>
      <c r="T242" s="147" t="s">
        <v>140</v>
      </c>
      <c r="U242" s="139">
        <f>COUNTIF(U9:U235,2)</f>
        <v>0</v>
      </c>
      <c r="W242" s="142" t="s">
        <v>115</v>
      </c>
      <c r="X242" s="143">
        <f>Z63</f>
        <v>0</v>
      </c>
      <c r="Y242" s="142">
        <f>AA63</f>
        <v>0</v>
      </c>
      <c r="Z242" s="142">
        <f>AB63</f>
        <v>0</v>
      </c>
      <c r="AA242" s="142">
        <f>AC63</f>
        <v>0</v>
      </c>
      <c r="AB242" s="142">
        <f>AD63</f>
        <v>0</v>
      </c>
      <c r="AC242" s="142">
        <f>$V$55+$V$62</f>
        <v>22.5</v>
      </c>
      <c r="AD242" s="148">
        <f t="shared" ref="AD242:AD247" si="261">SUM(X242:AB242)</f>
        <v>0</v>
      </c>
      <c r="AE242" s="142">
        <f t="shared" si="260"/>
        <v>0</v>
      </c>
    </row>
    <row r="243" spans="7:31" ht="14.25" customHeight="1">
      <c r="G243" s="1"/>
      <c r="H243" s="1"/>
      <c r="I243" s="1"/>
      <c r="J243" s="1"/>
      <c r="K243" s="1"/>
      <c r="L243" s="1"/>
      <c r="M243" s="1"/>
      <c r="Q243" s="139" t="s">
        <v>148</v>
      </c>
      <c r="R243" s="156">
        <f>COUNTIF(R9:R235,"&gt;=60")-COUNTIF(R9:R235,"&gt;=70")+COUNTIF(R9:R235,"可")</f>
        <v>0</v>
      </c>
      <c r="T243" s="147" t="s">
        <v>141</v>
      </c>
      <c r="U243" s="139">
        <f>COUNTIF(U9:U235,3)</f>
        <v>0</v>
      </c>
      <c r="W243" s="142" t="s">
        <v>122</v>
      </c>
      <c r="X243" s="143">
        <f>Z110</f>
        <v>0</v>
      </c>
      <c r="Y243" s="142">
        <f>AA110</f>
        <v>0</v>
      </c>
      <c r="Z243" s="142">
        <f>AB110</f>
        <v>0</v>
      </c>
      <c r="AA243" s="142">
        <f>AC110</f>
        <v>0</v>
      </c>
      <c r="AB243" s="142">
        <f>AD110</f>
        <v>0</v>
      </c>
      <c r="AC243" s="142">
        <f>$V$97+$V$109</f>
        <v>1133.0999999999999</v>
      </c>
      <c r="AD243" s="148">
        <f t="shared" si="261"/>
        <v>0</v>
      </c>
      <c r="AE243" s="142">
        <f t="shared" si="260"/>
        <v>0</v>
      </c>
    </row>
    <row r="244" spans="7:31" ht="14.25" customHeight="1">
      <c r="G244" s="1"/>
      <c r="H244" s="1"/>
      <c r="I244" s="1"/>
      <c r="J244" s="1"/>
      <c r="K244" s="1"/>
      <c r="L244" s="1"/>
      <c r="M244" s="1"/>
      <c r="Q244" s="139" t="s">
        <v>149</v>
      </c>
      <c r="R244" s="156">
        <f>COUNTIF(R9:R235,"&gt;1")-COUNTIF(R9:R235,"&gt;=60")+COUNTIF(R9:R235,"不可")</f>
        <v>0</v>
      </c>
      <c r="T244" s="147" t="s">
        <v>142</v>
      </c>
      <c r="U244" s="139">
        <f>COUNTIF(U9:U235,4)</f>
        <v>0</v>
      </c>
      <c r="W244" s="142" t="s">
        <v>123</v>
      </c>
      <c r="X244" s="143">
        <f>Z177</f>
        <v>0</v>
      </c>
      <c r="Y244" s="142">
        <f>AA177</f>
        <v>0</v>
      </c>
      <c r="Z244" s="142">
        <f>AB177</f>
        <v>0</v>
      </c>
      <c r="AA244" s="142">
        <f>AC177</f>
        <v>0</v>
      </c>
      <c r="AB244" s="142">
        <f>AD177</f>
        <v>0</v>
      </c>
      <c r="AC244" s="142">
        <f>$V$176+$V$169+$V$136+$V$123</f>
        <v>1107.9000000000001</v>
      </c>
      <c r="AD244" s="148">
        <f t="shared" si="261"/>
        <v>0</v>
      </c>
      <c r="AE244" s="142">
        <f t="shared" si="260"/>
        <v>0</v>
      </c>
    </row>
    <row r="245" spans="7:31" ht="14.25" customHeight="1">
      <c r="G245" s="1"/>
      <c r="H245" s="1"/>
      <c r="I245" s="1"/>
      <c r="J245" s="1"/>
      <c r="K245" s="1"/>
      <c r="L245" s="1"/>
      <c r="M245" s="1"/>
      <c r="T245" s="147" t="s">
        <v>143</v>
      </c>
      <c r="U245" s="139">
        <f>COUNTIF(U9:U235,5)</f>
        <v>0</v>
      </c>
      <c r="W245" s="142" t="s">
        <v>124</v>
      </c>
      <c r="X245" s="143">
        <f>Z195</f>
        <v>0</v>
      </c>
      <c r="Y245" s="142">
        <f>AA195</f>
        <v>0</v>
      </c>
      <c r="Z245" s="142">
        <f>AB195</f>
        <v>0</v>
      </c>
      <c r="AA245" s="142">
        <f>AC195</f>
        <v>0</v>
      </c>
      <c r="AB245" s="142">
        <f>AD195</f>
        <v>0</v>
      </c>
      <c r="AC245" s="142">
        <f>$V$186+$V$194</f>
        <v>29.25</v>
      </c>
      <c r="AD245" s="148">
        <f t="shared" si="261"/>
        <v>0</v>
      </c>
      <c r="AE245" s="142">
        <f t="shared" si="260"/>
        <v>0</v>
      </c>
    </row>
    <row r="246" spans="7:31" ht="14.25" customHeight="1">
      <c r="G246" s="1"/>
      <c r="H246" s="1"/>
      <c r="I246" s="1"/>
      <c r="J246" s="1"/>
      <c r="K246" s="1"/>
      <c r="L246" s="1"/>
      <c r="M246" s="1"/>
      <c r="W246" s="142" t="s">
        <v>125</v>
      </c>
      <c r="X246" s="143">
        <f>Z219</f>
        <v>0</v>
      </c>
      <c r="Y246" s="142">
        <f>AA219</f>
        <v>0</v>
      </c>
      <c r="Z246" s="142">
        <f>AB219</f>
        <v>0</v>
      </c>
      <c r="AA246" s="142">
        <f>AC219</f>
        <v>0</v>
      </c>
      <c r="AB246" s="142">
        <f>AD219</f>
        <v>0</v>
      </c>
      <c r="AC246" s="142">
        <f>$V$204+$V$218</f>
        <v>549</v>
      </c>
      <c r="AD246" s="148">
        <f t="shared" si="261"/>
        <v>0</v>
      </c>
      <c r="AE246" s="142">
        <f t="shared" si="260"/>
        <v>0</v>
      </c>
    </row>
    <row r="247" spans="7:31" ht="14.25" customHeight="1">
      <c r="G247" s="1"/>
      <c r="H247" s="1"/>
      <c r="I247" s="1"/>
      <c r="J247" s="1"/>
      <c r="K247" s="1"/>
      <c r="L247" s="1"/>
      <c r="M247" s="1"/>
      <c r="Q247" s="649" t="s">
        <v>256</v>
      </c>
      <c r="R247" s="650"/>
      <c r="S247" s="650"/>
      <c r="T247" s="650"/>
      <c r="U247" s="651"/>
      <c r="W247" s="142" t="s">
        <v>126</v>
      </c>
      <c r="X247" s="143">
        <f>Z235</f>
        <v>0</v>
      </c>
      <c r="Y247" s="142">
        <f>AA235</f>
        <v>0</v>
      </c>
      <c r="Z247" s="142">
        <f>AB235</f>
        <v>0</v>
      </c>
      <c r="AA247" s="142">
        <f>AC235</f>
        <v>0</v>
      </c>
      <c r="AB247" s="142">
        <f>AD235</f>
        <v>0</v>
      </c>
      <c r="AC247" s="142">
        <f>$V$227+$V$234</f>
        <v>148.5</v>
      </c>
      <c r="AD247" s="148">
        <f t="shared" si="261"/>
        <v>0</v>
      </c>
      <c r="AE247" s="142">
        <f t="shared" si="260"/>
        <v>0</v>
      </c>
    </row>
    <row r="248" spans="7:31" ht="14.25" customHeight="1">
      <c r="G248" s="1"/>
      <c r="H248" s="1"/>
      <c r="I248" s="1"/>
      <c r="J248" s="1"/>
      <c r="K248" s="1"/>
      <c r="L248" s="1"/>
      <c r="M248" s="1"/>
      <c r="Q248" s="652"/>
      <c r="R248" s="653"/>
      <c r="S248" s="653"/>
      <c r="T248" s="653"/>
      <c r="U248" s="654"/>
      <c r="W248" s="139"/>
      <c r="X248" s="139"/>
      <c r="Y248" s="142"/>
      <c r="Z248" s="644" t="s">
        <v>252</v>
      </c>
      <c r="AA248" s="645"/>
      <c r="AB248" s="646"/>
      <c r="AC248" s="142">
        <f>SUM(AC241:AC247)</f>
        <v>3845.25</v>
      </c>
      <c r="AD248" s="142"/>
      <c r="AE248" s="142"/>
    </row>
    <row r="249" spans="7:31" ht="14.25" customHeight="1">
      <c r="Q249" s="652"/>
      <c r="R249" s="653"/>
      <c r="S249" s="653"/>
      <c r="T249" s="653"/>
      <c r="U249" s="654"/>
    </row>
    <row r="250" spans="7:31" ht="14.25" customHeight="1">
      <c r="Q250" s="655"/>
      <c r="R250" s="656"/>
      <c r="S250" s="656"/>
      <c r="T250" s="656"/>
      <c r="U250" s="657"/>
    </row>
  </sheetData>
  <autoFilter ref="B8:AD235"/>
  <dataConsolidate/>
  <mergeCells count="44">
    <mergeCell ref="B2:P4"/>
    <mergeCell ref="Z248:AB248"/>
    <mergeCell ref="Q239:R239"/>
    <mergeCell ref="T239:U239"/>
    <mergeCell ref="W239:AE239"/>
    <mergeCell ref="Q247:U250"/>
    <mergeCell ref="O6:T6"/>
    <mergeCell ref="F6:N6"/>
    <mergeCell ref="E205:E212"/>
    <mergeCell ref="D205:D212"/>
    <mergeCell ref="B220:B235"/>
    <mergeCell ref="C220:C235"/>
    <mergeCell ref="B196:B219"/>
    <mergeCell ref="C196:C219"/>
    <mergeCell ref="B178:B195"/>
    <mergeCell ref="C178:C195"/>
    <mergeCell ref="D178:D180"/>
    <mergeCell ref="E178:E180"/>
    <mergeCell ref="D187:D188"/>
    <mergeCell ref="E187:E188"/>
    <mergeCell ref="B49:B63"/>
    <mergeCell ref="B8:C8"/>
    <mergeCell ref="E9:E30"/>
    <mergeCell ref="E37:E41"/>
    <mergeCell ref="D9:D30"/>
    <mergeCell ref="D37:D41"/>
    <mergeCell ref="B9:B48"/>
    <mergeCell ref="C9:C48"/>
    <mergeCell ref="AE18:AE30"/>
    <mergeCell ref="B111:B177"/>
    <mergeCell ref="C111:C177"/>
    <mergeCell ref="D111:D117"/>
    <mergeCell ref="E111:E117"/>
    <mergeCell ref="D124:D130"/>
    <mergeCell ref="E124:E130"/>
    <mergeCell ref="D137:D150"/>
    <mergeCell ref="E137:E150"/>
    <mergeCell ref="B64:B110"/>
    <mergeCell ref="C64:C110"/>
    <mergeCell ref="D64:D91"/>
    <mergeCell ref="E64:E91"/>
    <mergeCell ref="D98:D103"/>
    <mergeCell ref="E98:E103"/>
    <mergeCell ref="C49:C63"/>
  </mergeCells>
  <phoneticPr fontId="1"/>
  <conditionalFormatting sqref="H213:H220 H249:H1048576 Z240:Z248 H222:H239 H8 H31:H36 H42:H48 H50:H55 H57:H83 H117:H152 H154:H160 H162:H177 H91:H102 H179:H211 H104:H114">
    <cfRule type="expression" dxfId="351" priority="400">
      <formula>"必修"</formula>
    </cfRule>
  </conditionalFormatting>
  <conditionalFormatting sqref="I213:I220 I222:I238 I31:I36 I42:I48 I50:I55 I57:I83 I117:I152 I154:I160 I162:I177 I91:I102 I179:I211 I104:I114">
    <cfRule type="containsText" dxfId="350" priority="397" operator="containsText" text="学修">
      <formula>NOT(ISERROR(SEARCH("学修",I31)))</formula>
    </cfRule>
    <cfRule type="containsText" dxfId="349" priority="398" operator="containsText" text="履修">
      <formula>NOT(ISERROR(SEARCH("履修",I31)))</formula>
    </cfRule>
  </conditionalFormatting>
  <conditionalFormatting sqref="G213:G220 G222:G238 G31:G36 G42:G48 G50:G55 G57:G83 G117:G152 G91:G102 G154:G211 G104:G114">
    <cfRule type="containsText" dxfId="348" priority="395" operator="containsText" text="学修+$I$2:$I$232">
      <formula>NOT(ISERROR(SEARCH("学修+$I$2:$I$232",G31)))</formula>
    </cfRule>
  </conditionalFormatting>
  <conditionalFormatting sqref="L213:L220 L222:L238 L31:L36 L42:L48 L50:L55 L199:L211 L117:L150 L154:L160 L162:L177 L91:L102 L179:L195 L104:L114 L57:L83">
    <cfRule type="cellIs" priority="384" operator="lessThanOrEqual">
      <formula>22</formula>
    </cfRule>
    <cfRule type="expression" dxfId="347" priority="393">
      <formula>"22.5&gt;$L$2:$L$232&gt;1"</formula>
    </cfRule>
  </conditionalFormatting>
  <conditionalFormatting sqref="H213:H220 H222:H238 H31:H36 H42:H48 H50:H55 H57:H83 H117:H152 H154:H160 H162:H177 H91:H102 H179:H211 H104:H114">
    <cfRule type="beginsWith" dxfId="346" priority="389" operator="beginsWith" text="自由選択">
      <formula>LEFT(H31,LEN("自由選択"))="自由選択"</formula>
    </cfRule>
    <cfRule type="beginsWith" dxfId="345" priority="390" operator="beginsWith" text="選択">
      <formula>LEFT(H31,LEN("選択"))="選択"</formula>
    </cfRule>
    <cfRule type="containsText" dxfId="344" priority="391" operator="containsText" text="必修選択">
      <formula>NOT(ISERROR(SEARCH("必修選択",H31)))</formula>
    </cfRule>
    <cfRule type="endsWith" dxfId="343" priority="392" operator="endsWith" text="必修">
      <formula>RIGHT(H31,LEN("必修"))="必修"</formula>
    </cfRule>
  </conditionalFormatting>
  <conditionalFormatting sqref="K213:K220 K222:K238 K31:K36 K42:K48 K50:K55 K57:K83 K152 K117:K150 K154:K160 K162:K177 K91:K102 K179:K211 K104:K114">
    <cfRule type="containsText" dxfId="342" priority="387" operator="containsText" text="半期">
      <formula>NOT(ISERROR(SEARCH("半期",K31)))</formula>
    </cfRule>
    <cfRule type="containsText" dxfId="341" priority="388" operator="containsText" text="通年">
      <formula>NOT(ISERROR(SEARCH("通年",K31)))</formula>
    </cfRule>
  </conditionalFormatting>
  <conditionalFormatting sqref="J213:J220 J222:J238 J31:J36 J42:J48 J50:J55 J57:J83 J152 J117:J150 J154:J160 J162:J177 J91:J102 J179:J211 J104:J114">
    <cfRule type="cellIs" dxfId="340" priority="379" operator="equal">
      <formula>5</formula>
    </cfRule>
    <cfRule type="cellIs" dxfId="339" priority="380" operator="equal">
      <formula>4</formula>
    </cfRule>
    <cfRule type="cellIs" dxfId="338" priority="381" operator="equal">
      <formula>3</formula>
    </cfRule>
    <cfRule type="cellIs" dxfId="337" priority="382" operator="equal">
      <formula>2</formula>
    </cfRule>
    <cfRule type="cellIs" dxfId="336" priority="383" operator="equal">
      <formula>1</formula>
    </cfRule>
  </conditionalFormatting>
  <conditionalFormatting sqref="G213:G220 G249:G1048576 Y248 G222:G239 G31:G36 G42:G48 G50:G55 G57:G83 G117:G152 G91:G102 G154:G211 G104:G114">
    <cfRule type="cellIs" dxfId="335" priority="374" operator="greaterThanOrEqual">
      <formula>4</formula>
    </cfRule>
    <cfRule type="cellIs" dxfId="334" priority="375" operator="equal">
      <formula>2</formula>
    </cfRule>
    <cfRule type="cellIs" dxfId="333" priority="376" operator="equal">
      <formula>1</formula>
    </cfRule>
    <cfRule type="cellIs" dxfId="332" priority="377" operator="equal">
      <formula>2</formula>
    </cfRule>
    <cfRule type="cellIs" dxfId="331" priority="378" operator="equal">
      <formula>1</formula>
    </cfRule>
  </conditionalFormatting>
  <conditionalFormatting sqref="H212">
    <cfRule type="expression" dxfId="330" priority="373">
      <formula>"必修"</formula>
    </cfRule>
  </conditionalFormatting>
  <conditionalFormatting sqref="I212">
    <cfRule type="containsText" dxfId="329" priority="371" operator="containsText" text="学修">
      <formula>NOT(ISERROR(SEARCH("学修",I212)))</formula>
    </cfRule>
    <cfRule type="containsText" dxfId="328" priority="372" operator="containsText" text="履修">
      <formula>NOT(ISERROR(SEARCH("履修",I212)))</formula>
    </cfRule>
  </conditionalFormatting>
  <conditionalFormatting sqref="G212">
    <cfRule type="containsText" dxfId="327" priority="370" operator="containsText" text="学修+$I$2:$I$232">
      <formula>NOT(ISERROR(SEARCH("学修+$I$2:$I$232",G212)))</formula>
    </cfRule>
  </conditionalFormatting>
  <conditionalFormatting sqref="L212">
    <cfRule type="cellIs" priority="362" operator="lessThanOrEqual">
      <formula>22</formula>
    </cfRule>
    <cfRule type="expression" dxfId="326" priority="369">
      <formula>"22.5&gt;$L$2:$L$232&gt;1"</formula>
    </cfRule>
  </conditionalFormatting>
  <conditionalFormatting sqref="H212">
    <cfRule type="beginsWith" dxfId="325" priority="365" operator="beginsWith" text="自由選択">
      <formula>LEFT(H212,LEN("自由選択"))="自由選択"</formula>
    </cfRule>
    <cfRule type="beginsWith" dxfId="324" priority="366" operator="beginsWith" text="選択">
      <formula>LEFT(H212,LEN("選択"))="選択"</formula>
    </cfRule>
    <cfRule type="containsText" dxfId="323" priority="367" operator="containsText" text="必修選択">
      <formula>NOT(ISERROR(SEARCH("必修選択",H212)))</formula>
    </cfRule>
    <cfRule type="endsWith" dxfId="322" priority="368" operator="endsWith" text="必修">
      <formula>RIGHT(H212,LEN("必修"))="必修"</formula>
    </cfRule>
  </conditionalFormatting>
  <conditionalFormatting sqref="K212">
    <cfRule type="containsText" dxfId="321" priority="363" operator="containsText" text="半期">
      <formula>NOT(ISERROR(SEARCH("半期",K212)))</formula>
    </cfRule>
    <cfRule type="containsText" dxfId="320" priority="364" operator="containsText" text="通年">
      <formula>NOT(ISERROR(SEARCH("通年",K212)))</formula>
    </cfRule>
  </conditionalFormatting>
  <conditionalFormatting sqref="J212">
    <cfRule type="cellIs" dxfId="319" priority="357" operator="equal">
      <formula>5</formula>
    </cfRule>
    <cfRule type="cellIs" dxfId="318" priority="358" operator="equal">
      <formula>4</formula>
    </cfRule>
    <cfRule type="cellIs" dxfId="317" priority="359" operator="equal">
      <formula>3</formula>
    </cfRule>
    <cfRule type="cellIs" dxfId="316" priority="360" operator="equal">
      <formula>2</formula>
    </cfRule>
    <cfRule type="cellIs" dxfId="315" priority="361" operator="equal">
      <formula>1</formula>
    </cfRule>
  </conditionalFormatting>
  <conditionalFormatting sqref="G212">
    <cfRule type="cellIs" dxfId="314" priority="352" operator="greaterThanOrEqual">
      <formula>4</formula>
    </cfRule>
    <cfRule type="cellIs" dxfId="313" priority="353" operator="equal">
      <formula>2</formula>
    </cfRule>
    <cfRule type="cellIs" dxfId="312" priority="354" operator="equal">
      <formula>1</formula>
    </cfRule>
    <cfRule type="cellIs" dxfId="311" priority="355" operator="equal">
      <formula>2</formula>
    </cfRule>
    <cfRule type="cellIs" dxfId="310" priority="356" operator="equal">
      <formula>1</formula>
    </cfRule>
  </conditionalFormatting>
  <conditionalFormatting sqref="L196:L198">
    <cfRule type="cellIs" priority="350" operator="lessThanOrEqual">
      <formula>22</formula>
    </cfRule>
    <cfRule type="expression" dxfId="309" priority="351">
      <formula>"22.5&gt;$L$2:$L$232&gt;1"</formula>
    </cfRule>
  </conditionalFormatting>
  <conditionalFormatting sqref="H221">
    <cfRule type="expression" dxfId="308" priority="327">
      <formula>"必修"</formula>
    </cfRule>
  </conditionalFormatting>
  <conditionalFormatting sqref="I221">
    <cfRule type="containsText" dxfId="307" priority="325" operator="containsText" text="学修">
      <formula>NOT(ISERROR(SEARCH("学修",I221)))</formula>
    </cfRule>
    <cfRule type="containsText" dxfId="306" priority="326" operator="containsText" text="履修">
      <formula>NOT(ISERROR(SEARCH("履修",I221)))</formula>
    </cfRule>
  </conditionalFormatting>
  <conditionalFormatting sqref="G221">
    <cfRule type="containsText" dxfId="305" priority="324" operator="containsText" text="学修+$I$2:$I$232">
      <formula>NOT(ISERROR(SEARCH("学修+$I$2:$I$232",G221)))</formula>
    </cfRule>
  </conditionalFormatting>
  <conditionalFormatting sqref="L221">
    <cfRule type="cellIs" priority="316" operator="lessThanOrEqual">
      <formula>22</formula>
    </cfRule>
    <cfRule type="expression" dxfId="304" priority="323">
      <formula>"22.5&gt;$L$2:$L$232&gt;1"</formula>
    </cfRule>
  </conditionalFormatting>
  <conditionalFormatting sqref="H221">
    <cfRule type="beginsWith" dxfId="303" priority="319" operator="beginsWith" text="自由選択">
      <formula>LEFT(H221,LEN("自由選択"))="自由選択"</formula>
    </cfRule>
    <cfRule type="beginsWith" dxfId="302" priority="320" operator="beginsWith" text="選択">
      <formula>LEFT(H221,LEN("選択"))="選択"</formula>
    </cfRule>
    <cfRule type="containsText" dxfId="301" priority="321" operator="containsText" text="必修選択">
      <formula>NOT(ISERROR(SEARCH("必修選択",H221)))</formula>
    </cfRule>
    <cfRule type="endsWith" dxfId="300" priority="322" operator="endsWith" text="必修">
      <formula>RIGHT(H221,LEN("必修"))="必修"</formula>
    </cfRule>
  </conditionalFormatting>
  <conditionalFormatting sqref="K221">
    <cfRule type="containsText" dxfId="299" priority="317" operator="containsText" text="半期">
      <formula>NOT(ISERROR(SEARCH("半期",K221)))</formula>
    </cfRule>
    <cfRule type="containsText" dxfId="298" priority="318" operator="containsText" text="通年">
      <formula>NOT(ISERROR(SEARCH("通年",K221)))</formula>
    </cfRule>
  </conditionalFormatting>
  <conditionalFormatting sqref="J221">
    <cfRule type="cellIs" dxfId="297" priority="311" operator="equal">
      <formula>5</formula>
    </cfRule>
    <cfRule type="cellIs" dxfId="296" priority="312" operator="equal">
      <formula>4</formula>
    </cfRule>
    <cfRule type="cellIs" dxfId="295" priority="313" operator="equal">
      <formula>3</formula>
    </cfRule>
    <cfRule type="cellIs" dxfId="294" priority="314" operator="equal">
      <formula>2</formula>
    </cfRule>
    <cfRule type="cellIs" dxfId="293" priority="315" operator="equal">
      <formula>1</formula>
    </cfRule>
  </conditionalFormatting>
  <conditionalFormatting sqref="G221">
    <cfRule type="cellIs" dxfId="292" priority="306" operator="greaterThanOrEqual">
      <formula>4</formula>
    </cfRule>
    <cfRule type="cellIs" dxfId="291" priority="307" operator="equal">
      <formula>2</formula>
    </cfRule>
    <cfRule type="cellIs" dxfId="290" priority="308" operator="equal">
      <formula>1</formula>
    </cfRule>
    <cfRule type="cellIs" dxfId="289" priority="309" operator="equal">
      <formula>2</formula>
    </cfRule>
    <cfRule type="cellIs" dxfId="288" priority="310" operator="equal">
      <formula>1</formula>
    </cfRule>
  </conditionalFormatting>
  <conditionalFormatting sqref="H9:H30">
    <cfRule type="expression" dxfId="287" priority="305">
      <formula>"必修"</formula>
    </cfRule>
  </conditionalFormatting>
  <conditionalFormatting sqref="I17">
    <cfRule type="dataBar" priority="304">
      <dataBar>
        <cfvo type="min"/>
        <cfvo type="max"/>
        <color rgb="FF638EC6"/>
      </dataBar>
      <extLst>
        <ext xmlns:x14="http://schemas.microsoft.com/office/spreadsheetml/2009/9/main" uri="{B025F937-C7B1-47D3-B67F-A62EFF666E3E}">
          <x14:id>{473518E7-CC04-48EA-85D8-E2590FD377BD}</x14:id>
        </ext>
      </extLst>
    </cfRule>
  </conditionalFormatting>
  <conditionalFormatting sqref="I9:I30">
    <cfRule type="containsText" dxfId="286" priority="302" operator="containsText" text="学修">
      <formula>NOT(ISERROR(SEARCH("学修",I9)))</formula>
    </cfRule>
    <cfRule type="containsText" dxfId="285" priority="303" operator="containsText" text="履修">
      <formula>NOT(ISERROR(SEARCH("履修",I9)))</formula>
    </cfRule>
  </conditionalFormatting>
  <conditionalFormatting sqref="G9">
    <cfRule type="expression" dxfId="284" priority="299">
      <formula>"IF($I$2=""学修"")"</formula>
    </cfRule>
    <cfRule type="containsText" dxfId="283" priority="301" operator="containsText" text="学修+$I$2:$I$232">
      <formula>NOT(ISERROR(SEARCH("学修+$I$2:$I$232",G9)))</formula>
    </cfRule>
  </conditionalFormatting>
  <conditionalFormatting sqref="G9:G30">
    <cfRule type="containsText" dxfId="282" priority="300" operator="containsText" text="学修+$I$2:$I$232">
      <formula>NOT(ISERROR(SEARCH("学修+$I$2:$I$232",G9)))</formula>
    </cfRule>
  </conditionalFormatting>
  <conditionalFormatting sqref="L9:L30">
    <cfRule type="cellIs" priority="290" operator="lessThanOrEqual">
      <formula>22</formula>
    </cfRule>
    <cfRule type="expression" dxfId="281" priority="298">
      <formula>"22.5&gt;$L$2:$L$232&gt;1"</formula>
    </cfRule>
  </conditionalFormatting>
  <conditionalFormatting sqref="H9:H30">
    <cfRule type="beginsWith" dxfId="280" priority="294" operator="beginsWith" text="自由選択">
      <formula>LEFT(H9,LEN("自由選択"))="自由選択"</formula>
    </cfRule>
    <cfRule type="beginsWith" dxfId="279" priority="295" operator="beginsWith" text="選択">
      <formula>LEFT(H9,LEN("選択"))="選択"</formula>
    </cfRule>
    <cfRule type="containsText" dxfId="278" priority="296" operator="containsText" text="必修選択">
      <formula>NOT(ISERROR(SEARCH("必修選択",H9)))</formula>
    </cfRule>
    <cfRule type="endsWith" dxfId="277" priority="297" operator="endsWith" text="必修">
      <formula>RIGHT(H9,LEN("必修"))="必修"</formula>
    </cfRule>
  </conditionalFormatting>
  <conditionalFormatting sqref="K9:K30">
    <cfRule type="containsText" dxfId="276" priority="292" operator="containsText" text="半期">
      <formula>NOT(ISERROR(SEARCH("半期",K9)))</formula>
    </cfRule>
    <cfRule type="containsText" dxfId="275" priority="293" operator="containsText" text="通年">
      <formula>NOT(ISERROR(SEARCH("通年",K9)))</formula>
    </cfRule>
  </conditionalFormatting>
  <conditionalFormatting sqref="L9:L30">
    <cfRule type="cellIs" dxfId="274" priority="291" operator="lessThanOrEqual">
      <formula>22</formula>
    </cfRule>
  </conditionalFormatting>
  <conditionalFormatting sqref="J9:J30">
    <cfRule type="cellIs" dxfId="273" priority="285" operator="equal">
      <formula>5</formula>
    </cfRule>
    <cfRule type="cellIs" dxfId="272" priority="286" operator="equal">
      <formula>4</formula>
    </cfRule>
    <cfRule type="cellIs" dxfId="271" priority="287" operator="equal">
      <formula>3</formula>
    </cfRule>
    <cfRule type="cellIs" dxfId="270" priority="288" operator="equal">
      <formula>2</formula>
    </cfRule>
    <cfRule type="cellIs" dxfId="269" priority="289" operator="equal">
      <formula>1</formula>
    </cfRule>
  </conditionalFormatting>
  <conditionalFormatting sqref="G9:G30">
    <cfRule type="cellIs" dxfId="268" priority="280" operator="greaterThanOrEqual">
      <formula>4</formula>
    </cfRule>
    <cfRule type="cellIs" dxfId="267" priority="281" operator="equal">
      <formula>2</formula>
    </cfRule>
    <cfRule type="cellIs" dxfId="266" priority="282" operator="equal">
      <formula>1</formula>
    </cfRule>
    <cfRule type="cellIs" dxfId="265" priority="283" operator="equal">
      <formula>2</formula>
    </cfRule>
    <cfRule type="cellIs" dxfId="264" priority="284" operator="equal">
      <formula>1</formula>
    </cfRule>
  </conditionalFormatting>
  <conditionalFormatting sqref="H37:H41">
    <cfRule type="expression" dxfId="263" priority="279">
      <formula>"必修"</formula>
    </cfRule>
  </conditionalFormatting>
  <conditionalFormatting sqref="I37:I41">
    <cfRule type="containsText" dxfId="262" priority="277" operator="containsText" text="学修">
      <formula>NOT(ISERROR(SEARCH("学修",I37)))</formula>
    </cfRule>
    <cfRule type="containsText" dxfId="261" priority="278" operator="containsText" text="履修">
      <formula>NOT(ISERROR(SEARCH("履修",I37)))</formula>
    </cfRule>
  </conditionalFormatting>
  <conditionalFormatting sqref="G37:G41">
    <cfRule type="containsText" dxfId="260" priority="276" operator="containsText" text="学修+$I$2:$I$232">
      <formula>NOT(ISERROR(SEARCH("学修+$I$2:$I$232",G37)))</formula>
    </cfRule>
  </conditionalFormatting>
  <conditionalFormatting sqref="L37:L41">
    <cfRule type="cellIs" priority="268" operator="lessThanOrEqual">
      <formula>22</formula>
    </cfRule>
    <cfRule type="expression" dxfId="259" priority="275">
      <formula>"22.5&gt;$L$2:$L$232&gt;1"</formula>
    </cfRule>
  </conditionalFormatting>
  <conditionalFormatting sqref="H37:H41">
    <cfRule type="beginsWith" dxfId="258" priority="271" operator="beginsWith" text="自由選択">
      <formula>LEFT(H37,LEN("自由選択"))="自由選択"</formula>
    </cfRule>
    <cfRule type="beginsWith" dxfId="257" priority="272" operator="beginsWith" text="選択">
      <formula>LEFT(H37,LEN("選択"))="選択"</formula>
    </cfRule>
    <cfRule type="containsText" dxfId="256" priority="273" operator="containsText" text="必修選択">
      <formula>NOT(ISERROR(SEARCH("必修選択",H37)))</formula>
    </cfRule>
    <cfRule type="endsWith" dxfId="255" priority="274" operator="endsWith" text="必修">
      <formula>RIGHT(H37,LEN("必修"))="必修"</formula>
    </cfRule>
  </conditionalFormatting>
  <conditionalFormatting sqref="K37:K41">
    <cfRule type="containsText" dxfId="254" priority="269" operator="containsText" text="半期">
      <formula>NOT(ISERROR(SEARCH("半期",K37)))</formula>
    </cfRule>
    <cfRule type="containsText" dxfId="253" priority="270" operator="containsText" text="通年">
      <formula>NOT(ISERROR(SEARCH("通年",K37)))</formula>
    </cfRule>
  </conditionalFormatting>
  <conditionalFormatting sqref="J37:J41">
    <cfRule type="cellIs" dxfId="252" priority="263" operator="equal">
      <formula>5</formula>
    </cfRule>
    <cfRule type="cellIs" dxfId="251" priority="264" operator="equal">
      <formula>4</formula>
    </cfRule>
    <cfRule type="cellIs" dxfId="250" priority="265" operator="equal">
      <formula>3</formula>
    </cfRule>
    <cfRule type="cellIs" dxfId="249" priority="266" operator="equal">
      <formula>2</formula>
    </cfRule>
    <cfRule type="cellIs" dxfId="248" priority="267" operator="equal">
      <formula>1</formula>
    </cfRule>
  </conditionalFormatting>
  <conditionalFormatting sqref="G37:G41">
    <cfRule type="cellIs" dxfId="247" priority="258" operator="greaterThanOrEqual">
      <formula>4</formula>
    </cfRule>
    <cfRule type="cellIs" dxfId="246" priority="259" operator="equal">
      <formula>2</formula>
    </cfRule>
    <cfRule type="cellIs" dxfId="245" priority="260" operator="equal">
      <formula>1</formula>
    </cfRule>
    <cfRule type="cellIs" dxfId="244" priority="261" operator="equal">
      <formula>2</formula>
    </cfRule>
    <cfRule type="cellIs" dxfId="243" priority="262" operator="equal">
      <formula>1</formula>
    </cfRule>
  </conditionalFormatting>
  <conditionalFormatting sqref="H49">
    <cfRule type="expression" dxfId="242" priority="257">
      <formula>"必修"</formula>
    </cfRule>
  </conditionalFormatting>
  <conditionalFormatting sqref="I49">
    <cfRule type="containsText" dxfId="241" priority="255" operator="containsText" text="学修">
      <formula>NOT(ISERROR(SEARCH("学修",I49)))</formula>
    </cfRule>
    <cfRule type="containsText" dxfId="240" priority="256" operator="containsText" text="履修">
      <formula>NOT(ISERROR(SEARCH("履修",I49)))</formula>
    </cfRule>
  </conditionalFormatting>
  <conditionalFormatting sqref="G49">
    <cfRule type="containsText" dxfId="239" priority="254" operator="containsText" text="学修+$I$2:$I$232">
      <formula>NOT(ISERROR(SEARCH("学修+$I$2:$I$232",G49)))</formula>
    </cfRule>
  </conditionalFormatting>
  <conditionalFormatting sqref="L49">
    <cfRule type="cellIs" priority="246" operator="lessThanOrEqual">
      <formula>22</formula>
    </cfRule>
    <cfRule type="expression" dxfId="238" priority="253">
      <formula>"22.5&gt;$L$2:$L$232&gt;1"</formula>
    </cfRule>
  </conditionalFormatting>
  <conditionalFormatting sqref="H49">
    <cfRule type="beginsWith" dxfId="237" priority="249" operator="beginsWith" text="自由選択">
      <formula>LEFT(H49,LEN("自由選択"))="自由選択"</formula>
    </cfRule>
    <cfRule type="beginsWith" dxfId="236" priority="250" operator="beginsWith" text="選択">
      <formula>LEFT(H49,LEN("選択"))="選択"</formula>
    </cfRule>
    <cfRule type="containsText" dxfId="235" priority="251" operator="containsText" text="必修選択">
      <formula>NOT(ISERROR(SEARCH("必修選択",H49)))</formula>
    </cfRule>
    <cfRule type="endsWith" dxfId="234" priority="252" operator="endsWith" text="必修">
      <formula>RIGHT(H49,LEN("必修"))="必修"</formula>
    </cfRule>
  </conditionalFormatting>
  <conditionalFormatting sqref="K49">
    <cfRule type="containsText" dxfId="233" priority="247" operator="containsText" text="半期">
      <formula>NOT(ISERROR(SEARCH("半期",K49)))</formula>
    </cfRule>
    <cfRule type="containsText" dxfId="232" priority="248" operator="containsText" text="通年">
      <formula>NOT(ISERROR(SEARCH("通年",K49)))</formula>
    </cfRule>
  </conditionalFormatting>
  <conditionalFormatting sqref="J49">
    <cfRule type="cellIs" dxfId="231" priority="241" operator="equal">
      <formula>5</formula>
    </cfRule>
    <cfRule type="cellIs" dxfId="230" priority="242" operator="equal">
      <formula>4</formula>
    </cfRule>
    <cfRule type="cellIs" dxfId="229" priority="243" operator="equal">
      <formula>3</formula>
    </cfRule>
    <cfRule type="cellIs" dxfId="228" priority="244" operator="equal">
      <formula>2</formula>
    </cfRule>
    <cfRule type="cellIs" dxfId="227" priority="245" operator="equal">
      <formula>1</formula>
    </cfRule>
  </conditionalFormatting>
  <conditionalFormatting sqref="G49">
    <cfRule type="cellIs" dxfId="226" priority="236" operator="greaterThanOrEqual">
      <formula>4</formula>
    </cfRule>
    <cfRule type="cellIs" dxfId="225" priority="237" operator="equal">
      <formula>2</formula>
    </cfRule>
    <cfRule type="cellIs" dxfId="224" priority="238" operator="equal">
      <formula>1</formula>
    </cfRule>
    <cfRule type="cellIs" dxfId="223" priority="239" operator="equal">
      <formula>2</formula>
    </cfRule>
    <cfRule type="cellIs" dxfId="222" priority="240" operator="equal">
      <formula>1</formula>
    </cfRule>
  </conditionalFormatting>
  <conditionalFormatting sqref="H56">
    <cfRule type="expression" dxfId="221" priority="235">
      <formula>"必修"</formula>
    </cfRule>
  </conditionalFormatting>
  <conditionalFormatting sqref="I56">
    <cfRule type="containsText" dxfId="220" priority="233" operator="containsText" text="学修">
      <formula>NOT(ISERROR(SEARCH("学修",I56)))</formula>
    </cfRule>
    <cfRule type="containsText" dxfId="219" priority="234" operator="containsText" text="履修">
      <formula>NOT(ISERROR(SEARCH("履修",I56)))</formula>
    </cfRule>
  </conditionalFormatting>
  <conditionalFormatting sqref="G56">
    <cfRule type="containsText" dxfId="218" priority="232" operator="containsText" text="学修+$I$2:$I$232">
      <formula>NOT(ISERROR(SEARCH("学修+$I$2:$I$232",G56)))</formula>
    </cfRule>
  </conditionalFormatting>
  <conditionalFormatting sqref="L56">
    <cfRule type="cellIs" priority="224" operator="lessThanOrEqual">
      <formula>22</formula>
    </cfRule>
    <cfRule type="expression" dxfId="217" priority="231">
      <formula>"22.5&gt;$L$2:$L$232&gt;1"</formula>
    </cfRule>
  </conditionalFormatting>
  <conditionalFormatting sqref="H56">
    <cfRule type="beginsWith" dxfId="216" priority="227" operator="beginsWith" text="自由選択">
      <formula>LEFT(H56,LEN("自由選択"))="自由選択"</formula>
    </cfRule>
    <cfRule type="beginsWith" dxfId="215" priority="228" operator="beginsWith" text="選択">
      <formula>LEFT(H56,LEN("選択"))="選択"</formula>
    </cfRule>
    <cfRule type="containsText" dxfId="214" priority="229" operator="containsText" text="必修選択">
      <formula>NOT(ISERROR(SEARCH("必修選択",H56)))</formula>
    </cfRule>
    <cfRule type="endsWith" dxfId="213" priority="230" operator="endsWith" text="必修">
      <formula>RIGHT(H56,LEN("必修"))="必修"</formula>
    </cfRule>
  </conditionalFormatting>
  <conditionalFormatting sqref="K56">
    <cfRule type="containsText" dxfId="212" priority="225" operator="containsText" text="半期">
      <formula>NOT(ISERROR(SEARCH("半期",K56)))</formula>
    </cfRule>
    <cfRule type="containsText" dxfId="211" priority="226" operator="containsText" text="通年">
      <formula>NOT(ISERROR(SEARCH("通年",K56)))</formula>
    </cfRule>
  </conditionalFormatting>
  <conditionalFormatting sqref="J56">
    <cfRule type="cellIs" dxfId="210" priority="219" operator="equal">
      <formula>5</formula>
    </cfRule>
    <cfRule type="cellIs" dxfId="209" priority="220" operator="equal">
      <formula>4</formula>
    </cfRule>
    <cfRule type="cellIs" dxfId="208" priority="221" operator="equal">
      <formula>3</formula>
    </cfRule>
    <cfRule type="cellIs" dxfId="207" priority="222" operator="equal">
      <formula>2</formula>
    </cfRule>
    <cfRule type="cellIs" dxfId="206" priority="223" operator="equal">
      <formula>1</formula>
    </cfRule>
  </conditionalFormatting>
  <conditionalFormatting sqref="G56">
    <cfRule type="cellIs" dxfId="205" priority="214" operator="greaterThanOrEqual">
      <formula>4</formula>
    </cfRule>
    <cfRule type="cellIs" dxfId="204" priority="215" operator="equal">
      <formula>2</formula>
    </cfRule>
    <cfRule type="cellIs" dxfId="203" priority="216" operator="equal">
      <formula>1</formula>
    </cfRule>
    <cfRule type="cellIs" dxfId="202" priority="217" operator="equal">
      <formula>2</formula>
    </cfRule>
    <cfRule type="cellIs" dxfId="201" priority="218" operator="equal">
      <formula>1</formula>
    </cfRule>
  </conditionalFormatting>
  <conditionalFormatting sqref="H84:H86">
    <cfRule type="expression" dxfId="200" priority="213">
      <formula>"必修"</formula>
    </cfRule>
  </conditionalFormatting>
  <conditionalFormatting sqref="I84:I86">
    <cfRule type="containsText" dxfId="199" priority="211" operator="containsText" text="学修">
      <formula>NOT(ISERROR(SEARCH("学修",I84)))</formula>
    </cfRule>
    <cfRule type="containsText" dxfId="198" priority="212" operator="containsText" text="履修">
      <formula>NOT(ISERROR(SEARCH("履修",I84)))</formula>
    </cfRule>
  </conditionalFormatting>
  <conditionalFormatting sqref="G84:G86">
    <cfRule type="containsText" dxfId="197" priority="210" operator="containsText" text="学修+$I$2:$I$232">
      <formula>NOT(ISERROR(SEARCH("学修+$I$2:$I$232",G84)))</formula>
    </cfRule>
  </conditionalFormatting>
  <conditionalFormatting sqref="L84:L86">
    <cfRule type="cellIs" priority="202" operator="lessThanOrEqual">
      <formula>22</formula>
    </cfRule>
    <cfRule type="expression" dxfId="196" priority="209">
      <formula>"22.5&gt;$L$2:$L$232&gt;1"</formula>
    </cfRule>
  </conditionalFormatting>
  <conditionalFormatting sqref="H84:H86">
    <cfRule type="beginsWith" dxfId="195" priority="205" operator="beginsWith" text="自由選択">
      <formula>LEFT(H84,LEN("自由選択"))="自由選択"</formula>
    </cfRule>
    <cfRule type="beginsWith" dxfId="194" priority="206" operator="beginsWith" text="選択">
      <formula>LEFT(H84,LEN("選択"))="選択"</formula>
    </cfRule>
    <cfRule type="containsText" dxfId="193" priority="207" operator="containsText" text="必修選択">
      <formula>NOT(ISERROR(SEARCH("必修選択",H84)))</formula>
    </cfRule>
    <cfRule type="endsWith" dxfId="192" priority="208" operator="endsWith" text="必修">
      <formula>RIGHT(H84,LEN("必修"))="必修"</formula>
    </cfRule>
  </conditionalFormatting>
  <conditionalFormatting sqref="K84:K86">
    <cfRule type="containsText" dxfId="191" priority="203" operator="containsText" text="半期">
      <formula>NOT(ISERROR(SEARCH("半期",K84)))</formula>
    </cfRule>
    <cfRule type="containsText" dxfId="190" priority="204" operator="containsText" text="通年">
      <formula>NOT(ISERROR(SEARCH("通年",K84)))</formula>
    </cfRule>
  </conditionalFormatting>
  <conditionalFormatting sqref="J84:J86">
    <cfRule type="cellIs" dxfId="189" priority="197" operator="equal">
      <formula>5</formula>
    </cfRule>
    <cfRule type="cellIs" dxfId="188" priority="198" operator="equal">
      <formula>4</formula>
    </cfRule>
    <cfRule type="cellIs" dxfId="187" priority="199" operator="equal">
      <formula>3</formula>
    </cfRule>
    <cfRule type="cellIs" dxfId="186" priority="200" operator="equal">
      <formula>2</formula>
    </cfRule>
    <cfRule type="cellIs" dxfId="185" priority="201" operator="equal">
      <formula>1</formula>
    </cfRule>
  </conditionalFormatting>
  <conditionalFormatting sqref="G84:G86">
    <cfRule type="cellIs" dxfId="184" priority="192" operator="greaterThanOrEqual">
      <formula>4</formula>
    </cfRule>
    <cfRule type="cellIs" dxfId="183" priority="193" operator="equal">
      <formula>2</formula>
    </cfRule>
    <cfRule type="cellIs" dxfId="182" priority="194" operator="equal">
      <formula>1</formula>
    </cfRule>
    <cfRule type="cellIs" dxfId="181" priority="195" operator="equal">
      <formula>2</formula>
    </cfRule>
    <cfRule type="cellIs" dxfId="180" priority="196" operator="equal">
      <formula>1</formula>
    </cfRule>
  </conditionalFormatting>
  <conditionalFormatting sqref="H103">
    <cfRule type="expression" dxfId="179" priority="191">
      <formula>"必修"</formula>
    </cfRule>
  </conditionalFormatting>
  <conditionalFormatting sqref="I103">
    <cfRule type="containsText" dxfId="178" priority="189" operator="containsText" text="学修">
      <formula>NOT(ISERROR(SEARCH("学修",I103)))</formula>
    </cfRule>
    <cfRule type="containsText" dxfId="177" priority="190" operator="containsText" text="履修">
      <formula>NOT(ISERROR(SEARCH("履修",I103)))</formula>
    </cfRule>
  </conditionalFormatting>
  <conditionalFormatting sqref="G103">
    <cfRule type="containsText" dxfId="176" priority="188" operator="containsText" text="学修+$I$2:$I$232">
      <formula>NOT(ISERROR(SEARCH("学修+$I$2:$I$232",G103)))</formula>
    </cfRule>
  </conditionalFormatting>
  <conditionalFormatting sqref="L103">
    <cfRule type="cellIs" priority="180" operator="lessThanOrEqual">
      <formula>22</formula>
    </cfRule>
    <cfRule type="expression" dxfId="175" priority="187">
      <formula>"22.5&gt;$L$2:$L$232&gt;1"</formula>
    </cfRule>
  </conditionalFormatting>
  <conditionalFormatting sqref="H103">
    <cfRule type="beginsWith" dxfId="174" priority="183" operator="beginsWith" text="自由選択">
      <formula>LEFT(H103,LEN("自由選択"))="自由選択"</formula>
    </cfRule>
    <cfRule type="beginsWith" dxfId="173" priority="184" operator="beginsWith" text="選択">
      <formula>LEFT(H103,LEN("選択"))="選択"</formula>
    </cfRule>
    <cfRule type="containsText" dxfId="172" priority="185" operator="containsText" text="必修選択">
      <formula>NOT(ISERROR(SEARCH("必修選択",H103)))</formula>
    </cfRule>
    <cfRule type="endsWith" dxfId="171" priority="186" operator="endsWith" text="必修">
      <formula>RIGHT(H103,LEN("必修"))="必修"</formula>
    </cfRule>
  </conditionalFormatting>
  <conditionalFormatting sqref="K103">
    <cfRule type="containsText" dxfId="170" priority="181" operator="containsText" text="半期">
      <formula>NOT(ISERROR(SEARCH("半期",K103)))</formula>
    </cfRule>
    <cfRule type="containsText" dxfId="169" priority="182" operator="containsText" text="通年">
      <formula>NOT(ISERROR(SEARCH("通年",K103)))</formula>
    </cfRule>
  </conditionalFormatting>
  <conditionalFormatting sqref="J103">
    <cfRule type="cellIs" dxfId="168" priority="175" operator="equal">
      <formula>5</formula>
    </cfRule>
    <cfRule type="cellIs" dxfId="167" priority="176" operator="equal">
      <formula>4</formula>
    </cfRule>
    <cfRule type="cellIs" dxfId="166" priority="177" operator="equal">
      <formula>3</formula>
    </cfRule>
    <cfRule type="cellIs" dxfId="165" priority="178" operator="equal">
      <formula>2</formula>
    </cfRule>
    <cfRule type="cellIs" dxfId="164" priority="179" operator="equal">
      <formula>1</formula>
    </cfRule>
  </conditionalFormatting>
  <conditionalFormatting sqref="G103">
    <cfRule type="cellIs" dxfId="163" priority="170" operator="greaterThanOrEqual">
      <formula>4</formula>
    </cfRule>
    <cfRule type="cellIs" dxfId="162" priority="171" operator="equal">
      <formula>2</formula>
    </cfRule>
    <cfRule type="cellIs" dxfId="161" priority="172" operator="equal">
      <formula>1</formula>
    </cfRule>
    <cfRule type="cellIs" dxfId="160" priority="173" operator="equal">
      <formula>2</formula>
    </cfRule>
    <cfRule type="cellIs" dxfId="159" priority="174" operator="equal">
      <formula>1</formula>
    </cfRule>
  </conditionalFormatting>
  <conditionalFormatting sqref="L152">
    <cfRule type="cellIs" priority="168" operator="lessThanOrEqual">
      <formula>22</formula>
    </cfRule>
    <cfRule type="expression" dxfId="158" priority="169">
      <formula>"22.5&gt;$L$2:$L$232&gt;1"</formula>
    </cfRule>
  </conditionalFormatting>
  <conditionalFormatting sqref="H153">
    <cfRule type="expression" dxfId="157" priority="167">
      <formula>"必修"</formula>
    </cfRule>
  </conditionalFormatting>
  <conditionalFormatting sqref="I153">
    <cfRule type="containsText" dxfId="156" priority="165" operator="containsText" text="学修">
      <formula>NOT(ISERROR(SEARCH("学修",I153)))</formula>
    </cfRule>
    <cfRule type="containsText" dxfId="155" priority="166" operator="containsText" text="履修">
      <formula>NOT(ISERROR(SEARCH("履修",I153)))</formula>
    </cfRule>
  </conditionalFormatting>
  <conditionalFormatting sqref="G153">
    <cfRule type="containsText" dxfId="154" priority="164" operator="containsText" text="学修+$I$2:$I$232">
      <formula>NOT(ISERROR(SEARCH("学修+$I$2:$I$232",G153)))</formula>
    </cfRule>
  </conditionalFormatting>
  <conditionalFormatting sqref="H153">
    <cfRule type="beginsWith" dxfId="153" priority="160" operator="beginsWith" text="自由選択">
      <formula>LEFT(H153,LEN("自由選択"))="自由選択"</formula>
    </cfRule>
    <cfRule type="beginsWith" dxfId="152" priority="161" operator="beginsWith" text="選択">
      <formula>LEFT(H153,LEN("選択"))="選択"</formula>
    </cfRule>
    <cfRule type="containsText" dxfId="151" priority="162" operator="containsText" text="必修選択">
      <formula>NOT(ISERROR(SEARCH("必修選択",H153)))</formula>
    </cfRule>
    <cfRule type="endsWith" dxfId="150" priority="163" operator="endsWith" text="必修">
      <formula>RIGHT(H153,LEN("必修"))="必修"</formula>
    </cfRule>
  </conditionalFormatting>
  <conditionalFormatting sqref="K153">
    <cfRule type="containsText" dxfId="149" priority="158" operator="containsText" text="半期">
      <formula>NOT(ISERROR(SEARCH("半期",K153)))</formula>
    </cfRule>
    <cfRule type="containsText" dxfId="148" priority="159" operator="containsText" text="通年">
      <formula>NOT(ISERROR(SEARCH("通年",K153)))</formula>
    </cfRule>
  </conditionalFormatting>
  <conditionalFormatting sqref="J153">
    <cfRule type="cellIs" dxfId="147" priority="153" operator="equal">
      <formula>5</formula>
    </cfRule>
    <cfRule type="cellIs" dxfId="146" priority="154" operator="equal">
      <formula>4</formula>
    </cfRule>
    <cfRule type="cellIs" dxfId="145" priority="155" operator="equal">
      <formula>3</formula>
    </cfRule>
    <cfRule type="cellIs" dxfId="144" priority="156" operator="equal">
      <formula>2</formula>
    </cfRule>
    <cfRule type="cellIs" dxfId="143" priority="157" operator="equal">
      <formula>1</formula>
    </cfRule>
  </conditionalFormatting>
  <conditionalFormatting sqref="G153">
    <cfRule type="cellIs" dxfId="142" priority="148" operator="greaterThanOrEqual">
      <formula>4</formula>
    </cfRule>
    <cfRule type="cellIs" dxfId="141" priority="149" operator="equal">
      <formula>2</formula>
    </cfRule>
    <cfRule type="cellIs" dxfId="140" priority="150" operator="equal">
      <formula>1</formula>
    </cfRule>
    <cfRule type="cellIs" dxfId="139" priority="151" operator="equal">
      <formula>2</formula>
    </cfRule>
    <cfRule type="cellIs" dxfId="138" priority="152" operator="equal">
      <formula>1</formula>
    </cfRule>
  </conditionalFormatting>
  <conditionalFormatting sqref="L153">
    <cfRule type="cellIs" priority="146" operator="lessThanOrEqual">
      <formula>22</formula>
    </cfRule>
    <cfRule type="expression" dxfId="137" priority="147">
      <formula>"22.5&gt;$L$2:$L$232&gt;1"</formula>
    </cfRule>
  </conditionalFormatting>
  <conditionalFormatting sqref="H161">
    <cfRule type="expression" dxfId="136" priority="145">
      <formula>"必修"</formula>
    </cfRule>
  </conditionalFormatting>
  <conditionalFormatting sqref="I161">
    <cfRule type="containsText" dxfId="135" priority="143" operator="containsText" text="学修">
      <formula>NOT(ISERROR(SEARCH("学修",I161)))</formula>
    </cfRule>
    <cfRule type="containsText" dxfId="134" priority="144" operator="containsText" text="履修">
      <formula>NOT(ISERROR(SEARCH("履修",I161)))</formula>
    </cfRule>
  </conditionalFormatting>
  <conditionalFormatting sqref="L161">
    <cfRule type="cellIs" priority="135" operator="lessThanOrEqual">
      <formula>22</formula>
    </cfRule>
    <cfRule type="expression" dxfId="133" priority="142">
      <formula>"22.5&gt;$L$2:$L$232&gt;1"</formula>
    </cfRule>
  </conditionalFormatting>
  <conditionalFormatting sqref="H161">
    <cfRule type="beginsWith" dxfId="132" priority="138" operator="beginsWith" text="自由選択">
      <formula>LEFT(H161,LEN("自由選択"))="自由選択"</formula>
    </cfRule>
    <cfRule type="beginsWith" dxfId="131" priority="139" operator="beginsWith" text="選択">
      <formula>LEFT(H161,LEN("選択"))="選択"</formula>
    </cfRule>
    <cfRule type="containsText" dxfId="130" priority="140" operator="containsText" text="必修選択">
      <formula>NOT(ISERROR(SEARCH("必修選択",H161)))</formula>
    </cfRule>
    <cfRule type="endsWith" dxfId="129" priority="141" operator="endsWith" text="必修">
      <formula>RIGHT(H161,LEN("必修"))="必修"</formula>
    </cfRule>
  </conditionalFormatting>
  <conditionalFormatting sqref="K161">
    <cfRule type="containsText" dxfId="128" priority="136" operator="containsText" text="半期">
      <formula>NOT(ISERROR(SEARCH("半期",K161)))</formula>
    </cfRule>
    <cfRule type="containsText" dxfId="127" priority="137" operator="containsText" text="通年">
      <formula>NOT(ISERROR(SEARCH("通年",K161)))</formula>
    </cfRule>
  </conditionalFormatting>
  <conditionalFormatting sqref="J161">
    <cfRule type="cellIs" dxfId="126" priority="130" operator="equal">
      <formula>5</formula>
    </cfRule>
    <cfRule type="cellIs" dxfId="125" priority="131" operator="equal">
      <formula>4</formula>
    </cfRule>
    <cfRule type="cellIs" dxfId="124" priority="132" operator="equal">
      <formula>3</formula>
    </cfRule>
    <cfRule type="cellIs" dxfId="123" priority="133" operator="equal">
      <formula>2</formula>
    </cfRule>
    <cfRule type="cellIs" dxfId="122" priority="134" operator="equal">
      <formula>1</formula>
    </cfRule>
  </conditionalFormatting>
  <conditionalFormatting sqref="L151">
    <cfRule type="cellIs" priority="126" operator="lessThanOrEqual">
      <formula>22</formula>
    </cfRule>
    <cfRule type="expression" dxfId="121" priority="129">
      <formula>"22.5&gt;$L$2:$L$232&gt;1"</formula>
    </cfRule>
  </conditionalFormatting>
  <conditionalFormatting sqref="K151">
    <cfRule type="containsText" dxfId="120" priority="127" operator="containsText" text="半期">
      <formula>NOT(ISERROR(SEARCH("半期",K151)))</formula>
    </cfRule>
    <cfRule type="containsText" dxfId="119" priority="128" operator="containsText" text="通年">
      <formula>NOT(ISERROR(SEARCH("通年",K151)))</formula>
    </cfRule>
  </conditionalFormatting>
  <conditionalFormatting sqref="J151">
    <cfRule type="cellIs" dxfId="118" priority="121" operator="equal">
      <formula>5</formula>
    </cfRule>
    <cfRule type="cellIs" dxfId="117" priority="122" operator="equal">
      <formula>4</formula>
    </cfRule>
    <cfRule type="cellIs" dxfId="116" priority="123" operator="equal">
      <formula>3</formula>
    </cfRule>
    <cfRule type="cellIs" dxfId="115" priority="124" operator="equal">
      <formula>2</formula>
    </cfRule>
    <cfRule type="cellIs" dxfId="114" priority="125" operator="equal">
      <formula>1</formula>
    </cfRule>
  </conditionalFormatting>
  <conditionalFormatting sqref="H87">
    <cfRule type="expression" dxfId="113" priority="120">
      <formula>"必修"</formula>
    </cfRule>
  </conditionalFormatting>
  <conditionalFormatting sqref="I87">
    <cfRule type="containsText" dxfId="112" priority="118" operator="containsText" text="学修">
      <formula>NOT(ISERROR(SEARCH("学修",I87)))</formula>
    </cfRule>
    <cfRule type="containsText" dxfId="111" priority="119" operator="containsText" text="履修">
      <formula>NOT(ISERROR(SEARCH("履修",I87)))</formula>
    </cfRule>
  </conditionalFormatting>
  <conditionalFormatting sqref="G87:G88">
    <cfRule type="containsText" dxfId="110" priority="117" operator="containsText" text="学修+$I$2:$I$232">
      <formula>NOT(ISERROR(SEARCH("学修+$I$2:$I$232",G87)))</formula>
    </cfRule>
  </conditionalFormatting>
  <conditionalFormatting sqref="L87">
    <cfRule type="cellIs" priority="109" operator="lessThanOrEqual">
      <formula>22</formula>
    </cfRule>
    <cfRule type="expression" dxfId="109" priority="116">
      <formula>"22.5&gt;$L$2:$L$232&gt;1"</formula>
    </cfRule>
  </conditionalFormatting>
  <conditionalFormatting sqref="H87">
    <cfRule type="beginsWith" dxfId="108" priority="112" operator="beginsWith" text="自由選択">
      <formula>LEFT(H87,LEN("自由選択"))="自由選択"</formula>
    </cfRule>
    <cfRule type="beginsWith" dxfId="107" priority="113" operator="beginsWith" text="選択">
      <formula>LEFT(H87,LEN("選択"))="選択"</formula>
    </cfRule>
    <cfRule type="containsText" dxfId="106" priority="114" operator="containsText" text="必修選択">
      <formula>NOT(ISERROR(SEARCH("必修選択",H87)))</formula>
    </cfRule>
    <cfRule type="endsWith" dxfId="105" priority="115" operator="endsWith" text="必修">
      <formula>RIGHT(H87,LEN("必修"))="必修"</formula>
    </cfRule>
  </conditionalFormatting>
  <conditionalFormatting sqref="K87">
    <cfRule type="containsText" dxfId="104" priority="110" operator="containsText" text="半期">
      <formula>NOT(ISERROR(SEARCH("半期",K87)))</formula>
    </cfRule>
    <cfRule type="containsText" dxfId="103" priority="111" operator="containsText" text="通年">
      <formula>NOT(ISERROR(SEARCH("通年",K87)))</formula>
    </cfRule>
  </conditionalFormatting>
  <conditionalFormatting sqref="J87">
    <cfRule type="cellIs" dxfId="102" priority="104" operator="equal">
      <formula>5</formula>
    </cfRule>
    <cfRule type="cellIs" dxfId="101" priority="105" operator="equal">
      <formula>4</formula>
    </cfRule>
    <cfRule type="cellIs" dxfId="100" priority="106" operator="equal">
      <formula>3</formula>
    </cfRule>
    <cfRule type="cellIs" dxfId="99" priority="107" operator="equal">
      <formula>2</formula>
    </cfRule>
    <cfRule type="cellIs" dxfId="98" priority="108" operator="equal">
      <formula>1</formula>
    </cfRule>
  </conditionalFormatting>
  <conditionalFormatting sqref="G87:G88">
    <cfRule type="cellIs" dxfId="97" priority="99" operator="greaterThanOrEqual">
      <formula>4</formula>
    </cfRule>
    <cfRule type="cellIs" dxfId="96" priority="100" operator="equal">
      <formula>2</formula>
    </cfRule>
    <cfRule type="cellIs" dxfId="95" priority="101" operator="equal">
      <formula>1</formula>
    </cfRule>
    <cfRule type="cellIs" dxfId="94" priority="102" operator="equal">
      <formula>2</formula>
    </cfRule>
    <cfRule type="cellIs" dxfId="93" priority="103" operator="equal">
      <formula>1</formula>
    </cfRule>
  </conditionalFormatting>
  <conditionalFormatting sqref="H88">
    <cfRule type="expression" dxfId="92" priority="98">
      <formula>"必修"</formula>
    </cfRule>
  </conditionalFormatting>
  <conditionalFormatting sqref="I88">
    <cfRule type="containsText" dxfId="91" priority="96" operator="containsText" text="学修">
      <formula>NOT(ISERROR(SEARCH("学修",I88)))</formula>
    </cfRule>
    <cfRule type="containsText" dxfId="90" priority="97" operator="containsText" text="履修">
      <formula>NOT(ISERROR(SEARCH("履修",I88)))</formula>
    </cfRule>
  </conditionalFormatting>
  <conditionalFormatting sqref="L88">
    <cfRule type="cellIs" priority="88" operator="lessThanOrEqual">
      <formula>22</formula>
    </cfRule>
    <cfRule type="expression" dxfId="89" priority="95">
      <formula>"22.5&gt;$L$2:$L$232&gt;1"</formula>
    </cfRule>
  </conditionalFormatting>
  <conditionalFormatting sqref="H88">
    <cfRule type="beginsWith" dxfId="88" priority="91" operator="beginsWith" text="自由選択">
      <formula>LEFT(H88,LEN("自由選択"))="自由選択"</formula>
    </cfRule>
    <cfRule type="beginsWith" dxfId="87" priority="92" operator="beginsWith" text="選択">
      <formula>LEFT(H88,LEN("選択"))="選択"</formula>
    </cfRule>
    <cfRule type="containsText" dxfId="86" priority="93" operator="containsText" text="必修選択">
      <formula>NOT(ISERROR(SEARCH("必修選択",H88)))</formula>
    </cfRule>
    <cfRule type="endsWith" dxfId="85" priority="94" operator="endsWith" text="必修">
      <formula>RIGHT(H88,LEN("必修"))="必修"</formula>
    </cfRule>
  </conditionalFormatting>
  <conditionalFormatting sqref="K88">
    <cfRule type="containsText" dxfId="84" priority="89" operator="containsText" text="半期">
      <formula>NOT(ISERROR(SEARCH("半期",K88)))</formula>
    </cfRule>
    <cfRule type="containsText" dxfId="83" priority="90" operator="containsText" text="通年">
      <formula>NOT(ISERROR(SEARCH("通年",K88)))</formula>
    </cfRule>
  </conditionalFormatting>
  <conditionalFormatting sqref="J88">
    <cfRule type="cellIs" dxfId="82" priority="83" operator="equal">
      <formula>5</formula>
    </cfRule>
    <cfRule type="cellIs" dxfId="81" priority="84" operator="equal">
      <formula>4</formula>
    </cfRule>
    <cfRule type="cellIs" dxfId="80" priority="85" operator="equal">
      <formula>3</formula>
    </cfRule>
    <cfRule type="cellIs" dxfId="79" priority="86" operator="equal">
      <formula>2</formula>
    </cfRule>
    <cfRule type="cellIs" dxfId="78" priority="87" operator="equal">
      <formula>1</formula>
    </cfRule>
  </conditionalFormatting>
  <conditionalFormatting sqref="G89">
    <cfRule type="containsText" dxfId="77" priority="82" operator="containsText" text="学修+$I$2:$I$232">
      <formula>NOT(ISERROR(SEARCH("学修+$I$2:$I$232",G89)))</formula>
    </cfRule>
  </conditionalFormatting>
  <conditionalFormatting sqref="G89">
    <cfRule type="cellIs" dxfId="76" priority="77" operator="greaterThanOrEqual">
      <formula>4</formula>
    </cfRule>
    <cfRule type="cellIs" dxfId="75" priority="78" operator="equal">
      <formula>2</formula>
    </cfRule>
    <cfRule type="cellIs" dxfId="74" priority="79" operator="equal">
      <formula>1</formula>
    </cfRule>
    <cfRule type="cellIs" dxfId="73" priority="80" operator="equal">
      <formula>2</formula>
    </cfRule>
    <cfRule type="cellIs" dxfId="72" priority="81" operator="equal">
      <formula>1</formula>
    </cfRule>
  </conditionalFormatting>
  <conditionalFormatting sqref="H89">
    <cfRule type="expression" dxfId="71" priority="76">
      <formula>"必修"</formula>
    </cfRule>
  </conditionalFormatting>
  <conditionalFormatting sqref="I89">
    <cfRule type="containsText" dxfId="70" priority="74" operator="containsText" text="学修">
      <formula>NOT(ISERROR(SEARCH("学修",I89)))</formula>
    </cfRule>
    <cfRule type="containsText" dxfId="69" priority="75" operator="containsText" text="履修">
      <formula>NOT(ISERROR(SEARCH("履修",I89)))</formula>
    </cfRule>
  </conditionalFormatting>
  <conditionalFormatting sqref="L89">
    <cfRule type="cellIs" priority="66" operator="lessThanOrEqual">
      <formula>22</formula>
    </cfRule>
    <cfRule type="expression" dxfId="68" priority="73">
      <formula>"22.5&gt;$L$2:$L$232&gt;1"</formula>
    </cfRule>
  </conditionalFormatting>
  <conditionalFormatting sqref="H89">
    <cfRule type="beginsWith" dxfId="67" priority="69" operator="beginsWith" text="自由選択">
      <formula>LEFT(H89,LEN("自由選択"))="自由選択"</formula>
    </cfRule>
    <cfRule type="beginsWith" dxfId="66" priority="70" operator="beginsWith" text="選択">
      <formula>LEFT(H89,LEN("選択"))="選択"</formula>
    </cfRule>
    <cfRule type="containsText" dxfId="65" priority="71" operator="containsText" text="必修選択">
      <formula>NOT(ISERROR(SEARCH("必修選択",H89)))</formula>
    </cfRule>
    <cfRule type="endsWith" dxfId="64" priority="72" operator="endsWith" text="必修">
      <formula>RIGHT(H89,LEN("必修"))="必修"</formula>
    </cfRule>
  </conditionalFormatting>
  <conditionalFormatting sqref="K89">
    <cfRule type="containsText" dxfId="63" priority="67" operator="containsText" text="半期">
      <formula>NOT(ISERROR(SEARCH("半期",K89)))</formula>
    </cfRule>
    <cfRule type="containsText" dxfId="62" priority="68" operator="containsText" text="通年">
      <formula>NOT(ISERROR(SEARCH("通年",K89)))</formula>
    </cfRule>
  </conditionalFormatting>
  <conditionalFormatting sqref="J89">
    <cfRule type="cellIs" dxfId="61" priority="61" operator="equal">
      <formula>5</formula>
    </cfRule>
    <cfRule type="cellIs" dxfId="60" priority="62" operator="equal">
      <formula>4</formula>
    </cfRule>
    <cfRule type="cellIs" dxfId="59" priority="63" operator="equal">
      <formula>3</formula>
    </cfRule>
    <cfRule type="cellIs" dxfId="58" priority="64" operator="equal">
      <formula>2</formula>
    </cfRule>
    <cfRule type="cellIs" dxfId="57" priority="65" operator="equal">
      <formula>1</formula>
    </cfRule>
  </conditionalFormatting>
  <conditionalFormatting sqref="G90">
    <cfRule type="containsText" dxfId="56" priority="60" operator="containsText" text="学修+$I$2:$I$232">
      <formula>NOT(ISERROR(SEARCH("学修+$I$2:$I$232",G90)))</formula>
    </cfRule>
  </conditionalFormatting>
  <conditionalFormatting sqref="G90">
    <cfRule type="cellIs" dxfId="55" priority="55" operator="greaterThanOrEqual">
      <formula>4</formula>
    </cfRule>
    <cfRule type="cellIs" dxfId="54" priority="56" operator="equal">
      <formula>2</formula>
    </cfRule>
    <cfRule type="cellIs" dxfId="53" priority="57" operator="equal">
      <formula>1</formula>
    </cfRule>
    <cfRule type="cellIs" dxfId="52" priority="58" operator="equal">
      <formula>2</formula>
    </cfRule>
    <cfRule type="cellIs" dxfId="51" priority="59" operator="equal">
      <formula>1</formula>
    </cfRule>
  </conditionalFormatting>
  <conditionalFormatting sqref="H90">
    <cfRule type="expression" dxfId="50" priority="54">
      <formula>"必修"</formula>
    </cfRule>
  </conditionalFormatting>
  <conditionalFormatting sqref="I90">
    <cfRule type="containsText" dxfId="49" priority="52" operator="containsText" text="学修">
      <formula>NOT(ISERROR(SEARCH("学修",I90)))</formula>
    </cfRule>
    <cfRule type="containsText" dxfId="48" priority="53" operator="containsText" text="履修">
      <formula>NOT(ISERROR(SEARCH("履修",I90)))</formula>
    </cfRule>
  </conditionalFormatting>
  <conditionalFormatting sqref="L90">
    <cfRule type="cellIs" priority="44" operator="lessThanOrEqual">
      <formula>22</formula>
    </cfRule>
    <cfRule type="expression" dxfId="47" priority="51">
      <formula>"22.5&gt;$L$2:$L$232&gt;1"</formula>
    </cfRule>
  </conditionalFormatting>
  <conditionalFormatting sqref="H90">
    <cfRule type="beginsWith" dxfId="46" priority="47" operator="beginsWith" text="自由選択">
      <formula>LEFT(H90,LEN("自由選択"))="自由選択"</formula>
    </cfRule>
    <cfRule type="beginsWith" dxfId="45" priority="48" operator="beginsWith" text="選択">
      <formula>LEFT(H90,LEN("選択"))="選択"</formula>
    </cfRule>
    <cfRule type="containsText" dxfId="44" priority="49" operator="containsText" text="必修選択">
      <formula>NOT(ISERROR(SEARCH("必修選択",H90)))</formula>
    </cfRule>
    <cfRule type="endsWith" dxfId="43" priority="50" operator="endsWith" text="必修">
      <formula>RIGHT(H90,LEN("必修"))="必修"</formula>
    </cfRule>
  </conditionalFormatting>
  <conditionalFormatting sqref="K90">
    <cfRule type="containsText" dxfId="42" priority="45" operator="containsText" text="半期">
      <formula>NOT(ISERROR(SEARCH("半期",K90)))</formula>
    </cfRule>
    <cfRule type="containsText" dxfId="41" priority="46" operator="containsText" text="通年">
      <formula>NOT(ISERROR(SEARCH("通年",K90)))</formula>
    </cfRule>
  </conditionalFormatting>
  <conditionalFormatting sqref="J90">
    <cfRule type="cellIs" dxfId="40" priority="39" operator="equal">
      <formula>5</formula>
    </cfRule>
    <cfRule type="cellIs" dxfId="39" priority="40" operator="equal">
      <formula>4</formula>
    </cfRule>
    <cfRule type="cellIs" dxfId="38" priority="41" operator="equal">
      <formula>3</formula>
    </cfRule>
    <cfRule type="cellIs" dxfId="37" priority="42" operator="equal">
      <formula>2</formula>
    </cfRule>
    <cfRule type="cellIs" dxfId="36" priority="43" operator="equal">
      <formula>1</formula>
    </cfRule>
  </conditionalFormatting>
  <conditionalFormatting sqref="H115:H116">
    <cfRule type="expression" dxfId="35" priority="38">
      <formula>"必修"</formula>
    </cfRule>
  </conditionalFormatting>
  <conditionalFormatting sqref="I115:I116">
    <cfRule type="containsText" dxfId="34" priority="36" operator="containsText" text="学修">
      <formula>NOT(ISERROR(SEARCH("学修",I115)))</formula>
    </cfRule>
    <cfRule type="containsText" dxfId="33" priority="37" operator="containsText" text="履修">
      <formula>NOT(ISERROR(SEARCH("履修",I115)))</formula>
    </cfRule>
  </conditionalFormatting>
  <conditionalFormatting sqref="G115:G116">
    <cfRule type="containsText" dxfId="32" priority="35" operator="containsText" text="学修+$I$2:$I$232">
      <formula>NOT(ISERROR(SEARCH("学修+$I$2:$I$232",G115)))</formula>
    </cfRule>
  </conditionalFormatting>
  <conditionalFormatting sqref="L115:L116">
    <cfRule type="cellIs" priority="27" operator="lessThanOrEqual">
      <formula>22</formula>
    </cfRule>
    <cfRule type="expression" dxfId="31" priority="34">
      <formula>"22.5&gt;$L$2:$L$232&gt;1"</formula>
    </cfRule>
  </conditionalFormatting>
  <conditionalFormatting sqref="H115:H116">
    <cfRule type="beginsWith" dxfId="30" priority="30" operator="beginsWith" text="自由選択">
      <formula>LEFT(H115,LEN("自由選択"))="自由選択"</formula>
    </cfRule>
    <cfRule type="beginsWith" dxfId="29" priority="31" operator="beginsWith" text="選択">
      <formula>LEFT(H115,LEN("選択"))="選択"</formula>
    </cfRule>
    <cfRule type="containsText" dxfId="28" priority="32" operator="containsText" text="必修選択">
      <formula>NOT(ISERROR(SEARCH("必修選択",H115)))</formula>
    </cfRule>
    <cfRule type="endsWith" dxfId="27" priority="33" operator="endsWith" text="必修">
      <formula>RIGHT(H115,LEN("必修"))="必修"</formula>
    </cfRule>
  </conditionalFormatting>
  <conditionalFormatting sqref="K115:K116">
    <cfRule type="containsText" dxfId="26" priority="28" operator="containsText" text="半期">
      <formula>NOT(ISERROR(SEARCH("半期",K115)))</formula>
    </cfRule>
    <cfRule type="containsText" dxfId="25" priority="29" operator="containsText" text="通年">
      <formula>NOT(ISERROR(SEARCH("通年",K115)))</formula>
    </cfRule>
  </conditionalFormatting>
  <conditionalFormatting sqref="J115:J116">
    <cfRule type="cellIs" dxfId="24" priority="22" operator="equal">
      <formula>5</formula>
    </cfRule>
    <cfRule type="cellIs" dxfId="23" priority="23" operator="equal">
      <formula>4</formula>
    </cfRule>
    <cfRule type="cellIs" dxfId="22" priority="24" operator="equal">
      <formula>3</formula>
    </cfRule>
    <cfRule type="cellIs" dxfId="21" priority="25" operator="equal">
      <formula>2</formula>
    </cfRule>
    <cfRule type="cellIs" dxfId="20" priority="26" operator="equal">
      <formula>1</formula>
    </cfRule>
  </conditionalFormatting>
  <conditionalFormatting sqref="G115:G116">
    <cfRule type="cellIs" dxfId="19" priority="17" operator="greaterThanOrEqual">
      <formula>4</formula>
    </cfRule>
    <cfRule type="cellIs" dxfId="18" priority="18" operator="equal">
      <formula>2</formula>
    </cfRule>
    <cfRule type="cellIs" dxfId="17" priority="19" operator="equal">
      <formula>1</formula>
    </cfRule>
    <cfRule type="cellIs" dxfId="16" priority="20" operator="equal">
      <formula>2</formula>
    </cfRule>
    <cfRule type="cellIs" dxfId="15" priority="21" operator="equal">
      <formula>1</formula>
    </cfRule>
  </conditionalFormatting>
  <conditionalFormatting sqref="H178">
    <cfRule type="expression" dxfId="14" priority="16">
      <formula>"必修"</formula>
    </cfRule>
  </conditionalFormatting>
  <conditionalFormatting sqref="I178">
    <cfRule type="containsText" dxfId="13" priority="14" operator="containsText" text="学修">
      <formula>NOT(ISERROR(SEARCH("学修",I178)))</formula>
    </cfRule>
    <cfRule type="containsText" dxfId="12" priority="15" operator="containsText" text="履修">
      <formula>NOT(ISERROR(SEARCH("履修",I178)))</formula>
    </cfRule>
  </conditionalFormatting>
  <conditionalFormatting sqref="L178">
    <cfRule type="cellIs" priority="6" operator="lessThanOrEqual">
      <formula>22</formula>
    </cfRule>
    <cfRule type="expression" dxfId="11" priority="13">
      <formula>"22.5&gt;$L$2:$L$232&gt;1"</formula>
    </cfRule>
  </conditionalFormatting>
  <conditionalFormatting sqref="H178">
    <cfRule type="beginsWith" dxfId="10" priority="9" operator="beginsWith" text="自由選択">
      <formula>LEFT(H178,LEN("自由選択"))="自由選択"</formula>
    </cfRule>
    <cfRule type="beginsWith" dxfId="9" priority="10" operator="beginsWith" text="選択">
      <formula>LEFT(H178,LEN("選択"))="選択"</formula>
    </cfRule>
    <cfRule type="containsText" dxfId="8" priority="11" operator="containsText" text="必修選択">
      <formula>NOT(ISERROR(SEARCH("必修選択",H178)))</formula>
    </cfRule>
    <cfRule type="endsWith" dxfId="7" priority="12" operator="endsWith" text="必修">
      <formula>RIGHT(H178,LEN("必修"))="必修"</formula>
    </cfRule>
  </conditionalFormatting>
  <conditionalFormatting sqref="K178">
    <cfRule type="containsText" dxfId="6" priority="7" operator="containsText" text="半期">
      <formula>NOT(ISERROR(SEARCH("半期",K178)))</formula>
    </cfRule>
    <cfRule type="containsText" dxfId="5" priority="8" operator="containsText" text="通年">
      <formula>NOT(ISERROR(SEARCH("通年",K178)))</formula>
    </cfRule>
  </conditionalFormatting>
  <conditionalFormatting sqref="J178">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dataValidations count="6">
    <dataValidation type="list" allowBlank="1" showInputMessage="1" showErrorMessage="1" sqref="T204:T206 T16 T47:T48 T234:T238 T55 T227:T228 T36:T38 T9:T11 T169 T176:T177 T186 T136 T218:T221 T194:T195 T109:T112 T97:T102 T123 T62:T66">
      <formula1>"5,4,3,2,1,0"</formula1>
    </dataValidation>
    <dataValidation type="list" allowBlank="1" showInputMessage="1" showErrorMessage="1" sqref="J9:J238">
      <formula1>"0,1,2,3,4,5"</formula1>
    </dataValidation>
    <dataValidation type="list" allowBlank="1" showInputMessage="1" showErrorMessage="1" sqref="K9:K238">
      <formula1>"通年,前期,後期,半期"</formula1>
    </dataValidation>
    <dataValidation type="list" allowBlank="1" showInputMessage="1" showErrorMessage="1" sqref="G9:G238">
      <formula1>"1,2,4,8"</formula1>
    </dataValidation>
    <dataValidation type="list" allowBlank="1" showInputMessage="1" showErrorMessage="1" sqref="I9:I238">
      <formula1>"履修,学修"</formula1>
    </dataValidation>
    <dataValidation type="list" allowBlank="1" showInputMessage="1" showErrorMessage="1" sqref="H9:H238">
      <formula1>"必修,必修選択,選択,自由選択"</formula1>
    </dataValidation>
  </dataValidations>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dataBar" id="{473518E7-CC04-48EA-85D8-E2590FD377BD}">
            <x14:dataBar minLength="0" maxLength="100" border="1" negativeBarBorderColorSameAsPositive="0">
              <x14:cfvo type="autoMin"/>
              <x14:cfvo type="autoMax"/>
              <x14:borderColor rgb="FF638EC6"/>
              <x14:negativeFillColor rgb="FFFF0000"/>
              <x14:negativeBorderColor rgb="FFFF0000"/>
              <x14:axisColor rgb="FF000000"/>
            </x14:dataBar>
          </x14:cfRule>
          <xm:sqref>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nishi</cp:lastModifiedBy>
  <cp:lastPrinted>2014-12-03T02:56:43Z</cp:lastPrinted>
  <dcterms:created xsi:type="dcterms:W3CDTF">2014-10-30T00:10:25Z</dcterms:created>
  <dcterms:modified xsi:type="dcterms:W3CDTF">2016-04-01T03:39:28Z</dcterms:modified>
</cp:coreProperties>
</file>