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ama\Dropbox\Hama\H28シラバス\自己評価シート\"/>
    </mc:Choice>
  </mc:AlternateContent>
  <bookViews>
    <workbookView xWindow="0" yWindow="0" windowWidth="21636" windowHeight="8688" activeTab="6"/>
  </bookViews>
  <sheets>
    <sheet name="説明" sheetId="1" r:id="rId1"/>
    <sheet name="1年生" sheetId="2" r:id="rId2"/>
    <sheet name="2年生" sheetId="3" r:id="rId3"/>
    <sheet name="3年生" sheetId="4" r:id="rId4"/>
    <sheet name="4年生" sheetId="5" r:id="rId5"/>
    <sheet name="5年生" sheetId="6" r:id="rId6"/>
    <sheet name="統計データ図" sheetId="7" r:id="rId7"/>
    <sheet name="教務委員編集用" sheetId="8" state="hidden" r:id="rId8"/>
  </sheets>
  <definedNames>
    <definedName name="_xlnm._FilterDatabase" localSheetId="1" hidden="1">'1年生'!$A$5:$T$50</definedName>
    <definedName name="_xlnm._FilterDatabase" localSheetId="7" hidden="1">教務委員編集用!$B$8:$AD$229</definedName>
    <definedName name="_xlnm.Print_Area" localSheetId="1">'1年生'!$A$1:P101</definedName>
    <definedName name="_xlnm.Print_Area" localSheetId="2">'2年生'!$A$1:P101</definedName>
    <definedName name="_xlnm.Print_Area" localSheetId="3">'3年生'!$A$1:P107</definedName>
    <definedName name="_xlnm.Print_Area" localSheetId="4">'4年生'!$A$1:P112</definedName>
    <definedName name="_xlnm.Print_Area" localSheetId="5">'5年生'!$A$1:P187</definedName>
    <definedName name="_xlnm.Print_Area" localSheetId="0">説明!$A$1:O29</definedName>
  </definedNames>
  <calcPr calcId="152511"/>
</workbook>
</file>

<file path=xl/calcChain.xml><?xml version="1.0" encoding="utf-8"?>
<calcChain xmlns="http://schemas.openxmlformats.org/spreadsheetml/2006/main">
  <c r="F29" i="2" l="1"/>
  <c r="G29" i="2"/>
  <c r="H29" i="2"/>
  <c r="I29" i="2"/>
  <c r="J29" i="2"/>
  <c r="K29" i="2"/>
  <c r="L29" i="2"/>
  <c r="M29" i="2"/>
  <c r="N29" i="2"/>
  <c r="F48" i="6"/>
  <c r="G48" i="6"/>
  <c r="H48" i="6"/>
  <c r="I48" i="6"/>
  <c r="J48" i="6"/>
  <c r="K48" i="6"/>
  <c r="L48" i="6"/>
  <c r="M48" i="6"/>
  <c r="S48" i="6"/>
  <c r="L67" i="8"/>
  <c r="N67" i="8"/>
  <c r="N48" i="6" s="1"/>
  <c r="O67" i="8"/>
  <c r="Q48" i="6" s="1"/>
  <c r="P67" i="8"/>
  <c r="R48" i="6" s="1"/>
  <c r="Q67" i="8"/>
  <c r="R67" i="8"/>
  <c r="T48" i="6" s="1"/>
  <c r="S67" i="8"/>
  <c r="U67" i="8" s="1"/>
  <c r="T67" i="8"/>
  <c r="P48" i="6" s="1"/>
  <c r="V67" i="8"/>
  <c r="X67" i="8"/>
  <c r="AA67" i="8"/>
  <c r="AB67" i="8"/>
  <c r="AC67" i="8"/>
  <c r="AD67" i="8"/>
  <c r="O48" i="6" l="1"/>
  <c r="F16" i="5"/>
  <c r="G16" i="5"/>
  <c r="H16" i="5"/>
  <c r="I16" i="5"/>
  <c r="J16" i="5"/>
  <c r="K16" i="5"/>
  <c r="M16" i="5"/>
  <c r="F17" i="5"/>
  <c r="G17" i="5"/>
  <c r="H17" i="5"/>
  <c r="I17" i="5"/>
  <c r="J17" i="5"/>
  <c r="K17" i="5"/>
  <c r="L17" i="5"/>
  <c r="M17" i="5"/>
  <c r="F18" i="5"/>
  <c r="G18" i="5"/>
  <c r="H18" i="5"/>
  <c r="I18" i="5"/>
  <c r="J18" i="5"/>
  <c r="K18" i="5"/>
  <c r="M18" i="5"/>
  <c r="F24" i="6"/>
  <c r="G24" i="6"/>
  <c r="H24" i="6"/>
  <c r="I24" i="6"/>
  <c r="J24" i="6"/>
  <c r="K24" i="6"/>
  <c r="M24" i="6"/>
  <c r="R24" i="6"/>
  <c r="F25" i="6"/>
  <c r="G25" i="6"/>
  <c r="H25" i="6"/>
  <c r="I25" i="6"/>
  <c r="J25" i="6"/>
  <c r="K25" i="6"/>
  <c r="L25" i="6"/>
  <c r="M25" i="6"/>
  <c r="S25" i="6"/>
  <c r="F26" i="6"/>
  <c r="G26" i="6"/>
  <c r="H26" i="6"/>
  <c r="I26" i="6"/>
  <c r="J26" i="6"/>
  <c r="K26" i="6"/>
  <c r="L26" i="6"/>
  <c r="M26" i="6"/>
  <c r="L28" i="8"/>
  <c r="L24" i="6" s="1"/>
  <c r="O28" i="8"/>
  <c r="Q24" i="6" s="1"/>
  <c r="P28" i="8"/>
  <c r="Q28" i="8"/>
  <c r="S24" i="6" s="1"/>
  <c r="R28" i="8"/>
  <c r="T24" i="6" s="1"/>
  <c r="S28" i="8"/>
  <c r="O24" i="6" s="1"/>
  <c r="T28" i="8"/>
  <c r="N28" i="8" s="1"/>
  <c r="N16" i="5" s="1"/>
  <c r="V28" i="8"/>
  <c r="X28" i="8"/>
  <c r="Z28" i="8"/>
  <c r="AA28" i="8"/>
  <c r="AB28" i="8"/>
  <c r="AD28" i="8"/>
  <c r="L29" i="8"/>
  <c r="O29" i="8"/>
  <c r="Q25" i="6" s="1"/>
  <c r="P29" i="8"/>
  <c r="R25" i="6" s="1"/>
  <c r="Q29" i="8"/>
  <c r="R29" i="8"/>
  <c r="T25" i="6" s="1"/>
  <c r="S29" i="8"/>
  <c r="U29" i="8" s="1"/>
  <c r="T29" i="8"/>
  <c r="P25" i="6" s="1"/>
  <c r="V29" i="8"/>
  <c r="Z29" i="8"/>
  <c r="AA29" i="8"/>
  <c r="AB29" i="8"/>
  <c r="AD29" i="8"/>
  <c r="L30" i="8"/>
  <c r="V30" i="8" s="1"/>
  <c r="X30" i="8" s="1"/>
  <c r="O30" i="8"/>
  <c r="Q26" i="6" s="1"/>
  <c r="P30" i="8"/>
  <c r="R26" i="6" s="1"/>
  <c r="Q30" i="8"/>
  <c r="S26" i="6" s="1"/>
  <c r="R30" i="8"/>
  <c r="T26" i="6" s="1"/>
  <c r="S30" i="8"/>
  <c r="O26" i="6" s="1"/>
  <c r="T30" i="8"/>
  <c r="N30" i="8" s="1"/>
  <c r="N26" i="6" s="1"/>
  <c r="Z30" i="8"/>
  <c r="AA30" i="8"/>
  <c r="AB30" i="8"/>
  <c r="AD30" i="8"/>
  <c r="L229" i="8"/>
  <c r="L170" i="6" s="1"/>
  <c r="L228" i="8"/>
  <c r="L227" i="8"/>
  <c r="L226" i="8"/>
  <c r="L102" i="5" s="1"/>
  <c r="L225" i="8"/>
  <c r="L94" i="4" s="1"/>
  <c r="L224" i="8"/>
  <c r="L223" i="8"/>
  <c r="AD222" i="8"/>
  <c r="AB222" i="8"/>
  <c r="AA222" i="8"/>
  <c r="Z222" i="8"/>
  <c r="V222" i="8"/>
  <c r="X222" i="8" s="1"/>
  <c r="T222" i="8"/>
  <c r="N222" i="8" s="1"/>
  <c r="N167" i="6" s="1"/>
  <c r="S222" i="8"/>
  <c r="R222" i="8"/>
  <c r="T167" i="6" s="1"/>
  <c r="Q222" i="8"/>
  <c r="S167" i="6" s="1"/>
  <c r="P222" i="8"/>
  <c r="R167" i="6" s="1"/>
  <c r="O222" i="8"/>
  <c r="Q167" i="6" s="1"/>
  <c r="L222" i="8"/>
  <c r="L167" i="6" s="1"/>
  <c r="AD221" i="8"/>
  <c r="AB221" i="8"/>
  <c r="AA221" i="8"/>
  <c r="AA224" i="8" s="1"/>
  <c r="AE224" i="8" s="1"/>
  <c r="T224" i="8" s="1"/>
  <c r="P88" i="3" s="1"/>
  <c r="Z221" i="8"/>
  <c r="T221" i="8"/>
  <c r="S221" i="8"/>
  <c r="R221" i="8"/>
  <c r="T166" i="6" s="1"/>
  <c r="Q221" i="8"/>
  <c r="S166" i="6" s="1"/>
  <c r="P221" i="8"/>
  <c r="R166" i="6" s="1"/>
  <c r="O221" i="8"/>
  <c r="L221" i="8"/>
  <c r="L220" i="8"/>
  <c r="L219" i="8"/>
  <c r="L218" i="8"/>
  <c r="L97" i="5" s="1"/>
  <c r="L217" i="8"/>
  <c r="L216" i="8"/>
  <c r="L83" i="3" s="1"/>
  <c r="L215" i="8"/>
  <c r="L84" i="2" s="1"/>
  <c r="AC214" i="8"/>
  <c r="AC218" i="8" s="1"/>
  <c r="AB214" i="8"/>
  <c r="AB217" i="8" s="1"/>
  <c r="AE217" i="8" s="1"/>
  <c r="T217" i="8" s="1"/>
  <c r="P89" i="4" s="1"/>
  <c r="AA214" i="8"/>
  <c r="AA216" i="8" s="1"/>
  <c r="Z214" i="8"/>
  <c r="Z215" i="8" s="1"/>
  <c r="AE215" i="8" s="1"/>
  <c r="T215" i="8" s="1"/>
  <c r="P84" i="2" s="1"/>
  <c r="V214" i="8"/>
  <c r="V220" i="8" s="1"/>
  <c r="N214" i="8"/>
  <c r="N220" i="8" s="1"/>
  <c r="L213" i="8"/>
  <c r="L212" i="8"/>
  <c r="L211" i="8"/>
  <c r="L210" i="8"/>
  <c r="L209" i="8"/>
  <c r="L84" i="4" s="1"/>
  <c r="L208" i="8"/>
  <c r="L78" i="3" s="1"/>
  <c r="L207" i="8"/>
  <c r="AC206" i="8"/>
  <c r="AB206" i="8"/>
  <c r="AA206" i="8"/>
  <c r="Z206" i="8"/>
  <c r="T206" i="8"/>
  <c r="N206" i="8" s="1"/>
  <c r="N158" i="6" s="1"/>
  <c r="S206" i="8"/>
  <c r="U206" i="8" s="1"/>
  <c r="R206" i="8"/>
  <c r="Q206" i="8"/>
  <c r="P206" i="8"/>
  <c r="O206" i="8"/>
  <c r="L206" i="8"/>
  <c r="AC205" i="8"/>
  <c r="AB205" i="8"/>
  <c r="AA205" i="8"/>
  <c r="Z205" i="8"/>
  <c r="T205" i="8"/>
  <c r="S205" i="8"/>
  <c r="U205" i="8" s="1"/>
  <c r="R205" i="8"/>
  <c r="Q205" i="8"/>
  <c r="P205" i="8"/>
  <c r="O205" i="8"/>
  <c r="L205" i="8"/>
  <c r="L157" i="6" s="1"/>
  <c r="AD204" i="8"/>
  <c r="AB204" i="8"/>
  <c r="AA204" i="8"/>
  <c r="Z204" i="8"/>
  <c r="T204" i="8"/>
  <c r="P156" i="6" s="1"/>
  <c r="S204" i="8"/>
  <c r="U204" i="8" s="1"/>
  <c r="R204" i="8"/>
  <c r="T156" i="6" s="1"/>
  <c r="Q204" i="8"/>
  <c r="S156" i="6" s="1"/>
  <c r="P204" i="8"/>
  <c r="R156" i="6" s="1"/>
  <c r="O204" i="8"/>
  <c r="Q156" i="6" s="1"/>
  <c r="L204" i="8"/>
  <c r="AD203" i="8"/>
  <c r="AC203" i="8"/>
  <c r="AA203" i="8"/>
  <c r="Z203" i="8"/>
  <c r="T203" i="8"/>
  <c r="S203" i="8"/>
  <c r="U203" i="8" s="1"/>
  <c r="R203" i="8"/>
  <c r="T155" i="6" s="1"/>
  <c r="Q203" i="8"/>
  <c r="S155" i="6" s="1"/>
  <c r="P203" i="8"/>
  <c r="O203" i="8"/>
  <c r="Q155" i="6" s="1"/>
  <c r="N203" i="8"/>
  <c r="N155" i="6" s="1"/>
  <c r="L203" i="8"/>
  <c r="L155" i="6" s="1"/>
  <c r="AD202" i="8"/>
  <c r="AC202" i="8"/>
  <c r="AB202" i="8"/>
  <c r="Z202" i="8"/>
  <c r="T202" i="8"/>
  <c r="P154" i="6" s="1"/>
  <c r="S202" i="8"/>
  <c r="U202" i="8" s="1"/>
  <c r="R202" i="8"/>
  <c r="T154" i="6" s="1"/>
  <c r="Q202" i="8"/>
  <c r="S154" i="6" s="1"/>
  <c r="P202" i="8"/>
  <c r="R154" i="6" s="1"/>
  <c r="O202" i="8"/>
  <c r="Q154" i="6" s="1"/>
  <c r="N202" i="8"/>
  <c r="N154" i="6" s="1"/>
  <c r="L202" i="8"/>
  <c r="AD201" i="8"/>
  <c r="AC201" i="8"/>
  <c r="AB201" i="8"/>
  <c r="Z201" i="8"/>
  <c r="T201" i="8"/>
  <c r="P153" i="6" s="1"/>
  <c r="S201" i="8"/>
  <c r="R201" i="8"/>
  <c r="T153" i="6" s="1"/>
  <c r="Q201" i="8"/>
  <c r="S153" i="6" s="1"/>
  <c r="P201" i="8"/>
  <c r="R153" i="6" s="1"/>
  <c r="O201" i="8"/>
  <c r="Q153" i="6" s="1"/>
  <c r="L201" i="8"/>
  <c r="L153" i="6" s="1"/>
  <c r="AD200" i="8"/>
  <c r="AC200" i="8"/>
  <c r="AB200" i="8"/>
  <c r="AA200" i="8"/>
  <c r="T200" i="8"/>
  <c r="P152" i="6" s="1"/>
  <c r="S200" i="8"/>
  <c r="R200" i="8"/>
  <c r="T152" i="6" s="1"/>
  <c r="Q200" i="8"/>
  <c r="S152" i="6" s="1"/>
  <c r="P200" i="8"/>
  <c r="R152" i="6" s="1"/>
  <c r="O200" i="8"/>
  <c r="Q152" i="6" s="1"/>
  <c r="L200" i="8"/>
  <c r="N200" i="8" s="1"/>
  <c r="AD199" i="8"/>
  <c r="AC199" i="8"/>
  <c r="AB199" i="8"/>
  <c r="AA199" i="8"/>
  <c r="T199" i="8"/>
  <c r="P151" i="6" s="1"/>
  <c r="S199" i="8"/>
  <c r="U199" i="8" s="1"/>
  <c r="R199" i="8"/>
  <c r="T151" i="6" s="1"/>
  <c r="Q199" i="8"/>
  <c r="S151" i="6" s="1"/>
  <c r="P199" i="8"/>
  <c r="R151" i="6" s="1"/>
  <c r="O199" i="8"/>
  <c r="L199" i="8"/>
  <c r="N199" i="8" s="1"/>
  <c r="N151" i="6" s="1"/>
  <c r="L198" i="8"/>
  <c r="L197" i="8"/>
  <c r="L196" i="8"/>
  <c r="L195" i="8"/>
  <c r="L78" i="4" s="1"/>
  <c r="L194" i="8"/>
  <c r="L72" i="3" s="1"/>
  <c r="L193" i="8"/>
  <c r="AC192" i="8"/>
  <c r="AC196" i="8" s="1"/>
  <c r="AE196" i="8" s="1"/>
  <c r="T196" i="8" s="1"/>
  <c r="P86" i="5" s="1"/>
  <c r="AB192" i="8"/>
  <c r="AB195" i="8" s="1"/>
  <c r="AE195" i="8" s="1"/>
  <c r="T195" i="8" s="1"/>
  <c r="P78" i="4" s="1"/>
  <c r="AA192" i="8"/>
  <c r="AA194" i="8" s="1"/>
  <c r="Z192" i="8"/>
  <c r="Z193" i="8" s="1"/>
  <c r="AE193" i="8" s="1"/>
  <c r="V192" i="8"/>
  <c r="N192" i="8"/>
  <c r="N198" i="8" s="1"/>
  <c r="N150" i="6" s="1"/>
  <c r="L191" i="8"/>
  <c r="L145" i="6" s="1"/>
  <c r="L190" i="8"/>
  <c r="L189" i="8"/>
  <c r="L188" i="8"/>
  <c r="L81" i="5" s="1"/>
  <c r="L187" i="8"/>
  <c r="L74" i="4" s="1"/>
  <c r="L186" i="8"/>
  <c r="L185" i="8"/>
  <c r="L69" i="2" s="1"/>
  <c r="AC184" i="8"/>
  <c r="AB184" i="8"/>
  <c r="AA184" i="8"/>
  <c r="Z184" i="8"/>
  <c r="V184" i="8"/>
  <c r="X184" i="8" s="1"/>
  <c r="N184" i="8"/>
  <c r="N142" i="6" s="1"/>
  <c r="AC183" i="8"/>
  <c r="AB183" i="8"/>
  <c r="AA183" i="8"/>
  <c r="Z183" i="8"/>
  <c r="U183" i="8"/>
  <c r="L183" i="8"/>
  <c r="AD182" i="8"/>
  <c r="AB182" i="8"/>
  <c r="AA182" i="8"/>
  <c r="Z182" i="8"/>
  <c r="T182" i="8"/>
  <c r="P140" i="6" s="1"/>
  <c r="S182" i="8"/>
  <c r="R182" i="8"/>
  <c r="T140" i="6" s="1"/>
  <c r="Q182" i="8"/>
  <c r="S140" i="6" s="1"/>
  <c r="P182" i="8"/>
  <c r="R140" i="6" s="1"/>
  <c r="O182" i="8"/>
  <c r="Q140" i="6" s="1"/>
  <c r="L182" i="8"/>
  <c r="V182" i="8" s="1"/>
  <c r="L181" i="8"/>
  <c r="L180" i="8"/>
  <c r="L179" i="8"/>
  <c r="L76" i="5" s="1"/>
  <c r="L178" i="8"/>
  <c r="L177" i="8"/>
  <c r="L63" i="3" s="1"/>
  <c r="L176" i="8"/>
  <c r="L64" i="2" s="1"/>
  <c r="AC174" i="8"/>
  <c r="AB174" i="8"/>
  <c r="AA174" i="8"/>
  <c r="Z174" i="8"/>
  <c r="V174" i="8"/>
  <c r="X174" i="8" s="1"/>
  <c r="T174" i="8"/>
  <c r="T184" i="8" s="1"/>
  <c r="S174" i="8"/>
  <c r="U174" i="8" s="1"/>
  <c r="R174" i="8"/>
  <c r="Q174" i="8"/>
  <c r="P174" i="8"/>
  <c r="O174" i="8"/>
  <c r="N174" i="8"/>
  <c r="N136" i="6" s="1"/>
  <c r="AD173" i="8"/>
  <c r="AB173" i="8"/>
  <c r="AA173" i="8"/>
  <c r="Z173" i="8"/>
  <c r="L173" i="8"/>
  <c r="L172" i="8"/>
  <c r="V171" i="8"/>
  <c r="N171" i="8"/>
  <c r="N133" i="6" s="1"/>
  <c r="L171" i="8"/>
  <c r="L133" i="6" s="1"/>
  <c r="AD170" i="8"/>
  <c r="AE170" i="8" s="1"/>
  <c r="T170" i="8" s="1"/>
  <c r="L170" i="8"/>
  <c r="AC169" i="8"/>
  <c r="AE169" i="8" s="1"/>
  <c r="T169" i="8" s="1"/>
  <c r="P71" i="5" s="1"/>
  <c r="L169" i="8"/>
  <c r="L71" i="5" s="1"/>
  <c r="AB168" i="8"/>
  <c r="AE168" i="8" s="1"/>
  <c r="T168" i="8" s="1"/>
  <c r="L168" i="8"/>
  <c r="L63" i="4" s="1"/>
  <c r="AA167" i="8"/>
  <c r="AE167" i="8" s="1"/>
  <c r="T167" i="8" s="1"/>
  <c r="P57" i="3" s="1"/>
  <c r="L167" i="8"/>
  <c r="L57" i="3" s="1"/>
  <c r="Z166" i="8"/>
  <c r="AE166" i="8" s="1"/>
  <c r="L166" i="8"/>
  <c r="L58" i="2" s="1"/>
  <c r="L164" i="8"/>
  <c r="L163" i="8"/>
  <c r="L162" i="8"/>
  <c r="L67" i="5" s="1"/>
  <c r="L161" i="8"/>
  <c r="L160" i="8"/>
  <c r="L53" i="3" s="1"/>
  <c r="L159" i="8"/>
  <c r="AC158" i="8"/>
  <c r="AB158" i="8"/>
  <c r="AA158" i="8"/>
  <c r="Z158" i="8"/>
  <c r="T158" i="8"/>
  <c r="N158" i="8" s="1"/>
  <c r="N126" i="6" s="1"/>
  <c r="S158" i="8"/>
  <c r="U158" i="8" s="1"/>
  <c r="R158" i="8"/>
  <c r="Q158" i="8"/>
  <c r="P158" i="8"/>
  <c r="O158" i="8"/>
  <c r="L158" i="8"/>
  <c r="L126" i="6" s="1"/>
  <c r="AC157" i="8"/>
  <c r="AB157" i="8"/>
  <c r="AA157" i="8"/>
  <c r="Z157" i="8"/>
  <c r="T157" i="8"/>
  <c r="N157" i="8" s="1"/>
  <c r="N125" i="6" s="1"/>
  <c r="S157" i="8"/>
  <c r="U157" i="8" s="1"/>
  <c r="R157" i="8"/>
  <c r="Q157" i="8"/>
  <c r="P157" i="8"/>
  <c r="O157" i="8"/>
  <c r="L157" i="8"/>
  <c r="AC156" i="8"/>
  <c r="AB156" i="8"/>
  <c r="AA156" i="8"/>
  <c r="Z156" i="8"/>
  <c r="T156" i="8"/>
  <c r="S156" i="8"/>
  <c r="U156" i="8" s="1"/>
  <c r="R156" i="8"/>
  <c r="Q156" i="8"/>
  <c r="P156" i="8"/>
  <c r="O156" i="8"/>
  <c r="L156" i="8"/>
  <c r="AC155" i="8"/>
  <c r="AB155" i="8"/>
  <c r="AA155" i="8"/>
  <c r="Z155" i="8"/>
  <c r="T155" i="8"/>
  <c r="S155" i="8"/>
  <c r="U155" i="8" s="1"/>
  <c r="R155" i="8"/>
  <c r="Q155" i="8"/>
  <c r="P155" i="8"/>
  <c r="O155" i="8"/>
  <c r="L155" i="8"/>
  <c r="L123" i="6" s="1"/>
  <c r="AC154" i="8"/>
  <c r="AB154" i="8"/>
  <c r="AA154" i="8"/>
  <c r="Z154" i="8"/>
  <c r="T154" i="8"/>
  <c r="S154" i="8"/>
  <c r="U154" i="8" s="1"/>
  <c r="R154" i="8"/>
  <c r="Q154" i="8"/>
  <c r="P154" i="8"/>
  <c r="O154" i="8"/>
  <c r="L154" i="8"/>
  <c r="AC153" i="8"/>
  <c r="AB153" i="8"/>
  <c r="AA153" i="8"/>
  <c r="Z153" i="8"/>
  <c r="T153" i="8"/>
  <c r="S153" i="8"/>
  <c r="U153" i="8" s="1"/>
  <c r="R153" i="8"/>
  <c r="Q153" i="8"/>
  <c r="P153" i="8"/>
  <c r="O153" i="8"/>
  <c r="L153" i="8"/>
  <c r="L121" i="6" s="1"/>
  <c r="AC151" i="8"/>
  <c r="AB151" i="8"/>
  <c r="AA151" i="8"/>
  <c r="Z151" i="8"/>
  <c r="T151" i="8"/>
  <c r="N151" i="8" s="1"/>
  <c r="N119" i="6" s="1"/>
  <c r="S151" i="8"/>
  <c r="U151" i="8" s="1"/>
  <c r="R151" i="8"/>
  <c r="Q151" i="8"/>
  <c r="P151" i="8"/>
  <c r="O151" i="8"/>
  <c r="L151" i="8"/>
  <c r="AC150" i="8"/>
  <c r="AB150" i="8"/>
  <c r="AA150" i="8"/>
  <c r="Z150" i="8"/>
  <c r="T150" i="8"/>
  <c r="N150" i="8" s="1"/>
  <c r="N118" i="6" s="1"/>
  <c r="S150" i="8"/>
  <c r="U150" i="8" s="1"/>
  <c r="R150" i="8"/>
  <c r="Q150" i="8"/>
  <c r="P150" i="8"/>
  <c r="O150" i="8"/>
  <c r="L150" i="8"/>
  <c r="V150" i="8" s="1"/>
  <c r="X150" i="8" s="1"/>
  <c r="AC149" i="8"/>
  <c r="AB149" i="8"/>
  <c r="AA149" i="8"/>
  <c r="Z149" i="8"/>
  <c r="T149" i="8"/>
  <c r="S149" i="8"/>
  <c r="U149" i="8" s="1"/>
  <c r="R149" i="8"/>
  <c r="Q149" i="8"/>
  <c r="P149" i="8"/>
  <c r="O149" i="8"/>
  <c r="L149" i="8"/>
  <c r="L117" i="6" s="1"/>
  <c r="AC148" i="8"/>
  <c r="AB148" i="8"/>
  <c r="AA148" i="8"/>
  <c r="Z148" i="8"/>
  <c r="T148" i="8"/>
  <c r="S148" i="8"/>
  <c r="U148" i="8" s="1"/>
  <c r="R148" i="8"/>
  <c r="Q148" i="8"/>
  <c r="P148" i="8"/>
  <c r="O148" i="8"/>
  <c r="L148" i="8"/>
  <c r="AC147" i="8"/>
  <c r="AB147" i="8"/>
  <c r="AA147" i="8"/>
  <c r="Z147" i="8"/>
  <c r="T147" i="8"/>
  <c r="N147" i="8" s="1"/>
  <c r="N115" i="6" s="1"/>
  <c r="S147" i="8"/>
  <c r="U147" i="8" s="1"/>
  <c r="R147" i="8"/>
  <c r="Q147" i="8"/>
  <c r="P147" i="8"/>
  <c r="O147" i="8"/>
  <c r="L147" i="8"/>
  <c r="V147" i="8" s="1"/>
  <c r="AC146" i="8"/>
  <c r="AB146" i="8"/>
  <c r="AA146" i="8"/>
  <c r="Z146" i="8"/>
  <c r="T146" i="8"/>
  <c r="S146" i="8"/>
  <c r="U146" i="8" s="1"/>
  <c r="R146" i="8"/>
  <c r="Q146" i="8"/>
  <c r="P146" i="8"/>
  <c r="O146" i="8"/>
  <c r="L146" i="8"/>
  <c r="AC145" i="8"/>
  <c r="AB145" i="8"/>
  <c r="AA145" i="8"/>
  <c r="Z145" i="8"/>
  <c r="V145" i="8"/>
  <c r="T145" i="8"/>
  <c r="N145" i="8" s="1"/>
  <c r="N113" i="6" s="1"/>
  <c r="S145" i="8"/>
  <c r="U145" i="8" s="1"/>
  <c r="R145" i="8"/>
  <c r="Q145" i="8"/>
  <c r="P145" i="8"/>
  <c r="O145" i="8"/>
  <c r="L145" i="8"/>
  <c r="AD144" i="8"/>
  <c r="AB144" i="8"/>
  <c r="AA144" i="8"/>
  <c r="Z144" i="8"/>
  <c r="T144" i="8"/>
  <c r="P112" i="6" s="1"/>
  <c r="S144" i="8"/>
  <c r="R144" i="8"/>
  <c r="T112" i="6" s="1"/>
  <c r="Q144" i="8"/>
  <c r="S112" i="6" s="1"/>
  <c r="P144" i="8"/>
  <c r="O144" i="8"/>
  <c r="Q112" i="6" s="1"/>
  <c r="L144" i="8"/>
  <c r="L112" i="6" s="1"/>
  <c r="AD143" i="8"/>
  <c r="AB143" i="8"/>
  <c r="AA143" i="8"/>
  <c r="Z143" i="8"/>
  <c r="T143" i="8"/>
  <c r="S143" i="8"/>
  <c r="R143" i="8"/>
  <c r="T111" i="6" s="1"/>
  <c r="T135" i="6" s="1"/>
  <c r="Q143" i="8"/>
  <c r="S111" i="6" s="1"/>
  <c r="S135" i="6" s="1"/>
  <c r="P143" i="8"/>
  <c r="R111" i="6" s="1"/>
  <c r="R135" i="6" s="1"/>
  <c r="O143" i="8"/>
  <c r="Q111" i="6" s="1"/>
  <c r="Q135" i="6" s="1"/>
  <c r="L143" i="8"/>
  <c r="V143" i="8" s="1"/>
  <c r="X143" i="8" s="1"/>
  <c r="AD142" i="8"/>
  <c r="AB142" i="8"/>
  <c r="AA142" i="8"/>
  <c r="Z142" i="8"/>
  <c r="T142" i="8"/>
  <c r="S142" i="8"/>
  <c r="U142" i="8" s="1"/>
  <c r="R142" i="8"/>
  <c r="T110" i="6" s="1"/>
  <c r="Q142" i="8"/>
  <c r="S110" i="6" s="1"/>
  <c r="P142" i="8"/>
  <c r="R110" i="6" s="1"/>
  <c r="O142" i="8"/>
  <c r="Q110" i="6" s="1"/>
  <c r="L142" i="8"/>
  <c r="L60" i="5" s="1"/>
  <c r="AD141" i="8"/>
  <c r="AB141" i="8"/>
  <c r="AA141" i="8"/>
  <c r="Z141" i="8"/>
  <c r="T141" i="8"/>
  <c r="P109" i="6" s="1"/>
  <c r="S141" i="8"/>
  <c r="R141" i="8"/>
  <c r="T109" i="6" s="1"/>
  <c r="Q141" i="8"/>
  <c r="P141" i="8"/>
  <c r="R109" i="6" s="1"/>
  <c r="O141" i="8"/>
  <c r="L141" i="8"/>
  <c r="L109" i="6" s="1"/>
  <c r="AD140" i="8"/>
  <c r="AB140" i="8"/>
  <c r="AA140" i="8"/>
  <c r="Z140" i="8"/>
  <c r="T140" i="8"/>
  <c r="S140" i="8"/>
  <c r="U140" i="8" s="1"/>
  <c r="R140" i="8"/>
  <c r="T108" i="6" s="1"/>
  <c r="Q140" i="8"/>
  <c r="S108" i="6" s="1"/>
  <c r="P140" i="8"/>
  <c r="R108" i="6" s="1"/>
  <c r="O140" i="8"/>
  <c r="Q108" i="6" s="1"/>
  <c r="L140" i="8"/>
  <c r="AD139" i="8"/>
  <c r="AB139" i="8"/>
  <c r="AA139" i="8"/>
  <c r="Z139" i="8"/>
  <c r="T139" i="8"/>
  <c r="P107" i="6" s="1"/>
  <c r="S139" i="8"/>
  <c r="U139" i="8" s="1"/>
  <c r="R139" i="8"/>
  <c r="T107" i="6" s="1"/>
  <c r="Q139" i="8"/>
  <c r="S107" i="6" s="1"/>
  <c r="P139" i="8"/>
  <c r="R107" i="6" s="1"/>
  <c r="O139" i="8"/>
  <c r="Q107" i="6" s="1"/>
  <c r="L139" i="8"/>
  <c r="AD138" i="8"/>
  <c r="AB138" i="8"/>
  <c r="AA138" i="8"/>
  <c r="Z138" i="8"/>
  <c r="T138" i="8"/>
  <c r="P106" i="6" s="1"/>
  <c r="S138" i="8"/>
  <c r="U138" i="8" s="1"/>
  <c r="R138" i="8"/>
  <c r="T106" i="6" s="1"/>
  <c r="Q138" i="8"/>
  <c r="S106" i="6" s="1"/>
  <c r="P138" i="8"/>
  <c r="R106" i="6" s="1"/>
  <c r="O138" i="8"/>
  <c r="Q106" i="6" s="1"/>
  <c r="L138" i="8"/>
  <c r="L56" i="5" s="1"/>
  <c r="AD137" i="8"/>
  <c r="AB137" i="8"/>
  <c r="AA137" i="8"/>
  <c r="Z137" i="8"/>
  <c r="T137" i="8"/>
  <c r="P105" i="6" s="1"/>
  <c r="S137" i="8"/>
  <c r="U137" i="8" s="1"/>
  <c r="R137" i="8"/>
  <c r="T105" i="6" s="1"/>
  <c r="Q137" i="8"/>
  <c r="S105" i="6" s="1"/>
  <c r="P137" i="8"/>
  <c r="R105" i="6" s="1"/>
  <c r="O137" i="8"/>
  <c r="Q105" i="6" s="1"/>
  <c r="L137" i="8"/>
  <c r="V137" i="8" s="1"/>
  <c r="AD136" i="8"/>
  <c r="AB136" i="8"/>
  <c r="AA136" i="8"/>
  <c r="Z136" i="8"/>
  <c r="T136" i="8"/>
  <c r="P104" i="6" s="1"/>
  <c r="S136" i="8"/>
  <c r="R136" i="8"/>
  <c r="T104" i="6" s="1"/>
  <c r="Q136" i="8"/>
  <c r="S104" i="6" s="1"/>
  <c r="P136" i="8"/>
  <c r="R104" i="6" s="1"/>
  <c r="O136" i="8"/>
  <c r="Q104" i="6" s="1"/>
  <c r="L136" i="8"/>
  <c r="L104" i="6" s="1"/>
  <c r="AD135" i="8"/>
  <c r="AC135" i="8"/>
  <c r="AA135" i="8"/>
  <c r="Z135" i="8"/>
  <c r="T135" i="8"/>
  <c r="S135" i="8"/>
  <c r="U135" i="8" s="1"/>
  <c r="R135" i="8"/>
  <c r="T103" i="6" s="1"/>
  <c r="Q135" i="8"/>
  <c r="S103" i="6" s="1"/>
  <c r="P135" i="8"/>
  <c r="R103" i="6" s="1"/>
  <c r="O135" i="8"/>
  <c r="Q103" i="6" s="1"/>
  <c r="L135" i="8"/>
  <c r="L103" i="6" s="1"/>
  <c r="AD134" i="8"/>
  <c r="AC134" i="8"/>
  <c r="AA134" i="8"/>
  <c r="Z134" i="8"/>
  <c r="T134" i="8"/>
  <c r="P102" i="6" s="1"/>
  <c r="S134" i="8"/>
  <c r="U134" i="8" s="1"/>
  <c r="R134" i="8"/>
  <c r="T102" i="6" s="1"/>
  <c r="Q134" i="8"/>
  <c r="S102" i="6" s="1"/>
  <c r="P134" i="8"/>
  <c r="R102" i="6" s="1"/>
  <c r="O134" i="8"/>
  <c r="Q102" i="6" s="1"/>
  <c r="L134" i="8"/>
  <c r="L56" i="4" s="1"/>
  <c r="AD133" i="8"/>
  <c r="AC133" i="8"/>
  <c r="AA133" i="8"/>
  <c r="Z133" i="8"/>
  <c r="T133" i="8"/>
  <c r="P101" i="6" s="1"/>
  <c r="S133" i="8"/>
  <c r="U133" i="8" s="1"/>
  <c r="R133" i="8"/>
  <c r="Q133" i="8"/>
  <c r="S101" i="6" s="1"/>
  <c r="P133" i="8"/>
  <c r="R101" i="6" s="1"/>
  <c r="O133" i="8"/>
  <c r="Q101" i="6" s="1"/>
  <c r="L133" i="8"/>
  <c r="AD132" i="8"/>
  <c r="AC132" i="8"/>
  <c r="AA132" i="8"/>
  <c r="Z132" i="8"/>
  <c r="T132" i="8"/>
  <c r="P100" i="6" s="1"/>
  <c r="S132" i="8"/>
  <c r="U132" i="8" s="1"/>
  <c r="R132" i="8"/>
  <c r="Q132" i="8"/>
  <c r="P132" i="8"/>
  <c r="R100" i="6" s="1"/>
  <c r="O132" i="8"/>
  <c r="Q100" i="6" s="1"/>
  <c r="L132" i="8"/>
  <c r="AD131" i="8"/>
  <c r="AC131" i="8"/>
  <c r="AA131" i="8"/>
  <c r="Z131" i="8"/>
  <c r="T131" i="8"/>
  <c r="P99" i="6" s="1"/>
  <c r="S131" i="8"/>
  <c r="U131" i="8" s="1"/>
  <c r="R131" i="8"/>
  <c r="T99" i="6" s="1"/>
  <c r="Q131" i="8"/>
  <c r="S99" i="6" s="1"/>
  <c r="P131" i="8"/>
  <c r="O131" i="8"/>
  <c r="Q99" i="6" s="1"/>
  <c r="L131" i="8"/>
  <c r="L99" i="6" s="1"/>
  <c r="AD130" i="8"/>
  <c r="AC130" i="8"/>
  <c r="AA130" i="8"/>
  <c r="Z130" i="8"/>
  <c r="T130" i="8"/>
  <c r="S130" i="8"/>
  <c r="U130" i="8" s="1"/>
  <c r="R130" i="8"/>
  <c r="T98" i="6" s="1"/>
  <c r="Q130" i="8"/>
  <c r="S98" i="6" s="1"/>
  <c r="P130" i="8"/>
  <c r="R98" i="6" s="1"/>
  <c r="O130" i="8"/>
  <c r="Q98" i="6" s="1"/>
  <c r="L130" i="8"/>
  <c r="L52" i="4" s="1"/>
  <c r="AD129" i="8"/>
  <c r="AC129" i="8"/>
  <c r="AA129" i="8"/>
  <c r="Z129" i="8"/>
  <c r="T129" i="8"/>
  <c r="P97" i="6" s="1"/>
  <c r="S129" i="8"/>
  <c r="U129" i="8" s="1"/>
  <c r="R129" i="8"/>
  <c r="T97" i="6" s="1"/>
  <c r="Q129" i="8"/>
  <c r="S97" i="6" s="1"/>
  <c r="P129" i="8"/>
  <c r="R97" i="6" s="1"/>
  <c r="O129" i="8"/>
  <c r="Q97" i="6" s="1"/>
  <c r="L129" i="8"/>
  <c r="V129" i="8" s="1"/>
  <c r="AD128" i="8"/>
  <c r="AC128" i="8"/>
  <c r="AA128" i="8"/>
  <c r="Z128" i="8"/>
  <c r="T128" i="8"/>
  <c r="S128" i="8"/>
  <c r="U128" i="8" s="1"/>
  <c r="R128" i="8"/>
  <c r="Q128" i="8"/>
  <c r="S96" i="6" s="1"/>
  <c r="P128" i="8"/>
  <c r="R96" i="6" s="1"/>
  <c r="O128" i="8"/>
  <c r="Q96" i="6" s="1"/>
  <c r="L128" i="8"/>
  <c r="AD127" i="8"/>
  <c r="AC127" i="8"/>
  <c r="AA127" i="8"/>
  <c r="Z127" i="8"/>
  <c r="T127" i="8"/>
  <c r="P95" i="6" s="1"/>
  <c r="S127" i="8"/>
  <c r="U127" i="8" s="1"/>
  <c r="R127" i="8"/>
  <c r="T95" i="6" s="1"/>
  <c r="Q127" i="8"/>
  <c r="S95" i="6" s="1"/>
  <c r="P127" i="8"/>
  <c r="R95" i="6" s="1"/>
  <c r="O127" i="8"/>
  <c r="Q95" i="6" s="1"/>
  <c r="L127" i="8"/>
  <c r="AD126" i="8"/>
  <c r="AC126" i="8"/>
  <c r="AB126" i="8"/>
  <c r="Z126" i="8"/>
  <c r="T126" i="8"/>
  <c r="P94" i="6" s="1"/>
  <c r="S126" i="8"/>
  <c r="U126" i="8" s="1"/>
  <c r="R126" i="8"/>
  <c r="Q126" i="8"/>
  <c r="S94" i="6" s="1"/>
  <c r="P126" i="8"/>
  <c r="R94" i="6" s="1"/>
  <c r="O126" i="8"/>
  <c r="Q94" i="6" s="1"/>
  <c r="L126" i="8"/>
  <c r="AD125" i="8"/>
  <c r="AC125" i="8"/>
  <c r="AB125" i="8"/>
  <c r="Z125" i="8"/>
  <c r="T125" i="8"/>
  <c r="P93" i="6" s="1"/>
  <c r="S125" i="8"/>
  <c r="R125" i="8"/>
  <c r="T93" i="6" s="1"/>
  <c r="Q125" i="8"/>
  <c r="S93" i="6" s="1"/>
  <c r="P125" i="8"/>
  <c r="R93" i="6" s="1"/>
  <c r="O125" i="8"/>
  <c r="Q93" i="6" s="1"/>
  <c r="L125" i="8"/>
  <c r="AD124" i="8"/>
  <c r="AC124" i="8"/>
  <c r="AB124" i="8"/>
  <c r="Z124" i="8"/>
  <c r="T124" i="8"/>
  <c r="P92" i="6" s="1"/>
  <c r="S124" i="8"/>
  <c r="R124" i="8"/>
  <c r="T92" i="6" s="1"/>
  <c r="Q124" i="8"/>
  <c r="S92" i="6" s="1"/>
  <c r="P124" i="8"/>
  <c r="R92" i="6" s="1"/>
  <c r="O124" i="8"/>
  <c r="Q92" i="6" s="1"/>
  <c r="L124" i="8"/>
  <c r="L92" i="6" s="1"/>
  <c r="AD123" i="8"/>
  <c r="AC123" i="8"/>
  <c r="AB123" i="8"/>
  <c r="AA123" i="8"/>
  <c r="V123" i="8"/>
  <c r="X123" i="8" s="1"/>
  <c r="T123" i="8"/>
  <c r="P91" i="6" s="1"/>
  <c r="S123" i="8"/>
  <c r="U123" i="8" s="1"/>
  <c r="R123" i="8"/>
  <c r="T91" i="6" s="1"/>
  <c r="Q123" i="8"/>
  <c r="S91" i="6" s="1"/>
  <c r="P123" i="8"/>
  <c r="O123" i="8"/>
  <c r="Q91" i="6" s="1"/>
  <c r="L123" i="8"/>
  <c r="AD122" i="8"/>
  <c r="AC122" i="8"/>
  <c r="AB122" i="8"/>
  <c r="AA122" i="8"/>
  <c r="T122" i="8"/>
  <c r="P90" i="6" s="1"/>
  <c r="S122" i="8"/>
  <c r="R122" i="8"/>
  <c r="T90" i="6" s="1"/>
  <c r="Q122" i="8"/>
  <c r="S90" i="6" s="1"/>
  <c r="P122" i="8"/>
  <c r="R90" i="6" s="1"/>
  <c r="O122" i="8"/>
  <c r="L122" i="8"/>
  <c r="L121" i="8"/>
  <c r="L120" i="8"/>
  <c r="L119" i="8"/>
  <c r="L118" i="8"/>
  <c r="L48" i="4" s="1"/>
  <c r="L117" i="8"/>
  <c r="L116" i="8"/>
  <c r="AC115" i="8"/>
  <c r="AB115" i="8"/>
  <c r="AA115" i="8"/>
  <c r="Z115" i="8"/>
  <c r="T115" i="8"/>
  <c r="N115" i="8" s="1"/>
  <c r="N86" i="6" s="1"/>
  <c r="S115" i="8"/>
  <c r="U115" i="8" s="1"/>
  <c r="R115" i="8"/>
  <c r="Q115" i="8"/>
  <c r="P115" i="8"/>
  <c r="O115" i="8"/>
  <c r="L115" i="8"/>
  <c r="AD114" i="8"/>
  <c r="AC114" i="8"/>
  <c r="AB114" i="8"/>
  <c r="AA114" i="8"/>
  <c r="AA117" i="8" s="1"/>
  <c r="AE117" i="8" s="1"/>
  <c r="T117" i="8" s="1"/>
  <c r="P48" i="3" s="1"/>
  <c r="T114" i="8"/>
  <c r="P85" i="6" s="1"/>
  <c r="S114" i="8"/>
  <c r="R114" i="8"/>
  <c r="T85" i="6" s="1"/>
  <c r="Q114" i="8"/>
  <c r="S85" i="6" s="1"/>
  <c r="P114" i="8"/>
  <c r="R85" i="6" s="1"/>
  <c r="O114" i="8"/>
  <c r="L114" i="8"/>
  <c r="L85" i="6" s="1"/>
  <c r="L113" i="8"/>
  <c r="L112" i="8"/>
  <c r="L111" i="8"/>
  <c r="L110" i="8"/>
  <c r="L44" i="4" s="1"/>
  <c r="L109" i="8"/>
  <c r="L44" i="3" s="1"/>
  <c r="L108" i="8"/>
  <c r="L46" i="2" s="1"/>
  <c r="AD106" i="8"/>
  <c r="AD112" i="8" s="1"/>
  <c r="AC106" i="8"/>
  <c r="AC111" i="8" s="1"/>
  <c r="AB106" i="8"/>
  <c r="AB110" i="8" s="1"/>
  <c r="AE110" i="8" s="1"/>
  <c r="T110" i="8" s="1"/>
  <c r="P44" i="4" s="1"/>
  <c r="AA106" i="8"/>
  <c r="AA109" i="8" s="1"/>
  <c r="T106" i="8"/>
  <c r="N106" i="8" s="1"/>
  <c r="S106" i="8"/>
  <c r="R106" i="8"/>
  <c r="T79" i="6" s="1"/>
  <c r="Q106" i="8"/>
  <c r="S79" i="6" s="1"/>
  <c r="P106" i="8"/>
  <c r="O106" i="8"/>
  <c r="Q79" i="6" s="1"/>
  <c r="L106" i="8"/>
  <c r="L105" i="8"/>
  <c r="L78" i="6" s="1"/>
  <c r="L104" i="8"/>
  <c r="L103" i="8"/>
  <c r="L102" i="8"/>
  <c r="L101" i="8"/>
  <c r="L37" i="4" s="1"/>
  <c r="L100" i="8"/>
  <c r="L37" i="3" s="1"/>
  <c r="L99" i="8"/>
  <c r="L39" i="2" s="1"/>
  <c r="AD98" i="8"/>
  <c r="AB98" i="8"/>
  <c r="AA98" i="8"/>
  <c r="Z98" i="8"/>
  <c r="T98" i="8"/>
  <c r="S98" i="8"/>
  <c r="R98" i="8"/>
  <c r="Q98" i="8"/>
  <c r="S75" i="6" s="1"/>
  <c r="P98" i="8"/>
  <c r="R75" i="6" s="1"/>
  <c r="O98" i="8"/>
  <c r="Q75" i="6" s="1"/>
  <c r="L98" i="8"/>
  <c r="L42" i="5" s="1"/>
  <c r="AC97" i="8"/>
  <c r="AB97" i="8"/>
  <c r="AA97" i="8"/>
  <c r="Z97" i="8"/>
  <c r="T97" i="8"/>
  <c r="N97" i="8" s="1"/>
  <c r="N74" i="6" s="1"/>
  <c r="S97" i="8"/>
  <c r="U97" i="8" s="1"/>
  <c r="R97" i="8"/>
  <c r="Q97" i="8"/>
  <c r="P97" i="8"/>
  <c r="O97" i="8"/>
  <c r="L97" i="8"/>
  <c r="AC96" i="8"/>
  <c r="AB96" i="8"/>
  <c r="AA96" i="8"/>
  <c r="Z96" i="8"/>
  <c r="T96" i="8"/>
  <c r="T183" i="8" s="1"/>
  <c r="S96" i="8"/>
  <c r="U96" i="8" s="1"/>
  <c r="R96" i="8"/>
  <c r="Q96" i="8"/>
  <c r="P96" i="8"/>
  <c r="O96" i="8"/>
  <c r="L96" i="8"/>
  <c r="AD95" i="8"/>
  <c r="AB95" i="8"/>
  <c r="AA95" i="8"/>
  <c r="Z95" i="8"/>
  <c r="T95" i="8"/>
  <c r="P72" i="6" s="1"/>
  <c r="S95" i="8"/>
  <c r="U95" i="8" s="1"/>
  <c r="R95" i="8"/>
  <c r="T72" i="6" s="1"/>
  <c r="Q95" i="8"/>
  <c r="S72" i="6" s="1"/>
  <c r="P95" i="8"/>
  <c r="R72" i="6" s="1"/>
  <c r="O95" i="8"/>
  <c r="Q72" i="6" s="1"/>
  <c r="L95" i="8"/>
  <c r="N95" i="8" s="1"/>
  <c r="N72" i="6" s="1"/>
  <c r="AD94" i="8"/>
  <c r="AC94" i="8"/>
  <c r="AB94" i="8"/>
  <c r="AA94" i="8"/>
  <c r="T94" i="8"/>
  <c r="P71" i="6" s="1"/>
  <c r="S94" i="8"/>
  <c r="O71" i="6" s="1"/>
  <c r="R94" i="8"/>
  <c r="T71" i="6" s="1"/>
  <c r="Q94" i="8"/>
  <c r="S71" i="6" s="1"/>
  <c r="P94" i="8"/>
  <c r="R71" i="6" s="1"/>
  <c r="O94" i="8"/>
  <c r="Q71" i="6" s="1"/>
  <c r="L94" i="8"/>
  <c r="L71" i="6" s="1"/>
  <c r="L93" i="8"/>
  <c r="L92" i="8"/>
  <c r="L91" i="8"/>
  <c r="L90" i="8"/>
  <c r="L89" i="8"/>
  <c r="L88" i="8"/>
  <c r="AD87" i="8"/>
  <c r="AB87" i="8"/>
  <c r="AA87" i="8"/>
  <c r="Z87" i="8"/>
  <c r="T87" i="8"/>
  <c r="P68" i="6" s="1"/>
  <c r="S87" i="8"/>
  <c r="U87" i="8" s="1"/>
  <c r="R87" i="8"/>
  <c r="T68" i="6" s="1"/>
  <c r="Q87" i="8"/>
  <c r="S68" i="6" s="1"/>
  <c r="P87" i="8"/>
  <c r="R68" i="6" s="1"/>
  <c r="O87" i="8"/>
  <c r="Q68" i="6" s="1"/>
  <c r="L87" i="8"/>
  <c r="AD86" i="8"/>
  <c r="AB86" i="8"/>
  <c r="AA86" i="8"/>
  <c r="Z86" i="8"/>
  <c r="T86" i="8"/>
  <c r="S86" i="8"/>
  <c r="R86" i="8"/>
  <c r="T67" i="6" s="1"/>
  <c r="Q86" i="8"/>
  <c r="S67" i="6" s="1"/>
  <c r="P86" i="8"/>
  <c r="R67" i="6" s="1"/>
  <c r="O86" i="8"/>
  <c r="Q67" i="6" s="1"/>
  <c r="L86" i="8"/>
  <c r="V86" i="8" s="1"/>
  <c r="AD85" i="8"/>
  <c r="AB85" i="8"/>
  <c r="AA85" i="8"/>
  <c r="Z85" i="8"/>
  <c r="T85" i="8"/>
  <c r="S85" i="8"/>
  <c r="R85" i="8"/>
  <c r="T66" i="6" s="1"/>
  <c r="Q85" i="8"/>
  <c r="S66" i="6" s="1"/>
  <c r="P85" i="8"/>
  <c r="O85" i="8"/>
  <c r="Q66" i="6" s="1"/>
  <c r="L85" i="8"/>
  <c r="AC84" i="8"/>
  <c r="AB84" i="8"/>
  <c r="AA84" i="8"/>
  <c r="Z84" i="8"/>
  <c r="T84" i="8"/>
  <c r="N84" i="8" s="1"/>
  <c r="N65" i="6" s="1"/>
  <c r="S84" i="8"/>
  <c r="U84" i="8" s="1"/>
  <c r="R84" i="8"/>
  <c r="Q84" i="8"/>
  <c r="P84" i="8"/>
  <c r="O84" i="8"/>
  <c r="L84" i="8"/>
  <c r="AC83" i="8"/>
  <c r="AB83" i="8"/>
  <c r="AA83" i="8"/>
  <c r="Z83" i="8"/>
  <c r="T83" i="8"/>
  <c r="N83" i="8" s="1"/>
  <c r="N64" i="6" s="1"/>
  <c r="S83" i="8"/>
  <c r="U83" i="8" s="1"/>
  <c r="R83" i="8"/>
  <c r="Q83" i="8"/>
  <c r="P83" i="8"/>
  <c r="O83" i="8"/>
  <c r="L83" i="8"/>
  <c r="AD82" i="8"/>
  <c r="AB82" i="8"/>
  <c r="AA82" i="8"/>
  <c r="Z82" i="8"/>
  <c r="T82" i="8"/>
  <c r="P63" i="6" s="1"/>
  <c r="S82" i="8"/>
  <c r="R82" i="8"/>
  <c r="T63" i="6" s="1"/>
  <c r="Q82" i="8"/>
  <c r="P82" i="8"/>
  <c r="R63" i="6" s="1"/>
  <c r="O82" i="8"/>
  <c r="Q63" i="6" s="1"/>
  <c r="N82" i="8"/>
  <c r="L82" i="8"/>
  <c r="L63" i="6" s="1"/>
  <c r="AD81" i="8"/>
  <c r="AB81" i="8"/>
  <c r="AA81" i="8"/>
  <c r="Z81" i="8"/>
  <c r="T81" i="8"/>
  <c r="P62" i="6" s="1"/>
  <c r="S81" i="8"/>
  <c r="R81" i="8"/>
  <c r="T62" i="6" s="1"/>
  <c r="Q81" i="8"/>
  <c r="S62" i="6" s="1"/>
  <c r="P81" i="8"/>
  <c r="R62" i="6" s="1"/>
  <c r="O81" i="8"/>
  <c r="Q62" i="6" s="1"/>
  <c r="L81" i="8"/>
  <c r="AD80" i="8"/>
  <c r="AB80" i="8"/>
  <c r="AA80" i="8"/>
  <c r="Z80" i="8"/>
  <c r="T80" i="8"/>
  <c r="P61" i="6" s="1"/>
  <c r="S80" i="8"/>
  <c r="U80" i="8" s="1"/>
  <c r="R80" i="8"/>
  <c r="T61" i="6" s="1"/>
  <c r="Q80" i="8"/>
  <c r="S61" i="6" s="1"/>
  <c r="P80" i="8"/>
  <c r="R61" i="6" s="1"/>
  <c r="O80" i="8"/>
  <c r="Q61" i="6" s="1"/>
  <c r="L80" i="8"/>
  <c r="L61" i="6" s="1"/>
  <c r="AD79" i="8"/>
  <c r="AC79" i="8"/>
  <c r="AA79" i="8"/>
  <c r="Z79" i="8"/>
  <c r="V79" i="8"/>
  <c r="X79" i="8" s="1"/>
  <c r="T79" i="8"/>
  <c r="P60" i="6" s="1"/>
  <c r="S79" i="8"/>
  <c r="U79" i="8" s="1"/>
  <c r="R79" i="8"/>
  <c r="T60" i="6" s="1"/>
  <c r="Q79" i="8"/>
  <c r="S60" i="6" s="1"/>
  <c r="P79" i="8"/>
  <c r="R60" i="6" s="1"/>
  <c r="O79" i="8"/>
  <c r="Q60" i="6" s="1"/>
  <c r="L79" i="8"/>
  <c r="AD78" i="8"/>
  <c r="AC78" i="8"/>
  <c r="AA78" i="8"/>
  <c r="Z78" i="8"/>
  <c r="U78" i="8"/>
  <c r="T78" i="8"/>
  <c r="P59" i="6" s="1"/>
  <c r="S78" i="8"/>
  <c r="R78" i="8"/>
  <c r="T59" i="6" s="1"/>
  <c r="Q78" i="8"/>
  <c r="S59" i="6" s="1"/>
  <c r="P78" i="8"/>
  <c r="R59" i="6" s="1"/>
  <c r="O78" i="8"/>
  <c r="Q59" i="6" s="1"/>
  <c r="L78" i="8"/>
  <c r="L59" i="6" s="1"/>
  <c r="AD77" i="8"/>
  <c r="AC77" i="8"/>
  <c r="AA77" i="8"/>
  <c r="Z77" i="8"/>
  <c r="V77" i="8"/>
  <c r="X77" i="8" s="1"/>
  <c r="T77" i="8"/>
  <c r="P58" i="6" s="1"/>
  <c r="S77" i="8"/>
  <c r="R77" i="8"/>
  <c r="T58" i="6" s="1"/>
  <c r="Q77" i="8"/>
  <c r="S58" i="6" s="1"/>
  <c r="P77" i="8"/>
  <c r="R58" i="6" s="1"/>
  <c r="O77" i="8"/>
  <c r="L77" i="8"/>
  <c r="AD76" i="8"/>
  <c r="AC76" i="8"/>
  <c r="AA76" i="8"/>
  <c r="Z76" i="8"/>
  <c r="T76" i="8"/>
  <c r="P57" i="6" s="1"/>
  <c r="S76" i="8"/>
  <c r="U76" i="8" s="1"/>
  <c r="R76" i="8"/>
  <c r="T57" i="6" s="1"/>
  <c r="Q76" i="8"/>
  <c r="S57" i="6" s="1"/>
  <c r="P76" i="8"/>
  <c r="R57" i="6" s="1"/>
  <c r="O76" i="8"/>
  <c r="L76" i="8"/>
  <c r="L27" i="4" s="1"/>
  <c r="AD75" i="8"/>
  <c r="AC75" i="8"/>
  <c r="AA75" i="8"/>
  <c r="Z75" i="8"/>
  <c r="V75" i="8"/>
  <c r="T75" i="8"/>
  <c r="P56" i="6" s="1"/>
  <c r="S75" i="8"/>
  <c r="U75" i="8" s="1"/>
  <c r="R75" i="8"/>
  <c r="Q75" i="8"/>
  <c r="S56" i="6" s="1"/>
  <c r="P75" i="8"/>
  <c r="R56" i="6" s="1"/>
  <c r="O75" i="8"/>
  <c r="Q56" i="6" s="1"/>
  <c r="L75" i="8"/>
  <c r="N75" i="8" s="1"/>
  <c r="AD74" i="8"/>
  <c r="AC74" i="8"/>
  <c r="AB74" i="8"/>
  <c r="Z74" i="8"/>
  <c r="T74" i="8"/>
  <c r="P55" i="6" s="1"/>
  <c r="S74" i="8"/>
  <c r="R74" i="8"/>
  <c r="T55" i="6" s="1"/>
  <c r="Q74" i="8"/>
  <c r="S55" i="6" s="1"/>
  <c r="P74" i="8"/>
  <c r="R55" i="6" s="1"/>
  <c r="O74" i="8"/>
  <c r="Q55" i="6" s="1"/>
  <c r="L74" i="8"/>
  <c r="AD73" i="8"/>
  <c r="AC73" i="8"/>
  <c r="AB73" i="8"/>
  <c r="Z73" i="8"/>
  <c r="T73" i="8"/>
  <c r="P54" i="6" s="1"/>
  <c r="S73" i="8"/>
  <c r="U73" i="8" s="1"/>
  <c r="R73" i="8"/>
  <c r="T54" i="6" s="1"/>
  <c r="Q73" i="8"/>
  <c r="P73" i="8"/>
  <c r="R54" i="6" s="1"/>
  <c r="O73" i="8"/>
  <c r="N73" i="8"/>
  <c r="N54" i="6" s="1"/>
  <c r="L73" i="8"/>
  <c r="V73" i="8" s="1"/>
  <c r="AD72" i="8"/>
  <c r="AC72" i="8"/>
  <c r="AB72" i="8"/>
  <c r="AA72" i="8"/>
  <c r="T72" i="8"/>
  <c r="S72" i="8"/>
  <c r="R72" i="8"/>
  <c r="T53" i="6" s="1"/>
  <c r="Q72" i="8"/>
  <c r="S53" i="6" s="1"/>
  <c r="P72" i="8"/>
  <c r="R53" i="6" s="1"/>
  <c r="O72" i="8"/>
  <c r="Q53" i="6" s="1"/>
  <c r="L72" i="8"/>
  <c r="L53" i="6" s="1"/>
  <c r="AD71" i="8"/>
  <c r="AC71" i="8"/>
  <c r="AB71" i="8"/>
  <c r="Z71" i="8"/>
  <c r="V71" i="8"/>
  <c r="X71" i="8" s="1"/>
  <c r="T71" i="8"/>
  <c r="P52" i="6" s="1"/>
  <c r="S71" i="8"/>
  <c r="U71" i="8" s="1"/>
  <c r="R71" i="8"/>
  <c r="Q71" i="8"/>
  <c r="P71" i="8"/>
  <c r="R52" i="6" s="1"/>
  <c r="O71" i="8"/>
  <c r="Q52" i="6" s="1"/>
  <c r="L71" i="8"/>
  <c r="N71" i="8" s="1"/>
  <c r="N52" i="6" s="1"/>
  <c r="AD70" i="8"/>
  <c r="AC70" i="8"/>
  <c r="AB70" i="8"/>
  <c r="AA70" i="8"/>
  <c r="T70" i="8"/>
  <c r="S70" i="8"/>
  <c r="U70" i="8" s="1"/>
  <c r="R70" i="8"/>
  <c r="T51" i="6" s="1"/>
  <c r="Q70" i="8"/>
  <c r="S51" i="6" s="1"/>
  <c r="P70" i="8"/>
  <c r="R51" i="6" s="1"/>
  <c r="O70" i="8"/>
  <c r="Q51" i="6" s="1"/>
  <c r="L70" i="8"/>
  <c r="AD69" i="8"/>
  <c r="AC69" i="8"/>
  <c r="AB69" i="8"/>
  <c r="Z69" i="8"/>
  <c r="T69" i="8"/>
  <c r="P50" i="6" s="1"/>
  <c r="S69" i="8"/>
  <c r="U69" i="8" s="1"/>
  <c r="R69" i="8"/>
  <c r="T50" i="6" s="1"/>
  <c r="Q69" i="8"/>
  <c r="P69" i="8"/>
  <c r="R50" i="6" s="1"/>
  <c r="O69" i="8"/>
  <c r="Q50" i="6" s="1"/>
  <c r="L69" i="8"/>
  <c r="AD68" i="8"/>
  <c r="AC68" i="8"/>
  <c r="AB68" i="8"/>
  <c r="Z68" i="8"/>
  <c r="T68" i="8"/>
  <c r="P49" i="6" s="1"/>
  <c r="S68" i="8"/>
  <c r="R68" i="8"/>
  <c r="T49" i="6" s="1"/>
  <c r="Q68" i="8"/>
  <c r="S49" i="6" s="1"/>
  <c r="P68" i="8"/>
  <c r="R49" i="6" s="1"/>
  <c r="O68" i="8"/>
  <c r="Q49" i="6" s="1"/>
  <c r="L68" i="8"/>
  <c r="AD66" i="8"/>
  <c r="AC66" i="8"/>
  <c r="AB66" i="8"/>
  <c r="AA66" i="8"/>
  <c r="T66" i="8"/>
  <c r="P47" i="6" s="1"/>
  <c r="S66" i="8"/>
  <c r="R66" i="8"/>
  <c r="T47" i="6" s="1"/>
  <c r="Q66" i="8"/>
  <c r="S47" i="6" s="1"/>
  <c r="P66" i="8"/>
  <c r="O66" i="8"/>
  <c r="Q47" i="6" s="1"/>
  <c r="L66" i="8"/>
  <c r="L47" i="6" s="1"/>
  <c r="AD65" i="8"/>
  <c r="AC65" i="8"/>
  <c r="AB65" i="8"/>
  <c r="AA65" i="8"/>
  <c r="T65" i="8"/>
  <c r="P46" i="6" s="1"/>
  <c r="S65" i="8"/>
  <c r="U65" i="8" s="1"/>
  <c r="R65" i="8"/>
  <c r="T46" i="6" s="1"/>
  <c r="Q65" i="8"/>
  <c r="S46" i="6" s="1"/>
  <c r="P65" i="8"/>
  <c r="R46" i="6" s="1"/>
  <c r="O65" i="8"/>
  <c r="Q46" i="6" s="1"/>
  <c r="L65" i="8"/>
  <c r="V65" i="8" s="1"/>
  <c r="L64" i="8"/>
  <c r="L63" i="8"/>
  <c r="L44" i="6" s="1"/>
  <c r="L62" i="8"/>
  <c r="L61" i="8"/>
  <c r="L60" i="8"/>
  <c r="L25" i="4" s="1"/>
  <c r="L59" i="8"/>
  <c r="L25" i="3" s="1"/>
  <c r="L58" i="8"/>
  <c r="L26" i="2" s="1"/>
  <c r="AD57" i="8"/>
  <c r="AC57" i="8"/>
  <c r="AB57" i="8"/>
  <c r="AA57" i="8"/>
  <c r="T57" i="8"/>
  <c r="P42" i="6" s="1"/>
  <c r="S57" i="8"/>
  <c r="U57" i="8" s="1"/>
  <c r="R57" i="8"/>
  <c r="T42" i="6" s="1"/>
  <c r="Q57" i="8"/>
  <c r="S42" i="6" s="1"/>
  <c r="P57" i="8"/>
  <c r="R42" i="6" s="1"/>
  <c r="O57" i="8"/>
  <c r="L57" i="8"/>
  <c r="AD56" i="8"/>
  <c r="AB56" i="8"/>
  <c r="AA56" i="8"/>
  <c r="Z56" i="8"/>
  <c r="L56" i="8"/>
  <c r="L55" i="8"/>
  <c r="L54" i="8"/>
  <c r="L53" i="8"/>
  <c r="L28" i="5" s="1"/>
  <c r="L52" i="8"/>
  <c r="L21" i="4" s="1"/>
  <c r="L51" i="8"/>
  <c r="L50" i="8"/>
  <c r="L21" i="2" s="1"/>
  <c r="AD49" i="8"/>
  <c r="AD54" i="8" s="1"/>
  <c r="AE54" i="8" s="1"/>
  <c r="T54" i="8" s="1"/>
  <c r="AB49" i="8"/>
  <c r="AB52" i="8" s="1"/>
  <c r="AA49" i="8"/>
  <c r="AA51" i="8" s="1"/>
  <c r="Z49" i="8"/>
  <c r="Z50" i="8" s="1"/>
  <c r="AE50" i="8" s="1"/>
  <c r="T49" i="8"/>
  <c r="S49" i="8"/>
  <c r="O37" i="6" s="1"/>
  <c r="R49" i="8"/>
  <c r="T37" i="6" s="1"/>
  <c r="T41" i="6" s="1"/>
  <c r="Q49" i="8"/>
  <c r="S37" i="6" s="1"/>
  <c r="S41" i="6" s="1"/>
  <c r="P49" i="8"/>
  <c r="O49" i="8"/>
  <c r="L49" i="8"/>
  <c r="L37" i="6" s="1"/>
  <c r="L48" i="8"/>
  <c r="L36" i="6" s="1"/>
  <c r="L47" i="8"/>
  <c r="L46" i="8"/>
  <c r="L45" i="8"/>
  <c r="L24" i="5" s="1"/>
  <c r="L44" i="8"/>
  <c r="L17" i="4" s="1"/>
  <c r="L43" i="8"/>
  <c r="L42" i="8"/>
  <c r="L17" i="2" s="1"/>
  <c r="AC41" i="8"/>
  <c r="AB41" i="8"/>
  <c r="AA41" i="8"/>
  <c r="Z41" i="8"/>
  <c r="T41" i="8"/>
  <c r="S41" i="8"/>
  <c r="U41" i="8" s="1"/>
  <c r="R41" i="8"/>
  <c r="Q41" i="8"/>
  <c r="P41" i="8"/>
  <c r="O41" i="8"/>
  <c r="L41" i="8"/>
  <c r="AD40" i="8"/>
  <c r="AB40" i="8"/>
  <c r="AA40" i="8"/>
  <c r="Z40" i="8"/>
  <c r="T40" i="8"/>
  <c r="P32" i="6" s="1"/>
  <c r="S40" i="8"/>
  <c r="R40" i="8"/>
  <c r="T32" i="6" s="1"/>
  <c r="Q40" i="8"/>
  <c r="S32" i="6" s="1"/>
  <c r="P40" i="8"/>
  <c r="R32" i="6" s="1"/>
  <c r="O40" i="8"/>
  <c r="Q32" i="6" s="1"/>
  <c r="L40" i="8"/>
  <c r="V40" i="8" s="1"/>
  <c r="X40" i="8" s="1"/>
  <c r="AD39" i="8"/>
  <c r="AC39" i="8"/>
  <c r="AA39" i="8"/>
  <c r="Z39" i="8"/>
  <c r="T39" i="8"/>
  <c r="P31" i="6" s="1"/>
  <c r="S39" i="8"/>
  <c r="U39" i="8" s="1"/>
  <c r="R39" i="8"/>
  <c r="T31" i="6" s="1"/>
  <c r="Q39" i="8"/>
  <c r="S31" i="6" s="1"/>
  <c r="P39" i="8"/>
  <c r="R31" i="6" s="1"/>
  <c r="O39" i="8"/>
  <c r="Q31" i="6" s="1"/>
  <c r="L39" i="8"/>
  <c r="L13" i="4" s="1"/>
  <c r="AD38" i="8"/>
  <c r="AC38" i="8"/>
  <c r="AB38" i="8"/>
  <c r="Z38" i="8"/>
  <c r="T38" i="8"/>
  <c r="P30" i="6" s="1"/>
  <c r="S38" i="8"/>
  <c r="U38" i="8" s="1"/>
  <c r="R38" i="8"/>
  <c r="T30" i="6" s="1"/>
  <c r="Q38" i="8"/>
  <c r="S30" i="6" s="1"/>
  <c r="P38" i="8"/>
  <c r="R30" i="6" s="1"/>
  <c r="O38" i="8"/>
  <c r="Q30" i="6" s="1"/>
  <c r="N38" i="8"/>
  <c r="N30" i="6" s="1"/>
  <c r="L38" i="8"/>
  <c r="V38" i="8" s="1"/>
  <c r="AD37" i="8"/>
  <c r="AC37" i="8"/>
  <c r="AB37" i="8"/>
  <c r="AA37" i="8"/>
  <c r="T37" i="8"/>
  <c r="P29" i="6" s="1"/>
  <c r="S37" i="8"/>
  <c r="U37" i="8" s="1"/>
  <c r="R37" i="8"/>
  <c r="T29" i="6" s="1"/>
  <c r="Q37" i="8"/>
  <c r="P37" i="8"/>
  <c r="R29" i="6" s="1"/>
  <c r="O37" i="8"/>
  <c r="Q29" i="6" s="1"/>
  <c r="L37" i="8"/>
  <c r="L36" i="8"/>
  <c r="L35" i="8"/>
  <c r="L34" i="8"/>
  <c r="L20" i="5" s="1"/>
  <c r="L33" i="8"/>
  <c r="L12" i="4" s="1"/>
  <c r="L32" i="8"/>
  <c r="L12" i="3" s="1"/>
  <c r="L31" i="8"/>
  <c r="AD27" i="8"/>
  <c r="AB27" i="8"/>
  <c r="AA27" i="8"/>
  <c r="Z27" i="8"/>
  <c r="T27" i="8"/>
  <c r="S27" i="8"/>
  <c r="R27" i="8"/>
  <c r="T23" i="6" s="1"/>
  <c r="Q27" i="8"/>
  <c r="S23" i="6" s="1"/>
  <c r="P27" i="8"/>
  <c r="R23" i="6" s="1"/>
  <c r="O27" i="8"/>
  <c r="Q23" i="6" s="1"/>
  <c r="L27" i="8"/>
  <c r="L23" i="6" s="1"/>
  <c r="AD26" i="8"/>
  <c r="AB26" i="8"/>
  <c r="AA26" i="8"/>
  <c r="Z26" i="8"/>
  <c r="T26" i="8"/>
  <c r="P22" i="6" s="1"/>
  <c r="S26" i="8"/>
  <c r="R26" i="8"/>
  <c r="T22" i="6" s="1"/>
  <c r="Q26" i="8"/>
  <c r="S22" i="6" s="1"/>
  <c r="P26" i="8"/>
  <c r="R22" i="6" s="1"/>
  <c r="O26" i="8"/>
  <c r="Q22" i="6" s="1"/>
  <c r="L26" i="8"/>
  <c r="V26" i="8" s="1"/>
  <c r="AD25" i="8"/>
  <c r="AB25" i="8"/>
  <c r="AA25" i="8"/>
  <c r="Z25" i="8"/>
  <c r="T25" i="8"/>
  <c r="N25" i="8" s="1"/>
  <c r="S25" i="8"/>
  <c r="U25" i="8" s="1"/>
  <c r="R25" i="8"/>
  <c r="T21" i="6" s="1"/>
  <c r="Q25" i="8"/>
  <c r="S21" i="6" s="1"/>
  <c r="P25" i="8"/>
  <c r="O25" i="8"/>
  <c r="Q21" i="6" s="1"/>
  <c r="L25" i="8"/>
  <c r="V25" i="8" s="1"/>
  <c r="X25" i="8" s="1"/>
  <c r="AD24" i="8"/>
  <c r="AB24" i="8"/>
  <c r="AA24" i="8"/>
  <c r="Z24" i="8"/>
  <c r="T24" i="8"/>
  <c r="P20" i="6" s="1"/>
  <c r="S24" i="8"/>
  <c r="U24" i="8" s="1"/>
  <c r="R24" i="8"/>
  <c r="T20" i="6" s="1"/>
  <c r="Q24" i="8"/>
  <c r="S20" i="6" s="1"/>
  <c r="P24" i="8"/>
  <c r="R20" i="6" s="1"/>
  <c r="O24" i="8"/>
  <c r="Q20" i="6" s="1"/>
  <c r="L24" i="8"/>
  <c r="V24" i="8" s="1"/>
  <c r="AD23" i="8"/>
  <c r="AB23" i="8"/>
  <c r="AA23" i="8"/>
  <c r="Z23" i="8"/>
  <c r="T23" i="8"/>
  <c r="N23" i="8" s="1"/>
  <c r="S23" i="8"/>
  <c r="R23" i="8"/>
  <c r="T19" i="6" s="1"/>
  <c r="Q23" i="8"/>
  <c r="P23" i="8"/>
  <c r="R19" i="6" s="1"/>
  <c r="O23" i="8"/>
  <c r="L23" i="8"/>
  <c r="AD22" i="8"/>
  <c r="AB22" i="8"/>
  <c r="AA22" i="8"/>
  <c r="Z22" i="8"/>
  <c r="T22" i="8"/>
  <c r="P18" i="6" s="1"/>
  <c r="S22" i="8"/>
  <c r="U22" i="8" s="1"/>
  <c r="R22" i="8"/>
  <c r="T18" i="6" s="1"/>
  <c r="Q22" i="8"/>
  <c r="S18" i="6" s="1"/>
  <c r="P22" i="8"/>
  <c r="R18" i="6" s="1"/>
  <c r="O22" i="8"/>
  <c r="L22" i="8"/>
  <c r="L10" i="5" s="1"/>
  <c r="AD21" i="8"/>
  <c r="AB21" i="8"/>
  <c r="AA21" i="8"/>
  <c r="Z21" i="8"/>
  <c r="T21" i="8"/>
  <c r="P17" i="6" s="1"/>
  <c r="S21" i="8"/>
  <c r="U21" i="8" s="1"/>
  <c r="R21" i="8"/>
  <c r="T17" i="6" s="1"/>
  <c r="Q21" i="8"/>
  <c r="P21" i="8"/>
  <c r="R17" i="6" s="1"/>
  <c r="O21" i="8"/>
  <c r="Q17" i="6" s="1"/>
  <c r="L21" i="8"/>
  <c r="V21" i="8" s="1"/>
  <c r="X21" i="8" s="1"/>
  <c r="AD20" i="8"/>
  <c r="AB20" i="8"/>
  <c r="AA20" i="8"/>
  <c r="Z20" i="8"/>
  <c r="T20" i="8"/>
  <c r="S20" i="8"/>
  <c r="R20" i="8"/>
  <c r="T16" i="6" s="1"/>
  <c r="Q20" i="8"/>
  <c r="P20" i="8"/>
  <c r="R16" i="6" s="1"/>
  <c r="O20" i="8"/>
  <c r="Q16" i="6" s="1"/>
  <c r="L20" i="8"/>
  <c r="L16" i="6" s="1"/>
  <c r="AD19" i="8"/>
  <c r="AB19" i="8"/>
  <c r="AA19" i="8"/>
  <c r="Z19" i="8"/>
  <c r="T19" i="8"/>
  <c r="S19" i="8"/>
  <c r="U19" i="8" s="1"/>
  <c r="R19" i="8"/>
  <c r="T15" i="6" s="1"/>
  <c r="Q19" i="8"/>
  <c r="S15" i="6" s="1"/>
  <c r="P19" i="8"/>
  <c r="O19" i="8"/>
  <c r="Q15" i="6" s="1"/>
  <c r="L19" i="8"/>
  <c r="AD18" i="8"/>
  <c r="AB18" i="8"/>
  <c r="AA18" i="8"/>
  <c r="Z18" i="8"/>
  <c r="T18" i="8"/>
  <c r="N18" i="8" s="1"/>
  <c r="N6" i="5" s="1"/>
  <c r="S18" i="8"/>
  <c r="U18" i="8" s="1"/>
  <c r="R18" i="8"/>
  <c r="T14" i="6" s="1"/>
  <c r="Q18" i="8"/>
  <c r="S14" i="6" s="1"/>
  <c r="P18" i="8"/>
  <c r="R14" i="6" s="1"/>
  <c r="O18" i="8"/>
  <c r="L18" i="8"/>
  <c r="L14" i="6" s="1"/>
  <c r="AD17" i="8"/>
  <c r="AB17" i="8"/>
  <c r="AA17" i="8"/>
  <c r="Z17" i="8"/>
  <c r="T17" i="8"/>
  <c r="P13" i="6" s="1"/>
  <c r="S17" i="8"/>
  <c r="U17" i="8" s="1"/>
  <c r="R17" i="8"/>
  <c r="T13" i="6" s="1"/>
  <c r="Q17" i="8"/>
  <c r="S13" i="6" s="1"/>
  <c r="P17" i="8"/>
  <c r="R13" i="6" s="1"/>
  <c r="O17" i="8"/>
  <c r="Q13" i="6" s="1"/>
  <c r="L17" i="8"/>
  <c r="AD16" i="8"/>
  <c r="AC16" i="8"/>
  <c r="AB16" i="8"/>
  <c r="AA16" i="8"/>
  <c r="V16" i="8"/>
  <c r="T16" i="8"/>
  <c r="P12" i="6" s="1"/>
  <c r="S16" i="8"/>
  <c r="R16" i="8"/>
  <c r="Q16" i="8"/>
  <c r="S12" i="6" s="1"/>
  <c r="P16" i="8"/>
  <c r="R12" i="6" s="1"/>
  <c r="O16" i="8"/>
  <c r="Q12" i="6" s="1"/>
  <c r="L16" i="8"/>
  <c r="N16" i="8" s="1"/>
  <c r="AD15" i="8"/>
  <c r="AC15" i="8"/>
  <c r="AA15" i="8"/>
  <c r="Z15" i="8"/>
  <c r="T15" i="8"/>
  <c r="P11" i="6" s="1"/>
  <c r="S15" i="8"/>
  <c r="U15" i="8" s="1"/>
  <c r="R15" i="8"/>
  <c r="T11" i="6" s="1"/>
  <c r="Q15" i="8"/>
  <c r="S11" i="6" s="1"/>
  <c r="P15" i="8"/>
  <c r="R11" i="6" s="1"/>
  <c r="O15" i="8"/>
  <c r="Q11" i="6" s="1"/>
  <c r="L15" i="8"/>
  <c r="AD14" i="8"/>
  <c r="AC14" i="8"/>
  <c r="AB14" i="8"/>
  <c r="Z14" i="8"/>
  <c r="T14" i="8"/>
  <c r="S14" i="8"/>
  <c r="U14" i="8" s="1"/>
  <c r="R14" i="8"/>
  <c r="T10" i="6" s="1"/>
  <c r="Q14" i="8"/>
  <c r="S10" i="6" s="1"/>
  <c r="P14" i="8"/>
  <c r="O14" i="8"/>
  <c r="Q10" i="6" s="1"/>
  <c r="L14" i="8"/>
  <c r="V14" i="8" s="1"/>
  <c r="AD13" i="8"/>
  <c r="AC13" i="8"/>
  <c r="AB13" i="8"/>
  <c r="AA13" i="8"/>
  <c r="T13" i="8"/>
  <c r="P9" i="6" s="1"/>
  <c r="S13" i="8"/>
  <c r="R13" i="8"/>
  <c r="T9" i="6" s="1"/>
  <c r="Q13" i="8"/>
  <c r="S9" i="6" s="1"/>
  <c r="P13" i="8"/>
  <c r="R9" i="6" s="1"/>
  <c r="O13" i="8"/>
  <c r="Q9" i="6" s="1"/>
  <c r="L13" i="8"/>
  <c r="AD12" i="8"/>
  <c r="AC12" i="8"/>
  <c r="AA12" i="8"/>
  <c r="Z12" i="8"/>
  <c r="T12" i="8"/>
  <c r="P8" i="6" s="1"/>
  <c r="S12" i="8"/>
  <c r="U12" i="8" s="1"/>
  <c r="R12" i="8"/>
  <c r="T8" i="6" s="1"/>
  <c r="Q12" i="8"/>
  <c r="S8" i="6" s="1"/>
  <c r="P12" i="8"/>
  <c r="R8" i="6" s="1"/>
  <c r="O12" i="8"/>
  <c r="Q8" i="6" s="1"/>
  <c r="L12" i="8"/>
  <c r="AD11" i="8"/>
  <c r="AC11" i="8"/>
  <c r="AB11" i="8"/>
  <c r="Z11" i="8"/>
  <c r="T11" i="8"/>
  <c r="P7" i="6" s="1"/>
  <c r="S11" i="8"/>
  <c r="U11" i="8" s="1"/>
  <c r="R11" i="8"/>
  <c r="T7" i="6" s="1"/>
  <c r="Q11" i="8"/>
  <c r="S7" i="6" s="1"/>
  <c r="P11" i="8"/>
  <c r="R7" i="6" s="1"/>
  <c r="O11" i="8"/>
  <c r="Q7" i="6" s="1"/>
  <c r="L11" i="8"/>
  <c r="AD10" i="8"/>
  <c r="AC10" i="8"/>
  <c r="AB10" i="8"/>
  <c r="AA10" i="8"/>
  <c r="T10" i="8"/>
  <c r="P6" i="6" s="1"/>
  <c r="S10" i="8"/>
  <c r="U10" i="8" s="1"/>
  <c r="R10" i="8"/>
  <c r="T6" i="6" s="1"/>
  <c r="Q10" i="8"/>
  <c r="S6" i="6" s="1"/>
  <c r="P10" i="8"/>
  <c r="R6" i="6" s="1"/>
  <c r="O10" i="8"/>
  <c r="Q6" i="6" s="1"/>
  <c r="L10" i="8"/>
  <c r="AD9" i="8"/>
  <c r="AC9" i="8"/>
  <c r="AB9" i="8"/>
  <c r="AA9" i="8"/>
  <c r="T9" i="8"/>
  <c r="P5" i="6" s="1"/>
  <c r="S9" i="8"/>
  <c r="U9" i="8" s="1"/>
  <c r="R9" i="8"/>
  <c r="Q9" i="8"/>
  <c r="S5" i="6" s="1"/>
  <c r="P9" i="8"/>
  <c r="R5" i="6" s="1"/>
  <c r="O9" i="8"/>
  <c r="Q5" i="6" s="1"/>
  <c r="L9" i="8"/>
  <c r="V9" i="8" s="1"/>
  <c r="S198" i="6"/>
  <c r="R198" i="6"/>
  <c r="N198" i="6"/>
  <c r="M198" i="6"/>
  <c r="L198" i="6"/>
  <c r="K198" i="6"/>
  <c r="J198" i="6"/>
  <c r="I198" i="6"/>
  <c r="H198" i="6"/>
  <c r="G198" i="6"/>
  <c r="F198" i="6"/>
  <c r="S197" i="6"/>
  <c r="R197" i="6"/>
  <c r="N197" i="6"/>
  <c r="M197" i="6"/>
  <c r="L197" i="6"/>
  <c r="K197" i="6"/>
  <c r="J197" i="6"/>
  <c r="I197" i="6"/>
  <c r="H197" i="6"/>
  <c r="G197" i="6"/>
  <c r="F197" i="6"/>
  <c r="S196" i="6"/>
  <c r="R196" i="6"/>
  <c r="N196" i="6"/>
  <c r="M196" i="6"/>
  <c r="L196" i="6"/>
  <c r="K196" i="6"/>
  <c r="J196" i="6"/>
  <c r="I196" i="6"/>
  <c r="H196" i="6"/>
  <c r="G196" i="6"/>
  <c r="F196" i="6"/>
  <c r="S195" i="6"/>
  <c r="R195" i="6"/>
  <c r="N195" i="6"/>
  <c r="M195" i="6"/>
  <c r="L195" i="6"/>
  <c r="K195" i="6"/>
  <c r="J195" i="6"/>
  <c r="I195" i="6"/>
  <c r="H195" i="6"/>
  <c r="G195" i="6"/>
  <c r="F195" i="6"/>
  <c r="S194" i="6"/>
  <c r="R194" i="6"/>
  <c r="N194" i="6"/>
  <c r="M194" i="6"/>
  <c r="L194" i="6"/>
  <c r="K194" i="6"/>
  <c r="J194" i="6"/>
  <c r="I194" i="6"/>
  <c r="H194" i="6"/>
  <c r="G194" i="6"/>
  <c r="F194" i="6"/>
  <c r="S193" i="6"/>
  <c r="R193" i="6"/>
  <c r="N193" i="6"/>
  <c r="M193" i="6"/>
  <c r="L193" i="6"/>
  <c r="K193" i="6"/>
  <c r="J193" i="6"/>
  <c r="I193" i="6"/>
  <c r="H193" i="6"/>
  <c r="G193" i="6"/>
  <c r="F193" i="6"/>
  <c r="S192" i="6"/>
  <c r="R192" i="6"/>
  <c r="N192" i="6"/>
  <c r="M192" i="6"/>
  <c r="L192" i="6"/>
  <c r="K192" i="6"/>
  <c r="J192" i="6"/>
  <c r="I192" i="6"/>
  <c r="H192" i="6"/>
  <c r="G192" i="6"/>
  <c r="F192" i="6"/>
  <c r="S191" i="6"/>
  <c r="R191" i="6"/>
  <c r="N191" i="6"/>
  <c r="M191" i="6"/>
  <c r="L191" i="6"/>
  <c r="K191" i="6"/>
  <c r="J191" i="6"/>
  <c r="I191" i="6"/>
  <c r="H191" i="6"/>
  <c r="G191" i="6"/>
  <c r="F191" i="6"/>
  <c r="S190" i="6"/>
  <c r="R190" i="6"/>
  <c r="N190" i="6"/>
  <c r="M190" i="6"/>
  <c r="L190" i="6"/>
  <c r="K190" i="6"/>
  <c r="J190" i="6"/>
  <c r="I190" i="6"/>
  <c r="H190" i="6"/>
  <c r="G190" i="6"/>
  <c r="F190" i="6"/>
  <c r="S189" i="6"/>
  <c r="R189" i="6"/>
  <c r="N189" i="6"/>
  <c r="M189" i="6"/>
  <c r="L189" i="6"/>
  <c r="K189" i="6"/>
  <c r="J189" i="6"/>
  <c r="I189" i="6"/>
  <c r="H189" i="6"/>
  <c r="G189" i="6"/>
  <c r="F189" i="6"/>
  <c r="S188" i="6"/>
  <c r="R188" i="6"/>
  <c r="N188" i="6"/>
  <c r="M188" i="6"/>
  <c r="L188" i="6"/>
  <c r="K188" i="6"/>
  <c r="J188" i="6"/>
  <c r="I188" i="6"/>
  <c r="H188" i="6"/>
  <c r="G188" i="6"/>
  <c r="F188" i="6"/>
  <c r="S187" i="6"/>
  <c r="R187" i="6"/>
  <c r="N187" i="6"/>
  <c r="M187" i="6"/>
  <c r="L187" i="6"/>
  <c r="K187" i="6"/>
  <c r="J187" i="6"/>
  <c r="I187" i="6"/>
  <c r="H187" i="6"/>
  <c r="G187" i="6"/>
  <c r="F187" i="6"/>
  <c r="S186" i="6"/>
  <c r="R186" i="6"/>
  <c r="N186" i="6"/>
  <c r="M186" i="6"/>
  <c r="L186" i="6"/>
  <c r="K186" i="6"/>
  <c r="J186" i="6"/>
  <c r="I186" i="6"/>
  <c r="H186" i="6"/>
  <c r="G186" i="6"/>
  <c r="F186" i="6"/>
  <c r="S185" i="6"/>
  <c r="R185" i="6"/>
  <c r="N185" i="6"/>
  <c r="M185" i="6"/>
  <c r="L185" i="6"/>
  <c r="K185" i="6"/>
  <c r="J185" i="6"/>
  <c r="I185" i="6"/>
  <c r="H185" i="6"/>
  <c r="G185" i="6"/>
  <c r="F185" i="6"/>
  <c r="S184" i="6"/>
  <c r="R184" i="6"/>
  <c r="N184" i="6"/>
  <c r="M184" i="6"/>
  <c r="L184" i="6"/>
  <c r="K184" i="6"/>
  <c r="J184" i="6"/>
  <c r="I184" i="6"/>
  <c r="H184" i="6"/>
  <c r="G184" i="6"/>
  <c r="F184" i="6"/>
  <c r="S183" i="6"/>
  <c r="R183" i="6"/>
  <c r="N183" i="6"/>
  <c r="M183" i="6"/>
  <c r="L183" i="6"/>
  <c r="K183" i="6"/>
  <c r="J183" i="6"/>
  <c r="I183" i="6"/>
  <c r="H183" i="6"/>
  <c r="G183" i="6"/>
  <c r="F183" i="6"/>
  <c r="S182" i="6"/>
  <c r="R182" i="6"/>
  <c r="N182" i="6"/>
  <c r="M182" i="6"/>
  <c r="L182" i="6"/>
  <c r="K182" i="6"/>
  <c r="J182" i="6"/>
  <c r="I182" i="6"/>
  <c r="H182" i="6"/>
  <c r="G182" i="6"/>
  <c r="F182" i="6"/>
  <c r="S171" i="6"/>
  <c r="R171" i="6"/>
  <c r="N171" i="6"/>
  <c r="M171" i="6"/>
  <c r="L171" i="6"/>
  <c r="K171" i="6"/>
  <c r="J171" i="6"/>
  <c r="I171" i="6"/>
  <c r="H171" i="6"/>
  <c r="G171" i="6"/>
  <c r="F171" i="6"/>
  <c r="M170" i="6"/>
  <c r="K170" i="6"/>
  <c r="I170" i="6"/>
  <c r="H170" i="6"/>
  <c r="G170" i="6"/>
  <c r="F170" i="6"/>
  <c r="M169" i="6"/>
  <c r="K169" i="6"/>
  <c r="I169" i="6"/>
  <c r="H169" i="6"/>
  <c r="G169" i="6"/>
  <c r="F169" i="6"/>
  <c r="M167" i="6"/>
  <c r="K167" i="6"/>
  <c r="J167" i="6"/>
  <c r="I167" i="6"/>
  <c r="H167" i="6"/>
  <c r="G167" i="6"/>
  <c r="F167" i="6"/>
  <c r="Q166" i="6"/>
  <c r="M166" i="6"/>
  <c r="K166" i="6"/>
  <c r="J166" i="6"/>
  <c r="I166" i="6"/>
  <c r="H166" i="6"/>
  <c r="G166" i="6"/>
  <c r="F166" i="6"/>
  <c r="E166" i="6"/>
  <c r="D166" i="6"/>
  <c r="M165" i="6"/>
  <c r="K165" i="6"/>
  <c r="I165" i="6"/>
  <c r="H165" i="6"/>
  <c r="G165" i="6"/>
  <c r="F165" i="6"/>
  <c r="T162" i="6"/>
  <c r="S162" i="6"/>
  <c r="R162" i="6"/>
  <c r="Q162" i="6"/>
  <c r="P162" i="6"/>
  <c r="O162" i="6"/>
  <c r="N162" i="6"/>
  <c r="M162" i="6"/>
  <c r="L162" i="6"/>
  <c r="K162" i="6"/>
  <c r="J162" i="6"/>
  <c r="I162" i="6"/>
  <c r="H162" i="6"/>
  <c r="G162" i="6"/>
  <c r="F162" i="6"/>
  <c r="E162" i="6"/>
  <c r="D162" i="6"/>
  <c r="C162" i="6"/>
  <c r="B162" i="6"/>
  <c r="M161" i="6"/>
  <c r="L161" i="6"/>
  <c r="K161" i="6"/>
  <c r="I161" i="6"/>
  <c r="H161" i="6"/>
  <c r="G161" i="6"/>
  <c r="F161" i="6"/>
  <c r="M160" i="6"/>
  <c r="K160" i="6"/>
  <c r="I160" i="6"/>
  <c r="H160" i="6"/>
  <c r="G160" i="6"/>
  <c r="F160" i="6"/>
  <c r="M158" i="6"/>
  <c r="K158" i="6"/>
  <c r="J158" i="6"/>
  <c r="I158" i="6"/>
  <c r="H158" i="6"/>
  <c r="G158" i="6"/>
  <c r="F158" i="6"/>
  <c r="M157" i="6"/>
  <c r="K157" i="6"/>
  <c r="J157" i="6"/>
  <c r="I157" i="6"/>
  <c r="H157" i="6"/>
  <c r="G157" i="6"/>
  <c r="F157" i="6"/>
  <c r="M156" i="6"/>
  <c r="K156" i="6"/>
  <c r="J156" i="6"/>
  <c r="I156" i="6"/>
  <c r="H156" i="6"/>
  <c r="G156" i="6"/>
  <c r="F156" i="6"/>
  <c r="R155" i="6"/>
  <c r="P155" i="6"/>
  <c r="M155" i="6"/>
  <c r="K155" i="6"/>
  <c r="J155" i="6"/>
  <c r="I155" i="6"/>
  <c r="H155" i="6"/>
  <c r="G155" i="6"/>
  <c r="F155" i="6"/>
  <c r="M154" i="6"/>
  <c r="K154" i="6"/>
  <c r="J154" i="6"/>
  <c r="I154" i="6"/>
  <c r="H154" i="6"/>
  <c r="G154" i="6"/>
  <c r="F154" i="6"/>
  <c r="M153" i="6"/>
  <c r="K153" i="6"/>
  <c r="J153" i="6"/>
  <c r="I153" i="6"/>
  <c r="H153" i="6"/>
  <c r="G153" i="6"/>
  <c r="F153" i="6"/>
  <c r="M152" i="6"/>
  <c r="K152" i="6"/>
  <c r="J152" i="6"/>
  <c r="I152" i="6"/>
  <c r="H152" i="6"/>
  <c r="G152" i="6"/>
  <c r="F152" i="6"/>
  <c r="Q151" i="6"/>
  <c r="M151" i="6"/>
  <c r="L151" i="6"/>
  <c r="K151" i="6"/>
  <c r="J151" i="6"/>
  <c r="I151" i="6"/>
  <c r="H151" i="6"/>
  <c r="G151" i="6"/>
  <c r="F151" i="6"/>
  <c r="E151" i="6"/>
  <c r="D151" i="6"/>
  <c r="M150" i="6"/>
  <c r="K150" i="6"/>
  <c r="I150" i="6"/>
  <c r="H150" i="6"/>
  <c r="G150" i="6"/>
  <c r="F150" i="6"/>
  <c r="T146" i="6"/>
  <c r="S146" i="6"/>
  <c r="R146" i="6"/>
  <c r="Q146" i="6"/>
  <c r="P146" i="6"/>
  <c r="O146" i="6"/>
  <c r="M146" i="6"/>
  <c r="L146" i="6"/>
  <c r="K146" i="6"/>
  <c r="J146" i="6"/>
  <c r="I146" i="6"/>
  <c r="H146" i="6"/>
  <c r="G146" i="6"/>
  <c r="F146" i="6"/>
  <c r="E146" i="6"/>
  <c r="D146" i="6"/>
  <c r="C146" i="6"/>
  <c r="B146" i="6"/>
  <c r="M145" i="6"/>
  <c r="K145" i="6"/>
  <c r="I145" i="6"/>
  <c r="H145" i="6"/>
  <c r="G145" i="6"/>
  <c r="F145" i="6"/>
  <c r="M144" i="6"/>
  <c r="K144" i="6"/>
  <c r="I144" i="6"/>
  <c r="H144" i="6"/>
  <c r="G144" i="6"/>
  <c r="F144" i="6"/>
  <c r="T142" i="6"/>
  <c r="S142" i="6"/>
  <c r="R142" i="6"/>
  <c r="Q142" i="6"/>
  <c r="P142" i="6"/>
  <c r="O142" i="6"/>
  <c r="M142" i="6"/>
  <c r="L142" i="6"/>
  <c r="K142" i="6"/>
  <c r="J142" i="6"/>
  <c r="I142" i="6"/>
  <c r="H142" i="6"/>
  <c r="G142" i="6"/>
  <c r="F142" i="6"/>
  <c r="T141" i="6"/>
  <c r="S141" i="6"/>
  <c r="R141" i="6"/>
  <c r="Q141" i="6"/>
  <c r="P141" i="6"/>
  <c r="O141" i="6"/>
  <c r="M141" i="6"/>
  <c r="K141" i="6"/>
  <c r="J141" i="6"/>
  <c r="I141" i="6"/>
  <c r="H141" i="6"/>
  <c r="G141" i="6"/>
  <c r="F141" i="6"/>
  <c r="M140" i="6"/>
  <c r="K140" i="6"/>
  <c r="J140" i="6"/>
  <c r="I140" i="6"/>
  <c r="H140" i="6"/>
  <c r="G140" i="6"/>
  <c r="F140" i="6"/>
  <c r="E140" i="6"/>
  <c r="D140" i="6"/>
  <c r="M139" i="6"/>
  <c r="K139" i="6"/>
  <c r="I139" i="6"/>
  <c r="H139" i="6"/>
  <c r="G139" i="6"/>
  <c r="F139" i="6"/>
  <c r="T137" i="6"/>
  <c r="S137" i="6"/>
  <c r="R137" i="6"/>
  <c r="Q137" i="6"/>
  <c r="P137" i="6"/>
  <c r="O137" i="6"/>
  <c r="N137" i="6"/>
  <c r="M137" i="6"/>
  <c r="L137" i="6"/>
  <c r="K137" i="6"/>
  <c r="J137" i="6"/>
  <c r="I137" i="6"/>
  <c r="H137" i="6"/>
  <c r="G137" i="6"/>
  <c r="F137" i="6"/>
  <c r="M136" i="6"/>
  <c r="L136" i="6"/>
  <c r="K136" i="6"/>
  <c r="J136" i="6"/>
  <c r="I136" i="6"/>
  <c r="H136" i="6"/>
  <c r="G136" i="6"/>
  <c r="F136" i="6"/>
  <c r="M135" i="6"/>
  <c r="K135" i="6"/>
  <c r="J135" i="6"/>
  <c r="I135" i="6"/>
  <c r="H135" i="6"/>
  <c r="G135" i="6"/>
  <c r="F135" i="6"/>
  <c r="E135" i="6"/>
  <c r="D135" i="6"/>
  <c r="C135" i="6"/>
  <c r="B135" i="6"/>
  <c r="M134" i="6"/>
  <c r="L134" i="6"/>
  <c r="K134" i="6"/>
  <c r="I134" i="6"/>
  <c r="H134" i="6"/>
  <c r="G134" i="6"/>
  <c r="F134" i="6"/>
  <c r="M133" i="6"/>
  <c r="K133" i="6"/>
  <c r="I133" i="6"/>
  <c r="H133" i="6"/>
  <c r="G133" i="6"/>
  <c r="F133" i="6"/>
  <c r="T129" i="6"/>
  <c r="S129" i="6"/>
  <c r="R129" i="6"/>
  <c r="Q129" i="6"/>
  <c r="P129" i="6"/>
  <c r="E129" i="6"/>
  <c r="D129" i="6"/>
  <c r="M128" i="6"/>
  <c r="K128" i="6"/>
  <c r="I128" i="6"/>
  <c r="H128" i="6"/>
  <c r="G128" i="6"/>
  <c r="F128" i="6"/>
  <c r="M126" i="6"/>
  <c r="K126" i="6"/>
  <c r="J126" i="6"/>
  <c r="I126" i="6"/>
  <c r="H126" i="6"/>
  <c r="G126" i="6"/>
  <c r="F126" i="6"/>
  <c r="M125" i="6"/>
  <c r="K125" i="6"/>
  <c r="J125" i="6"/>
  <c r="I125" i="6"/>
  <c r="H125" i="6"/>
  <c r="G125" i="6"/>
  <c r="F125" i="6"/>
  <c r="M124" i="6"/>
  <c r="K124" i="6"/>
  <c r="J124" i="6"/>
  <c r="I124" i="6"/>
  <c r="H124" i="6"/>
  <c r="G124" i="6"/>
  <c r="F124" i="6"/>
  <c r="M123" i="6"/>
  <c r="K123" i="6"/>
  <c r="J123" i="6"/>
  <c r="I123" i="6"/>
  <c r="H123" i="6"/>
  <c r="G123" i="6"/>
  <c r="F123" i="6"/>
  <c r="M122" i="6"/>
  <c r="K122" i="6"/>
  <c r="J122" i="6"/>
  <c r="I122" i="6"/>
  <c r="H122" i="6"/>
  <c r="G122" i="6"/>
  <c r="F122" i="6"/>
  <c r="M121" i="6"/>
  <c r="K121" i="6"/>
  <c r="J121" i="6"/>
  <c r="I121" i="6"/>
  <c r="H121" i="6"/>
  <c r="G121" i="6"/>
  <c r="F121" i="6"/>
  <c r="N120" i="6"/>
  <c r="M120" i="6"/>
  <c r="L120" i="6"/>
  <c r="K120" i="6"/>
  <c r="J120" i="6"/>
  <c r="I120" i="6"/>
  <c r="H120" i="6"/>
  <c r="G120" i="6"/>
  <c r="F120" i="6"/>
  <c r="M119" i="6"/>
  <c r="K119" i="6"/>
  <c r="J119" i="6"/>
  <c r="I119" i="6"/>
  <c r="H119" i="6"/>
  <c r="G119" i="6"/>
  <c r="F119" i="6"/>
  <c r="M118" i="6"/>
  <c r="L118" i="6"/>
  <c r="K118" i="6"/>
  <c r="J118" i="6"/>
  <c r="I118" i="6"/>
  <c r="H118" i="6"/>
  <c r="G118" i="6"/>
  <c r="F118" i="6"/>
  <c r="M117" i="6"/>
  <c r="K117" i="6"/>
  <c r="J117" i="6"/>
  <c r="I117" i="6"/>
  <c r="H117" i="6"/>
  <c r="G117" i="6"/>
  <c r="F117" i="6"/>
  <c r="M116" i="6"/>
  <c r="K116" i="6"/>
  <c r="J116" i="6"/>
  <c r="I116" i="6"/>
  <c r="H116" i="6"/>
  <c r="G116" i="6"/>
  <c r="F116" i="6"/>
  <c r="M115" i="6"/>
  <c r="L115" i="6"/>
  <c r="K115" i="6"/>
  <c r="J115" i="6"/>
  <c r="I115" i="6"/>
  <c r="H115" i="6"/>
  <c r="G115" i="6"/>
  <c r="F115" i="6"/>
  <c r="M114" i="6"/>
  <c r="L114" i="6"/>
  <c r="K114" i="6"/>
  <c r="J114" i="6"/>
  <c r="I114" i="6"/>
  <c r="H114" i="6"/>
  <c r="G114" i="6"/>
  <c r="F114" i="6"/>
  <c r="M113" i="6"/>
  <c r="L113" i="6"/>
  <c r="K113" i="6"/>
  <c r="J113" i="6"/>
  <c r="I113" i="6"/>
  <c r="H113" i="6"/>
  <c r="G113" i="6"/>
  <c r="F113" i="6"/>
  <c r="R112" i="6"/>
  <c r="M112" i="6"/>
  <c r="K112" i="6"/>
  <c r="J112" i="6"/>
  <c r="I112" i="6"/>
  <c r="H112" i="6"/>
  <c r="G112" i="6"/>
  <c r="F112" i="6"/>
  <c r="M111" i="6"/>
  <c r="K111" i="6"/>
  <c r="J111" i="6"/>
  <c r="I111" i="6"/>
  <c r="H111" i="6"/>
  <c r="G111" i="6"/>
  <c r="F111" i="6"/>
  <c r="M110" i="6"/>
  <c r="K110" i="6"/>
  <c r="J110" i="6"/>
  <c r="I110" i="6"/>
  <c r="H110" i="6"/>
  <c r="G110" i="6"/>
  <c r="F110" i="6"/>
  <c r="S109" i="6"/>
  <c r="Q109" i="6"/>
  <c r="M109" i="6"/>
  <c r="K109" i="6"/>
  <c r="J109" i="6"/>
  <c r="I109" i="6"/>
  <c r="H109" i="6"/>
  <c r="G109" i="6"/>
  <c r="F109" i="6"/>
  <c r="P108" i="6"/>
  <c r="M108" i="6"/>
  <c r="K108" i="6"/>
  <c r="J108" i="6"/>
  <c r="I108" i="6"/>
  <c r="H108" i="6"/>
  <c r="G108" i="6"/>
  <c r="F108" i="6"/>
  <c r="M107" i="6"/>
  <c r="K107" i="6"/>
  <c r="J107" i="6"/>
  <c r="I107" i="6"/>
  <c r="H107" i="6"/>
  <c r="G107" i="6"/>
  <c r="F107" i="6"/>
  <c r="M106" i="6"/>
  <c r="K106" i="6"/>
  <c r="J106" i="6"/>
  <c r="I106" i="6"/>
  <c r="H106" i="6"/>
  <c r="G106" i="6"/>
  <c r="F106" i="6"/>
  <c r="M105" i="6"/>
  <c r="K105" i="6"/>
  <c r="J105" i="6"/>
  <c r="I105" i="6"/>
  <c r="H105" i="6"/>
  <c r="G105" i="6"/>
  <c r="F105" i="6"/>
  <c r="M104" i="6"/>
  <c r="K104" i="6"/>
  <c r="J104" i="6"/>
  <c r="I104" i="6"/>
  <c r="H104" i="6"/>
  <c r="G104" i="6"/>
  <c r="F104" i="6"/>
  <c r="P103" i="6"/>
  <c r="M103" i="6"/>
  <c r="K103" i="6"/>
  <c r="J103" i="6"/>
  <c r="I103" i="6"/>
  <c r="H103" i="6"/>
  <c r="G103" i="6"/>
  <c r="F103" i="6"/>
  <c r="O102" i="6"/>
  <c r="M102" i="6"/>
  <c r="K102" i="6"/>
  <c r="J102" i="6"/>
  <c r="I102" i="6"/>
  <c r="H102" i="6"/>
  <c r="G102" i="6"/>
  <c r="F102" i="6"/>
  <c r="T101" i="6"/>
  <c r="M101" i="6"/>
  <c r="L101" i="6"/>
  <c r="K101" i="6"/>
  <c r="J101" i="6"/>
  <c r="I101" i="6"/>
  <c r="H101" i="6"/>
  <c r="G101" i="6"/>
  <c r="F101" i="6"/>
  <c r="T100" i="6"/>
  <c r="S100" i="6"/>
  <c r="M100" i="6"/>
  <c r="K100" i="6"/>
  <c r="J100" i="6"/>
  <c r="I100" i="6"/>
  <c r="H100" i="6"/>
  <c r="G100" i="6"/>
  <c r="F100" i="6"/>
  <c r="R99" i="6"/>
  <c r="M99" i="6"/>
  <c r="K99" i="6"/>
  <c r="J99" i="6"/>
  <c r="I99" i="6"/>
  <c r="H99" i="6"/>
  <c r="G99" i="6"/>
  <c r="F99" i="6"/>
  <c r="P98" i="6"/>
  <c r="M98" i="6"/>
  <c r="K98" i="6"/>
  <c r="J98" i="6"/>
  <c r="I98" i="6"/>
  <c r="H98" i="6"/>
  <c r="G98" i="6"/>
  <c r="F98" i="6"/>
  <c r="O97" i="6"/>
  <c r="M97" i="6"/>
  <c r="K97" i="6"/>
  <c r="J97" i="6"/>
  <c r="I97" i="6"/>
  <c r="H97" i="6"/>
  <c r="G97" i="6"/>
  <c r="F97" i="6"/>
  <c r="T96" i="6"/>
  <c r="P96" i="6"/>
  <c r="O96" i="6"/>
  <c r="M96" i="6"/>
  <c r="K96" i="6"/>
  <c r="J96" i="6"/>
  <c r="I96" i="6"/>
  <c r="H96" i="6"/>
  <c r="G96" i="6"/>
  <c r="F96" i="6"/>
  <c r="M95" i="6"/>
  <c r="K95" i="6"/>
  <c r="J95" i="6"/>
  <c r="I95" i="6"/>
  <c r="H95" i="6"/>
  <c r="G95" i="6"/>
  <c r="F95" i="6"/>
  <c r="T94" i="6"/>
  <c r="M94" i="6"/>
  <c r="K94" i="6"/>
  <c r="J94" i="6"/>
  <c r="I94" i="6"/>
  <c r="H94" i="6"/>
  <c r="G94" i="6"/>
  <c r="F94" i="6"/>
  <c r="M93" i="6"/>
  <c r="K93" i="6"/>
  <c r="J93" i="6"/>
  <c r="I93" i="6"/>
  <c r="H93" i="6"/>
  <c r="G93" i="6"/>
  <c r="F93" i="6"/>
  <c r="M92" i="6"/>
  <c r="K92" i="6"/>
  <c r="J92" i="6"/>
  <c r="I92" i="6"/>
  <c r="H92" i="6"/>
  <c r="G92" i="6"/>
  <c r="F92" i="6"/>
  <c r="R91" i="6"/>
  <c r="M91" i="6"/>
  <c r="K91" i="6"/>
  <c r="J91" i="6"/>
  <c r="I91" i="6"/>
  <c r="H91" i="6"/>
  <c r="G91" i="6"/>
  <c r="F91" i="6"/>
  <c r="Q90" i="6"/>
  <c r="M90" i="6"/>
  <c r="K90" i="6"/>
  <c r="J90" i="6"/>
  <c r="I90" i="6"/>
  <c r="H90" i="6"/>
  <c r="G90" i="6"/>
  <c r="F90" i="6"/>
  <c r="E90" i="6"/>
  <c r="D90" i="6"/>
  <c r="M89" i="6"/>
  <c r="K89" i="6"/>
  <c r="I89" i="6"/>
  <c r="H89" i="6"/>
  <c r="G89" i="6"/>
  <c r="F89" i="6"/>
  <c r="M86" i="6"/>
  <c r="K86" i="6"/>
  <c r="J86" i="6"/>
  <c r="I86" i="6"/>
  <c r="H86" i="6"/>
  <c r="G86" i="6"/>
  <c r="F86" i="6"/>
  <c r="Q85" i="6"/>
  <c r="M85" i="6"/>
  <c r="K85" i="6"/>
  <c r="J85" i="6"/>
  <c r="I85" i="6"/>
  <c r="H85" i="6"/>
  <c r="G85" i="6"/>
  <c r="F85" i="6"/>
  <c r="E85" i="6"/>
  <c r="D85" i="6"/>
  <c r="M84" i="6"/>
  <c r="K84" i="6"/>
  <c r="I84" i="6"/>
  <c r="H84" i="6"/>
  <c r="G84" i="6"/>
  <c r="F84" i="6"/>
  <c r="T80" i="6"/>
  <c r="S80" i="6"/>
  <c r="R80" i="6"/>
  <c r="Q80" i="6"/>
  <c r="P80" i="6"/>
  <c r="O80" i="6"/>
  <c r="N80" i="6"/>
  <c r="M80" i="6"/>
  <c r="L80" i="6"/>
  <c r="K80" i="6"/>
  <c r="J80" i="6"/>
  <c r="I80" i="6"/>
  <c r="H80" i="6"/>
  <c r="G80" i="6"/>
  <c r="F80" i="6"/>
  <c r="R79" i="6"/>
  <c r="M79" i="6"/>
  <c r="K79" i="6"/>
  <c r="J79" i="6"/>
  <c r="I79" i="6"/>
  <c r="H79" i="6"/>
  <c r="G79" i="6"/>
  <c r="F79" i="6"/>
  <c r="E79" i="6"/>
  <c r="D79" i="6"/>
  <c r="C79" i="6"/>
  <c r="B79" i="6"/>
  <c r="M78" i="6"/>
  <c r="I78" i="6"/>
  <c r="H78" i="6"/>
  <c r="G78" i="6"/>
  <c r="F78" i="6"/>
  <c r="M77" i="6"/>
  <c r="I77" i="6"/>
  <c r="H77" i="6"/>
  <c r="G77" i="6"/>
  <c r="F77" i="6"/>
  <c r="T75" i="6"/>
  <c r="M75" i="6"/>
  <c r="K75" i="6"/>
  <c r="J75" i="6"/>
  <c r="I75" i="6"/>
  <c r="H75" i="6"/>
  <c r="G75" i="6"/>
  <c r="F75" i="6"/>
  <c r="M74" i="6"/>
  <c r="K74" i="6"/>
  <c r="J74" i="6"/>
  <c r="I74" i="6"/>
  <c r="H74" i="6"/>
  <c r="G74" i="6"/>
  <c r="F74" i="6"/>
  <c r="M73" i="6"/>
  <c r="L73" i="6"/>
  <c r="K73" i="6"/>
  <c r="J73" i="6"/>
  <c r="I73" i="6"/>
  <c r="H73" i="6"/>
  <c r="G73" i="6"/>
  <c r="F73" i="6"/>
  <c r="O72" i="6"/>
  <c r="M72" i="6"/>
  <c r="K72" i="6"/>
  <c r="J72" i="6"/>
  <c r="I72" i="6"/>
  <c r="H72" i="6"/>
  <c r="G72" i="6"/>
  <c r="F72" i="6"/>
  <c r="M71" i="6"/>
  <c r="K71" i="6"/>
  <c r="J71" i="6"/>
  <c r="I71" i="6"/>
  <c r="H71" i="6"/>
  <c r="G71" i="6"/>
  <c r="F71" i="6"/>
  <c r="E71" i="6"/>
  <c r="D71" i="6"/>
  <c r="M70" i="6"/>
  <c r="K70" i="6"/>
  <c r="I70" i="6"/>
  <c r="H70" i="6"/>
  <c r="G70" i="6"/>
  <c r="F70" i="6"/>
  <c r="M68" i="6"/>
  <c r="K68" i="6"/>
  <c r="J68" i="6"/>
  <c r="I68" i="6"/>
  <c r="H68" i="6"/>
  <c r="G68" i="6"/>
  <c r="F68" i="6"/>
  <c r="M67" i="6"/>
  <c r="K67" i="6"/>
  <c r="J67" i="6"/>
  <c r="I67" i="6"/>
  <c r="H67" i="6"/>
  <c r="G67" i="6"/>
  <c r="F67" i="6"/>
  <c r="R66" i="6"/>
  <c r="M66" i="6"/>
  <c r="K66" i="6"/>
  <c r="J66" i="6"/>
  <c r="I66" i="6"/>
  <c r="H66" i="6"/>
  <c r="G66" i="6"/>
  <c r="F66" i="6"/>
  <c r="M65" i="6"/>
  <c r="K65" i="6"/>
  <c r="J65" i="6"/>
  <c r="I65" i="6"/>
  <c r="H65" i="6"/>
  <c r="G65" i="6"/>
  <c r="F65" i="6"/>
  <c r="M64" i="6"/>
  <c r="K64" i="6"/>
  <c r="J64" i="6"/>
  <c r="I64" i="6"/>
  <c r="H64" i="6"/>
  <c r="G64" i="6"/>
  <c r="F64" i="6"/>
  <c r="S63" i="6"/>
  <c r="M63" i="6"/>
  <c r="K63" i="6"/>
  <c r="J63" i="6"/>
  <c r="I63" i="6"/>
  <c r="H63" i="6"/>
  <c r="G63" i="6"/>
  <c r="F63" i="6"/>
  <c r="M62" i="6"/>
  <c r="K62" i="6"/>
  <c r="J62" i="6"/>
  <c r="I62" i="6"/>
  <c r="H62" i="6"/>
  <c r="G62" i="6"/>
  <c r="F62" i="6"/>
  <c r="M61" i="6"/>
  <c r="K61" i="6"/>
  <c r="J61" i="6"/>
  <c r="I61" i="6"/>
  <c r="H61" i="6"/>
  <c r="G61" i="6"/>
  <c r="F61" i="6"/>
  <c r="M60" i="6"/>
  <c r="K60" i="6"/>
  <c r="J60" i="6"/>
  <c r="I60" i="6"/>
  <c r="H60" i="6"/>
  <c r="G60" i="6"/>
  <c r="F60" i="6"/>
  <c r="O59" i="6"/>
  <c r="M59" i="6"/>
  <c r="K59" i="6"/>
  <c r="J59" i="6"/>
  <c r="I59" i="6"/>
  <c r="H59" i="6"/>
  <c r="G59" i="6"/>
  <c r="F59" i="6"/>
  <c r="Q58" i="6"/>
  <c r="M58" i="6"/>
  <c r="K58" i="6"/>
  <c r="J58" i="6"/>
  <c r="I58" i="6"/>
  <c r="H58" i="6"/>
  <c r="G58" i="6"/>
  <c r="F58" i="6"/>
  <c r="Q57" i="6"/>
  <c r="M57" i="6"/>
  <c r="K57" i="6"/>
  <c r="J57" i="6"/>
  <c r="I57" i="6"/>
  <c r="H57" i="6"/>
  <c r="G57" i="6"/>
  <c r="F57" i="6"/>
  <c r="T56" i="6"/>
  <c r="O56" i="6"/>
  <c r="M56" i="6"/>
  <c r="K56" i="6"/>
  <c r="J56" i="6"/>
  <c r="I56" i="6"/>
  <c r="H56" i="6"/>
  <c r="G56" i="6"/>
  <c r="F56" i="6"/>
  <c r="M55" i="6"/>
  <c r="K55" i="6"/>
  <c r="J55" i="6"/>
  <c r="I55" i="6"/>
  <c r="H55" i="6"/>
  <c r="G55" i="6"/>
  <c r="F55" i="6"/>
  <c r="S54" i="6"/>
  <c r="Q54" i="6"/>
  <c r="M54" i="6"/>
  <c r="L54" i="6"/>
  <c r="K54" i="6"/>
  <c r="J54" i="6"/>
  <c r="I54" i="6"/>
  <c r="H54" i="6"/>
  <c r="G54" i="6"/>
  <c r="F54" i="6"/>
  <c r="P53" i="6"/>
  <c r="M53" i="6"/>
  <c r="K53" i="6"/>
  <c r="J53" i="6"/>
  <c r="I53" i="6"/>
  <c r="H53" i="6"/>
  <c r="G53" i="6"/>
  <c r="F53" i="6"/>
  <c r="T52" i="6"/>
  <c r="S52" i="6"/>
  <c r="M52" i="6"/>
  <c r="L52" i="6"/>
  <c r="K52" i="6"/>
  <c r="J52" i="6"/>
  <c r="I52" i="6"/>
  <c r="H52" i="6"/>
  <c r="G52" i="6"/>
  <c r="F52" i="6"/>
  <c r="P51" i="6"/>
  <c r="M51" i="6"/>
  <c r="K51" i="6"/>
  <c r="J51" i="6"/>
  <c r="I51" i="6"/>
  <c r="H51" i="6"/>
  <c r="G51" i="6"/>
  <c r="F51" i="6"/>
  <c r="S50" i="6"/>
  <c r="M50" i="6"/>
  <c r="K50" i="6"/>
  <c r="J50" i="6"/>
  <c r="I50" i="6"/>
  <c r="H50" i="6"/>
  <c r="G50" i="6"/>
  <c r="F50" i="6"/>
  <c r="M49" i="6"/>
  <c r="K49" i="6"/>
  <c r="J49" i="6"/>
  <c r="I49" i="6"/>
  <c r="H49" i="6"/>
  <c r="G49" i="6"/>
  <c r="F49" i="6"/>
  <c r="R47" i="6"/>
  <c r="M47" i="6"/>
  <c r="K47" i="6"/>
  <c r="J47" i="6"/>
  <c r="I47" i="6"/>
  <c r="H47" i="6"/>
  <c r="G47" i="6"/>
  <c r="F47" i="6"/>
  <c r="O46" i="6"/>
  <c r="M46" i="6"/>
  <c r="L46" i="6"/>
  <c r="K46" i="6"/>
  <c r="J46" i="6"/>
  <c r="I46" i="6"/>
  <c r="H46" i="6"/>
  <c r="G46" i="6"/>
  <c r="F46" i="6"/>
  <c r="E46" i="6"/>
  <c r="D46" i="6"/>
  <c r="C46" i="6"/>
  <c r="B46" i="6"/>
  <c r="M45" i="6"/>
  <c r="L45" i="6"/>
  <c r="K45" i="6"/>
  <c r="I45" i="6"/>
  <c r="H45" i="6"/>
  <c r="G45" i="6"/>
  <c r="F45" i="6"/>
  <c r="M44" i="6"/>
  <c r="K44" i="6"/>
  <c r="I44" i="6"/>
  <c r="H44" i="6"/>
  <c r="G44" i="6"/>
  <c r="F44" i="6"/>
  <c r="Q42" i="6"/>
  <c r="M42" i="6"/>
  <c r="K42" i="6"/>
  <c r="J42" i="6"/>
  <c r="I42" i="6"/>
  <c r="H42" i="6"/>
  <c r="G42" i="6"/>
  <c r="F42" i="6"/>
  <c r="O41" i="6"/>
  <c r="M41" i="6"/>
  <c r="L41" i="6"/>
  <c r="K41" i="6"/>
  <c r="J41" i="6"/>
  <c r="I41" i="6"/>
  <c r="H41" i="6"/>
  <c r="G41" i="6"/>
  <c r="F41" i="6"/>
  <c r="E41" i="6"/>
  <c r="D41" i="6"/>
  <c r="M40" i="6"/>
  <c r="K40" i="6"/>
  <c r="I40" i="6"/>
  <c r="H40" i="6"/>
  <c r="G40" i="6"/>
  <c r="F40" i="6"/>
  <c r="R37" i="6"/>
  <c r="R41" i="6" s="1"/>
  <c r="Q37" i="6"/>
  <c r="Q41" i="6" s="1"/>
  <c r="M37" i="6"/>
  <c r="K37" i="6"/>
  <c r="J37" i="6"/>
  <c r="I37" i="6"/>
  <c r="H37" i="6"/>
  <c r="G37" i="6"/>
  <c r="F37" i="6"/>
  <c r="E37" i="6"/>
  <c r="D37" i="6"/>
  <c r="C37" i="6"/>
  <c r="B37" i="6"/>
  <c r="T36" i="6"/>
  <c r="O36" i="6"/>
  <c r="M36" i="6"/>
  <c r="K36" i="6"/>
  <c r="I36" i="6"/>
  <c r="H36" i="6"/>
  <c r="G36" i="6"/>
  <c r="F36" i="6"/>
  <c r="T35" i="6"/>
  <c r="O35" i="6"/>
  <c r="M35" i="6"/>
  <c r="K35" i="6"/>
  <c r="I35" i="6"/>
  <c r="H35" i="6"/>
  <c r="G35" i="6"/>
  <c r="F35" i="6"/>
  <c r="M33" i="6"/>
  <c r="K33" i="6"/>
  <c r="J33" i="6"/>
  <c r="I33" i="6"/>
  <c r="H33" i="6"/>
  <c r="G33" i="6"/>
  <c r="F33" i="6"/>
  <c r="M32" i="6"/>
  <c r="K32" i="6"/>
  <c r="J32" i="6"/>
  <c r="I32" i="6"/>
  <c r="H32" i="6"/>
  <c r="G32" i="6"/>
  <c r="F32" i="6"/>
  <c r="M31" i="6"/>
  <c r="K31" i="6"/>
  <c r="J31" i="6"/>
  <c r="I31" i="6"/>
  <c r="H31" i="6"/>
  <c r="G31" i="6"/>
  <c r="F31" i="6"/>
  <c r="M30" i="6"/>
  <c r="L30" i="6"/>
  <c r="K30" i="6"/>
  <c r="J30" i="6"/>
  <c r="I30" i="6"/>
  <c r="H30" i="6"/>
  <c r="G30" i="6"/>
  <c r="F30" i="6"/>
  <c r="S29" i="6"/>
  <c r="M29" i="6"/>
  <c r="K29" i="6"/>
  <c r="J29" i="6"/>
  <c r="I29" i="6"/>
  <c r="H29" i="6"/>
  <c r="G29" i="6"/>
  <c r="F29" i="6"/>
  <c r="E29" i="6"/>
  <c r="D29" i="6"/>
  <c r="T28" i="6"/>
  <c r="O28" i="6"/>
  <c r="M28" i="6"/>
  <c r="K28" i="6"/>
  <c r="I28" i="6"/>
  <c r="H28" i="6"/>
  <c r="G28" i="6"/>
  <c r="F28" i="6"/>
  <c r="M23" i="6"/>
  <c r="K23" i="6"/>
  <c r="J23" i="6"/>
  <c r="I23" i="6"/>
  <c r="H23" i="6"/>
  <c r="G23" i="6"/>
  <c r="F23" i="6"/>
  <c r="M22" i="6"/>
  <c r="L22" i="6"/>
  <c r="K22" i="6"/>
  <c r="J22" i="6"/>
  <c r="I22" i="6"/>
  <c r="H22" i="6"/>
  <c r="G22" i="6"/>
  <c r="F22" i="6"/>
  <c r="R21" i="6"/>
  <c r="M21" i="6"/>
  <c r="L21" i="6"/>
  <c r="K21" i="6"/>
  <c r="J21" i="6"/>
  <c r="I21" i="6"/>
  <c r="H21" i="6"/>
  <c r="G21" i="6"/>
  <c r="F21" i="6"/>
  <c r="M20" i="6"/>
  <c r="L20" i="6"/>
  <c r="K20" i="6"/>
  <c r="J20" i="6"/>
  <c r="I20" i="6"/>
  <c r="H20" i="6"/>
  <c r="G20" i="6"/>
  <c r="F20" i="6"/>
  <c r="S19" i="6"/>
  <c r="Q19" i="6"/>
  <c r="M19" i="6"/>
  <c r="K19" i="6"/>
  <c r="J19" i="6"/>
  <c r="I19" i="6"/>
  <c r="H19" i="6"/>
  <c r="G19" i="6"/>
  <c r="F19" i="6"/>
  <c r="Q18" i="6"/>
  <c r="O18" i="6"/>
  <c r="M18" i="6"/>
  <c r="K18" i="6"/>
  <c r="J18" i="6"/>
  <c r="I18" i="6"/>
  <c r="H18" i="6"/>
  <c r="G18" i="6"/>
  <c r="F18" i="6"/>
  <c r="S17" i="6"/>
  <c r="M17" i="6"/>
  <c r="L17" i="6"/>
  <c r="K17" i="6"/>
  <c r="J17" i="6"/>
  <c r="I17" i="6"/>
  <c r="H17" i="6"/>
  <c r="G17" i="6"/>
  <c r="F17" i="6"/>
  <c r="S16" i="6"/>
  <c r="M16" i="6"/>
  <c r="K16" i="6"/>
  <c r="J16" i="6"/>
  <c r="I16" i="6"/>
  <c r="H16" i="6"/>
  <c r="G16" i="6"/>
  <c r="F16" i="6"/>
  <c r="R15" i="6"/>
  <c r="M15" i="6"/>
  <c r="K15" i="6"/>
  <c r="J15" i="6"/>
  <c r="I15" i="6"/>
  <c r="H15" i="6"/>
  <c r="G15" i="6"/>
  <c r="F15" i="6"/>
  <c r="Q14" i="6"/>
  <c r="M14" i="6"/>
  <c r="K14" i="6"/>
  <c r="J14" i="6"/>
  <c r="I14" i="6"/>
  <c r="H14" i="6"/>
  <c r="G14" i="6"/>
  <c r="F14" i="6"/>
  <c r="M13" i="6"/>
  <c r="K13" i="6"/>
  <c r="J13" i="6"/>
  <c r="I13" i="6"/>
  <c r="H13" i="6"/>
  <c r="G13" i="6"/>
  <c r="F13" i="6"/>
  <c r="T12" i="6"/>
  <c r="M12" i="6"/>
  <c r="K12" i="6"/>
  <c r="J12" i="6"/>
  <c r="I12" i="6"/>
  <c r="H12" i="6"/>
  <c r="G12" i="6"/>
  <c r="F12" i="6"/>
  <c r="M11" i="6"/>
  <c r="K11" i="6"/>
  <c r="J11" i="6"/>
  <c r="I11" i="6"/>
  <c r="H11" i="6"/>
  <c r="G11" i="6"/>
  <c r="F11" i="6"/>
  <c r="R10" i="6"/>
  <c r="P10" i="6"/>
  <c r="M10" i="6"/>
  <c r="K10" i="6"/>
  <c r="J10" i="6"/>
  <c r="I10" i="6"/>
  <c r="H10" i="6"/>
  <c r="G10" i="6"/>
  <c r="F10" i="6"/>
  <c r="M9" i="6"/>
  <c r="K9" i="6"/>
  <c r="J9" i="6"/>
  <c r="I9" i="6"/>
  <c r="H9" i="6"/>
  <c r="G9" i="6"/>
  <c r="F9" i="6"/>
  <c r="M8" i="6"/>
  <c r="K8" i="6"/>
  <c r="J8" i="6"/>
  <c r="I8" i="6"/>
  <c r="H8" i="6"/>
  <c r="G8" i="6"/>
  <c r="F8" i="6"/>
  <c r="M7" i="6"/>
  <c r="K7" i="6"/>
  <c r="J7" i="6"/>
  <c r="I7" i="6"/>
  <c r="H7" i="6"/>
  <c r="G7" i="6"/>
  <c r="F7" i="6"/>
  <c r="M6" i="6"/>
  <c r="K6" i="6"/>
  <c r="J6" i="6"/>
  <c r="I6" i="6"/>
  <c r="H6" i="6"/>
  <c r="G6" i="6"/>
  <c r="F6" i="6"/>
  <c r="M5" i="6"/>
  <c r="K5" i="6"/>
  <c r="J5" i="6"/>
  <c r="I5" i="6"/>
  <c r="H5" i="6"/>
  <c r="G5" i="6"/>
  <c r="F5" i="6"/>
  <c r="E5" i="6"/>
  <c r="D5" i="6"/>
  <c r="C5" i="6"/>
  <c r="B5" i="6"/>
  <c r="T4" i="6"/>
  <c r="P4" i="6"/>
  <c r="O4" i="6"/>
  <c r="N4" i="6"/>
  <c r="M4" i="6"/>
  <c r="L4" i="6"/>
  <c r="K4" i="6"/>
  <c r="J4" i="6"/>
  <c r="I4" i="6"/>
  <c r="H4" i="6"/>
  <c r="G4" i="6"/>
  <c r="F4" i="6"/>
  <c r="D4" i="6"/>
  <c r="B4" i="6"/>
  <c r="N2" i="6"/>
  <c r="I2" i="6"/>
  <c r="S135" i="5"/>
  <c r="R135" i="5"/>
  <c r="N135" i="5"/>
  <c r="M135" i="5"/>
  <c r="L135" i="5"/>
  <c r="K135" i="5"/>
  <c r="J135" i="5"/>
  <c r="I135" i="5"/>
  <c r="H135" i="5"/>
  <c r="G135" i="5"/>
  <c r="F135" i="5"/>
  <c r="S134" i="5"/>
  <c r="R134" i="5"/>
  <c r="N134" i="5"/>
  <c r="M134" i="5"/>
  <c r="L134" i="5"/>
  <c r="K134" i="5"/>
  <c r="J134" i="5"/>
  <c r="I134" i="5"/>
  <c r="H134" i="5"/>
  <c r="G134" i="5"/>
  <c r="F134" i="5"/>
  <c r="S133" i="5"/>
  <c r="R133" i="5"/>
  <c r="N133" i="5"/>
  <c r="M133" i="5"/>
  <c r="L133" i="5"/>
  <c r="K133" i="5"/>
  <c r="J133" i="5"/>
  <c r="I133" i="5"/>
  <c r="H133" i="5"/>
  <c r="G133" i="5"/>
  <c r="F133" i="5"/>
  <c r="S132" i="5"/>
  <c r="R132" i="5"/>
  <c r="N132" i="5"/>
  <c r="M132" i="5"/>
  <c r="L132" i="5"/>
  <c r="K132" i="5"/>
  <c r="J132" i="5"/>
  <c r="I132" i="5"/>
  <c r="H132" i="5"/>
  <c r="G132" i="5"/>
  <c r="F132" i="5"/>
  <c r="S131" i="5"/>
  <c r="R131" i="5"/>
  <c r="N131" i="5"/>
  <c r="M131" i="5"/>
  <c r="L131" i="5"/>
  <c r="K131" i="5"/>
  <c r="J131" i="5"/>
  <c r="I131" i="5"/>
  <c r="H131" i="5"/>
  <c r="G131" i="5"/>
  <c r="F131" i="5"/>
  <c r="S130" i="5"/>
  <c r="R130" i="5"/>
  <c r="N130" i="5"/>
  <c r="M130" i="5"/>
  <c r="L130" i="5"/>
  <c r="K130" i="5"/>
  <c r="J130" i="5"/>
  <c r="I130" i="5"/>
  <c r="H130" i="5"/>
  <c r="G130" i="5"/>
  <c r="F130" i="5"/>
  <c r="S129" i="5"/>
  <c r="R129" i="5"/>
  <c r="N129" i="5"/>
  <c r="M129" i="5"/>
  <c r="L129" i="5"/>
  <c r="K129" i="5"/>
  <c r="J129" i="5"/>
  <c r="I129" i="5"/>
  <c r="H129" i="5"/>
  <c r="G129" i="5"/>
  <c r="F129" i="5"/>
  <c r="S128" i="5"/>
  <c r="R128" i="5"/>
  <c r="N128" i="5"/>
  <c r="M128" i="5"/>
  <c r="L128" i="5"/>
  <c r="K128" i="5"/>
  <c r="J128" i="5"/>
  <c r="I128" i="5"/>
  <c r="H128" i="5"/>
  <c r="G128" i="5"/>
  <c r="F128" i="5"/>
  <c r="S127" i="5"/>
  <c r="R127" i="5"/>
  <c r="N127" i="5"/>
  <c r="M127" i="5"/>
  <c r="L127" i="5"/>
  <c r="K127" i="5"/>
  <c r="J127" i="5"/>
  <c r="I127" i="5"/>
  <c r="H127" i="5"/>
  <c r="G127" i="5"/>
  <c r="F127" i="5"/>
  <c r="S126" i="5"/>
  <c r="R126" i="5"/>
  <c r="N126" i="5"/>
  <c r="M126" i="5"/>
  <c r="L126" i="5"/>
  <c r="K126" i="5"/>
  <c r="J126" i="5"/>
  <c r="I126" i="5"/>
  <c r="H126" i="5"/>
  <c r="G126" i="5"/>
  <c r="F126" i="5"/>
  <c r="S125" i="5"/>
  <c r="R125" i="5"/>
  <c r="N125" i="5"/>
  <c r="M125" i="5"/>
  <c r="L125" i="5"/>
  <c r="K125" i="5"/>
  <c r="J125" i="5"/>
  <c r="I125" i="5"/>
  <c r="H125" i="5"/>
  <c r="G125" i="5"/>
  <c r="F125" i="5"/>
  <c r="S124" i="5"/>
  <c r="R124" i="5"/>
  <c r="N124" i="5"/>
  <c r="M124" i="5"/>
  <c r="L124" i="5"/>
  <c r="K124" i="5"/>
  <c r="J124" i="5"/>
  <c r="I124" i="5"/>
  <c r="H124" i="5"/>
  <c r="G124" i="5"/>
  <c r="F124" i="5"/>
  <c r="S123" i="5"/>
  <c r="R123" i="5"/>
  <c r="N123" i="5"/>
  <c r="M123" i="5"/>
  <c r="L123" i="5"/>
  <c r="K123" i="5"/>
  <c r="J123" i="5"/>
  <c r="I123" i="5"/>
  <c r="H123" i="5"/>
  <c r="G123" i="5"/>
  <c r="F123" i="5"/>
  <c r="S122" i="5"/>
  <c r="R122" i="5"/>
  <c r="N122" i="5"/>
  <c r="M122" i="5"/>
  <c r="L122" i="5"/>
  <c r="K122" i="5"/>
  <c r="J122" i="5"/>
  <c r="I122" i="5"/>
  <c r="H122" i="5"/>
  <c r="G122" i="5"/>
  <c r="F122" i="5"/>
  <c r="S121" i="5"/>
  <c r="R121" i="5"/>
  <c r="N121" i="5"/>
  <c r="M121" i="5"/>
  <c r="L121" i="5"/>
  <c r="K121" i="5"/>
  <c r="J121" i="5"/>
  <c r="I121" i="5"/>
  <c r="H121" i="5"/>
  <c r="G121" i="5"/>
  <c r="F121" i="5"/>
  <c r="S120" i="5"/>
  <c r="R120" i="5"/>
  <c r="N120" i="5"/>
  <c r="M120" i="5"/>
  <c r="L120" i="5"/>
  <c r="K120" i="5"/>
  <c r="J120" i="5"/>
  <c r="I120" i="5"/>
  <c r="H120" i="5"/>
  <c r="G120" i="5"/>
  <c r="F120" i="5"/>
  <c r="S119" i="5"/>
  <c r="R119" i="5"/>
  <c r="N119" i="5"/>
  <c r="M119" i="5"/>
  <c r="L119" i="5"/>
  <c r="K119" i="5"/>
  <c r="J119" i="5"/>
  <c r="I119" i="5"/>
  <c r="H119" i="5"/>
  <c r="G119" i="5"/>
  <c r="F119" i="5"/>
  <c r="S118" i="5"/>
  <c r="R118" i="5"/>
  <c r="N118" i="5"/>
  <c r="M118" i="5"/>
  <c r="L118" i="5"/>
  <c r="K118" i="5"/>
  <c r="J118" i="5"/>
  <c r="I118" i="5"/>
  <c r="H118" i="5"/>
  <c r="G118" i="5"/>
  <c r="F118" i="5"/>
  <c r="S117" i="5"/>
  <c r="R117" i="5"/>
  <c r="N117" i="5"/>
  <c r="M117" i="5"/>
  <c r="L117" i="5"/>
  <c r="K117" i="5"/>
  <c r="J117" i="5"/>
  <c r="I117" i="5"/>
  <c r="H117" i="5"/>
  <c r="G117" i="5"/>
  <c r="F117" i="5"/>
  <c r="S116" i="5"/>
  <c r="R116" i="5"/>
  <c r="N116" i="5"/>
  <c r="M116" i="5"/>
  <c r="L116" i="5"/>
  <c r="K116" i="5"/>
  <c r="J116" i="5"/>
  <c r="I116" i="5"/>
  <c r="H116" i="5"/>
  <c r="G116" i="5"/>
  <c r="F116" i="5"/>
  <c r="S103" i="5"/>
  <c r="R103" i="5"/>
  <c r="N103" i="5"/>
  <c r="M103" i="5"/>
  <c r="L103" i="5"/>
  <c r="K103" i="5"/>
  <c r="J103" i="5"/>
  <c r="I103" i="5"/>
  <c r="H103" i="5"/>
  <c r="G103" i="5"/>
  <c r="F103" i="5"/>
  <c r="M102" i="5"/>
  <c r="K102" i="5"/>
  <c r="J102" i="5"/>
  <c r="I102" i="5"/>
  <c r="H102" i="5"/>
  <c r="G102" i="5"/>
  <c r="F102" i="5"/>
  <c r="M99" i="5"/>
  <c r="K99" i="5"/>
  <c r="J99" i="5"/>
  <c r="I99" i="5"/>
  <c r="H99" i="5"/>
  <c r="G99" i="5"/>
  <c r="F99" i="5"/>
  <c r="M98" i="5"/>
  <c r="K98" i="5"/>
  <c r="J98" i="5"/>
  <c r="I98" i="5"/>
  <c r="H98" i="5"/>
  <c r="G98" i="5"/>
  <c r="F98" i="5"/>
  <c r="E98" i="5"/>
  <c r="D98" i="5"/>
  <c r="M97" i="5"/>
  <c r="K97" i="5"/>
  <c r="J97" i="5"/>
  <c r="I97" i="5"/>
  <c r="H97" i="5"/>
  <c r="G97" i="5"/>
  <c r="F97" i="5"/>
  <c r="E93" i="5"/>
  <c r="D93" i="5"/>
  <c r="C93" i="5"/>
  <c r="B93" i="5"/>
  <c r="M92" i="5"/>
  <c r="L92" i="5"/>
  <c r="K92" i="5"/>
  <c r="J92" i="5"/>
  <c r="I92" i="5"/>
  <c r="H92" i="5"/>
  <c r="G92" i="5"/>
  <c r="F92" i="5"/>
  <c r="M87" i="5"/>
  <c r="K87" i="5"/>
  <c r="J87" i="5"/>
  <c r="I87" i="5"/>
  <c r="H87" i="5"/>
  <c r="G87" i="5"/>
  <c r="F87" i="5"/>
  <c r="E87" i="5"/>
  <c r="D87" i="5"/>
  <c r="M86" i="5"/>
  <c r="L86" i="5"/>
  <c r="K86" i="5"/>
  <c r="J86" i="5"/>
  <c r="I86" i="5"/>
  <c r="H86" i="5"/>
  <c r="G86" i="5"/>
  <c r="F86" i="5"/>
  <c r="E82" i="5"/>
  <c r="D82" i="5"/>
  <c r="C82" i="5"/>
  <c r="B82" i="5"/>
  <c r="M81" i="5"/>
  <c r="K81" i="5"/>
  <c r="J81" i="5"/>
  <c r="I81" i="5"/>
  <c r="H81" i="5"/>
  <c r="G81" i="5"/>
  <c r="F81" i="5"/>
  <c r="M77" i="5"/>
  <c r="L77" i="5"/>
  <c r="K77" i="5"/>
  <c r="J77" i="5"/>
  <c r="I77" i="5"/>
  <c r="H77" i="5"/>
  <c r="G77" i="5"/>
  <c r="F77" i="5"/>
  <c r="E77" i="5"/>
  <c r="D77" i="5"/>
  <c r="M76" i="5"/>
  <c r="K76" i="5"/>
  <c r="J76" i="5"/>
  <c r="I76" i="5"/>
  <c r="H76" i="5"/>
  <c r="G76" i="5"/>
  <c r="F76" i="5"/>
  <c r="T72" i="5"/>
  <c r="S72" i="5"/>
  <c r="R72" i="5"/>
  <c r="Q72" i="5"/>
  <c r="P72" i="5"/>
  <c r="O72" i="5"/>
  <c r="M72" i="5"/>
  <c r="K72" i="5"/>
  <c r="J72" i="5"/>
  <c r="I72" i="5"/>
  <c r="H72" i="5"/>
  <c r="G72" i="5"/>
  <c r="F72" i="5"/>
  <c r="E72" i="5"/>
  <c r="D72" i="5"/>
  <c r="C72" i="5"/>
  <c r="B72" i="5"/>
  <c r="M71" i="5"/>
  <c r="K71" i="5"/>
  <c r="J71" i="5"/>
  <c r="I71" i="5"/>
  <c r="H71" i="5"/>
  <c r="G71" i="5"/>
  <c r="F71" i="5"/>
  <c r="E68" i="5"/>
  <c r="D68" i="5"/>
  <c r="M67" i="5"/>
  <c r="K67" i="5"/>
  <c r="J67" i="5"/>
  <c r="I67" i="5"/>
  <c r="H67" i="5"/>
  <c r="G67" i="5"/>
  <c r="F67" i="5"/>
  <c r="M62" i="5"/>
  <c r="L62" i="5"/>
  <c r="K62" i="5"/>
  <c r="J62" i="5"/>
  <c r="I62" i="5"/>
  <c r="H62" i="5"/>
  <c r="G62" i="5"/>
  <c r="F62" i="5"/>
  <c r="M61" i="5"/>
  <c r="K61" i="5"/>
  <c r="J61" i="5"/>
  <c r="I61" i="5"/>
  <c r="H61" i="5"/>
  <c r="G61" i="5"/>
  <c r="F61" i="5"/>
  <c r="M60" i="5"/>
  <c r="K60" i="5"/>
  <c r="J60" i="5"/>
  <c r="I60" i="5"/>
  <c r="H60" i="5"/>
  <c r="G60" i="5"/>
  <c r="F60" i="5"/>
  <c r="M59" i="5"/>
  <c r="L59" i="5"/>
  <c r="K59" i="5"/>
  <c r="J59" i="5"/>
  <c r="I59" i="5"/>
  <c r="H59" i="5"/>
  <c r="G59" i="5"/>
  <c r="F59" i="5"/>
  <c r="M58" i="5"/>
  <c r="K58" i="5"/>
  <c r="J58" i="5"/>
  <c r="I58" i="5"/>
  <c r="H58" i="5"/>
  <c r="G58" i="5"/>
  <c r="F58" i="5"/>
  <c r="M57" i="5"/>
  <c r="K57" i="5"/>
  <c r="J57" i="5"/>
  <c r="I57" i="5"/>
  <c r="H57" i="5"/>
  <c r="G57" i="5"/>
  <c r="F57" i="5"/>
  <c r="M56" i="5"/>
  <c r="K56" i="5"/>
  <c r="J56" i="5"/>
  <c r="I56" i="5"/>
  <c r="H56" i="5"/>
  <c r="G56" i="5"/>
  <c r="F56" i="5"/>
  <c r="M55" i="5"/>
  <c r="L55" i="5"/>
  <c r="K55" i="5"/>
  <c r="J55" i="5"/>
  <c r="I55" i="5"/>
  <c r="H55" i="5"/>
  <c r="G55" i="5"/>
  <c r="F55" i="5"/>
  <c r="M54" i="5"/>
  <c r="K54" i="5"/>
  <c r="J54" i="5"/>
  <c r="I54" i="5"/>
  <c r="H54" i="5"/>
  <c r="G54" i="5"/>
  <c r="F54" i="5"/>
  <c r="E54" i="5"/>
  <c r="D54" i="5"/>
  <c r="M53" i="5"/>
  <c r="L53" i="5"/>
  <c r="K53" i="5"/>
  <c r="J53" i="5"/>
  <c r="I53" i="5"/>
  <c r="H53" i="5"/>
  <c r="G53" i="5"/>
  <c r="F53" i="5"/>
  <c r="E50" i="5"/>
  <c r="D50" i="5"/>
  <c r="M49" i="5"/>
  <c r="L49" i="5"/>
  <c r="K49" i="5"/>
  <c r="J49" i="5"/>
  <c r="I49" i="5"/>
  <c r="H49" i="5"/>
  <c r="G49" i="5"/>
  <c r="F49" i="5"/>
  <c r="E45" i="5"/>
  <c r="D45" i="5"/>
  <c r="C45" i="5"/>
  <c r="B45" i="5"/>
  <c r="M44" i="5"/>
  <c r="L44" i="5"/>
  <c r="K44" i="5"/>
  <c r="J44" i="5"/>
  <c r="I44" i="5"/>
  <c r="H44" i="5"/>
  <c r="G44" i="5"/>
  <c r="F44" i="5"/>
  <c r="M42" i="5"/>
  <c r="K42" i="5"/>
  <c r="J42" i="5"/>
  <c r="I42" i="5"/>
  <c r="H42" i="5"/>
  <c r="G42" i="5"/>
  <c r="F42" i="5"/>
  <c r="M41" i="5"/>
  <c r="L41" i="5"/>
  <c r="K41" i="5"/>
  <c r="J41" i="5"/>
  <c r="I41" i="5"/>
  <c r="H41" i="5"/>
  <c r="G41" i="5"/>
  <c r="F41" i="5"/>
  <c r="E41" i="5"/>
  <c r="D41" i="5"/>
  <c r="M40" i="5"/>
  <c r="L40" i="5"/>
  <c r="K40" i="5"/>
  <c r="J40" i="5"/>
  <c r="I40" i="5"/>
  <c r="H40" i="5"/>
  <c r="G40" i="5"/>
  <c r="F40" i="5"/>
  <c r="M38" i="5"/>
  <c r="K38" i="5"/>
  <c r="J38" i="5"/>
  <c r="I38" i="5"/>
  <c r="H38" i="5"/>
  <c r="G38" i="5"/>
  <c r="F38" i="5"/>
  <c r="M37" i="5"/>
  <c r="K37" i="5"/>
  <c r="J37" i="5"/>
  <c r="I37" i="5"/>
  <c r="H37" i="5"/>
  <c r="G37" i="5"/>
  <c r="F37" i="5"/>
  <c r="M36" i="5"/>
  <c r="L36" i="5"/>
  <c r="K36" i="5"/>
  <c r="J36" i="5"/>
  <c r="I36" i="5"/>
  <c r="H36" i="5"/>
  <c r="G36" i="5"/>
  <c r="F36" i="5"/>
  <c r="M35" i="5"/>
  <c r="L35" i="5"/>
  <c r="K35" i="5"/>
  <c r="J35" i="5"/>
  <c r="I35" i="5"/>
  <c r="H35" i="5"/>
  <c r="G35" i="5"/>
  <c r="F35" i="5"/>
  <c r="M34" i="5"/>
  <c r="K34" i="5"/>
  <c r="J34" i="5"/>
  <c r="I34" i="5"/>
  <c r="H34" i="5"/>
  <c r="G34" i="5"/>
  <c r="F34" i="5"/>
  <c r="M33" i="5"/>
  <c r="L33" i="5"/>
  <c r="K33" i="5"/>
  <c r="J33" i="5"/>
  <c r="I33" i="5"/>
  <c r="H33" i="5"/>
  <c r="G33" i="5"/>
  <c r="F33" i="5"/>
  <c r="E33" i="5"/>
  <c r="D33" i="5"/>
  <c r="C33" i="5"/>
  <c r="B33" i="5"/>
  <c r="M32" i="5"/>
  <c r="L32" i="5"/>
  <c r="K32" i="5"/>
  <c r="J32" i="5"/>
  <c r="I32" i="5"/>
  <c r="H32" i="5"/>
  <c r="G32" i="5"/>
  <c r="F32" i="5"/>
  <c r="T29" i="5"/>
  <c r="S29" i="5"/>
  <c r="R29" i="5"/>
  <c r="Q29" i="5"/>
  <c r="P29" i="5"/>
  <c r="O29" i="5"/>
  <c r="M29" i="5"/>
  <c r="K29" i="5"/>
  <c r="J29" i="5"/>
  <c r="I29" i="5"/>
  <c r="H29" i="5"/>
  <c r="G29" i="5"/>
  <c r="F29" i="5"/>
  <c r="E29" i="5"/>
  <c r="D29" i="5"/>
  <c r="M28" i="5"/>
  <c r="K28" i="5"/>
  <c r="J28" i="5"/>
  <c r="I28" i="5"/>
  <c r="H28" i="5"/>
  <c r="G28" i="5"/>
  <c r="F28" i="5"/>
  <c r="M25" i="5"/>
  <c r="K25" i="5"/>
  <c r="J25" i="5"/>
  <c r="I25" i="5"/>
  <c r="H25" i="5"/>
  <c r="G25" i="5"/>
  <c r="F25" i="5"/>
  <c r="E25" i="5"/>
  <c r="D25" i="5"/>
  <c r="C25" i="5"/>
  <c r="B25" i="5"/>
  <c r="M24" i="5"/>
  <c r="K24" i="5"/>
  <c r="J24" i="5"/>
  <c r="I24" i="5"/>
  <c r="H24" i="5"/>
  <c r="G24" i="5"/>
  <c r="F24" i="5"/>
  <c r="M21" i="5"/>
  <c r="K21" i="5"/>
  <c r="J21" i="5"/>
  <c r="I21" i="5"/>
  <c r="H21" i="5"/>
  <c r="G21" i="5"/>
  <c r="F21" i="5"/>
  <c r="E21" i="5"/>
  <c r="D21" i="5"/>
  <c r="M20" i="5"/>
  <c r="K20" i="5"/>
  <c r="J20" i="5"/>
  <c r="I20" i="5"/>
  <c r="H20" i="5"/>
  <c r="G20" i="5"/>
  <c r="F20" i="5"/>
  <c r="M15" i="5"/>
  <c r="L15" i="5"/>
  <c r="K15" i="5"/>
  <c r="J15" i="5"/>
  <c r="I15" i="5"/>
  <c r="H15" i="5"/>
  <c r="G15" i="5"/>
  <c r="F15" i="5"/>
  <c r="M14" i="5"/>
  <c r="L14" i="5"/>
  <c r="K14" i="5"/>
  <c r="J14" i="5"/>
  <c r="I14" i="5"/>
  <c r="H14" i="5"/>
  <c r="G14" i="5"/>
  <c r="F14" i="5"/>
  <c r="M13" i="5"/>
  <c r="L13" i="5"/>
  <c r="K13" i="5"/>
  <c r="J13" i="5"/>
  <c r="I13" i="5"/>
  <c r="H13" i="5"/>
  <c r="G13" i="5"/>
  <c r="F13" i="5"/>
  <c r="M12" i="5"/>
  <c r="L12" i="5"/>
  <c r="K12" i="5"/>
  <c r="J12" i="5"/>
  <c r="I12" i="5"/>
  <c r="H12" i="5"/>
  <c r="G12" i="5"/>
  <c r="F12" i="5"/>
  <c r="M11" i="5"/>
  <c r="K11" i="5"/>
  <c r="J11" i="5"/>
  <c r="I11" i="5"/>
  <c r="H11" i="5"/>
  <c r="G11" i="5"/>
  <c r="F11" i="5"/>
  <c r="M10" i="5"/>
  <c r="K10" i="5"/>
  <c r="J10" i="5"/>
  <c r="I10" i="5"/>
  <c r="H10" i="5"/>
  <c r="G10" i="5"/>
  <c r="F10" i="5"/>
  <c r="M9" i="5"/>
  <c r="L9" i="5"/>
  <c r="K9" i="5"/>
  <c r="J9" i="5"/>
  <c r="I9" i="5"/>
  <c r="H9" i="5"/>
  <c r="G9" i="5"/>
  <c r="F9" i="5"/>
  <c r="M8" i="5"/>
  <c r="K8" i="5"/>
  <c r="J8" i="5"/>
  <c r="I8" i="5"/>
  <c r="H8" i="5"/>
  <c r="G8" i="5"/>
  <c r="F8" i="5"/>
  <c r="M7" i="5"/>
  <c r="K7" i="5"/>
  <c r="J7" i="5"/>
  <c r="I7" i="5"/>
  <c r="H7" i="5"/>
  <c r="G7" i="5"/>
  <c r="F7" i="5"/>
  <c r="M6" i="5"/>
  <c r="K6" i="5"/>
  <c r="J6" i="5"/>
  <c r="I6" i="5"/>
  <c r="H6" i="5"/>
  <c r="G6" i="5"/>
  <c r="F6" i="5"/>
  <c r="M5" i="5"/>
  <c r="K5" i="5"/>
  <c r="J5" i="5"/>
  <c r="I5" i="5"/>
  <c r="H5" i="5"/>
  <c r="G5" i="5"/>
  <c r="F5" i="5"/>
  <c r="E5" i="5"/>
  <c r="D5" i="5"/>
  <c r="C5" i="5"/>
  <c r="B5" i="5"/>
  <c r="T4" i="5"/>
  <c r="P4" i="5"/>
  <c r="O4" i="5"/>
  <c r="N4" i="5"/>
  <c r="M4" i="5"/>
  <c r="L4" i="5"/>
  <c r="K4" i="5"/>
  <c r="J4" i="5"/>
  <c r="I4" i="5"/>
  <c r="H4" i="5"/>
  <c r="G4" i="5"/>
  <c r="F4" i="5"/>
  <c r="D4" i="5"/>
  <c r="B4" i="5"/>
  <c r="N2" i="5"/>
  <c r="I2" i="5"/>
  <c r="S124" i="4"/>
  <c r="R124" i="4"/>
  <c r="N124" i="4"/>
  <c r="M124" i="4"/>
  <c r="L124" i="4"/>
  <c r="K124" i="4"/>
  <c r="J124" i="4"/>
  <c r="I124" i="4"/>
  <c r="H124" i="4"/>
  <c r="G124" i="4"/>
  <c r="F124" i="4"/>
  <c r="S123" i="4"/>
  <c r="R123" i="4"/>
  <c r="N123" i="4"/>
  <c r="M123" i="4"/>
  <c r="L123" i="4"/>
  <c r="K123" i="4"/>
  <c r="J123" i="4"/>
  <c r="I123" i="4"/>
  <c r="H123" i="4"/>
  <c r="G123" i="4"/>
  <c r="F123" i="4"/>
  <c r="S122" i="4"/>
  <c r="R122" i="4"/>
  <c r="N122" i="4"/>
  <c r="M122" i="4"/>
  <c r="L122" i="4"/>
  <c r="K122" i="4"/>
  <c r="J122" i="4"/>
  <c r="I122" i="4"/>
  <c r="H122" i="4"/>
  <c r="G122" i="4"/>
  <c r="F122" i="4"/>
  <c r="S121" i="4"/>
  <c r="R121" i="4"/>
  <c r="N121" i="4"/>
  <c r="M121" i="4"/>
  <c r="L121" i="4"/>
  <c r="K121" i="4"/>
  <c r="J121" i="4"/>
  <c r="I121" i="4"/>
  <c r="H121" i="4"/>
  <c r="G121" i="4"/>
  <c r="F121" i="4"/>
  <c r="S120" i="4"/>
  <c r="R120" i="4"/>
  <c r="N120" i="4"/>
  <c r="M120" i="4"/>
  <c r="L120" i="4"/>
  <c r="K120" i="4"/>
  <c r="J120" i="4"/>
  <c r="I120" i="4"/>
  <c r="H120" i="4"/>
  <c r="G120" i="4"/>
  <c r="F120" i="4"/>
  <c r="S119" i="4"/>
  <c r="R119" i="4"/>
  <c r="N119" i="4"/>
  <c r="M119" i="4"/>
  <c r="L119" i="4"/>
  <c r="K119" i="4"/>
  <c r="J119" i="4"/>
  <c r="I119" i="4"/>
  <c r="H119" i="4"/>
  <c r="G119" i="4"/>
  <c r="F119" i="4"/>
  <c r="S118" i="4"/>
  <c r="R118" i="4"/>
  <c r="N118" i="4"/>
  <c r="M118" i="4"/>
  <c r="L118" i="4"/>
  <c r="K118" i="4"/>
  <c r="J118" i="4"/>
  <c r="I118" i="4"/>
  <c r="H118" i="4"/>
  <c r="G118" i="4"/>
  <c r="F118" i="4"/>
  <c r="S117" i="4"/>
  <c r="R117" i="4"/>
  <c r="N117" i="4"/>
  <c r="M117" i="4"/>
  <c r="L117" i="4"/>
  <c r="K117" i="4"/>
  <c r="J117" i="4"/>
  <c r="I117" i="4"/>
  <c r="H117" i="4"/>
  <c r="G117" i="4"/>
  <c r="F117" i="4"/>
  <c r="S116" i="4"/>
  <c r="R116" i="4"/>
  <c r="N116" i="4"/>
  <c r="M116" i="4"/>
  <c r="L116" i="4"/>
  <c r="K116" i="4"/>
  <c r="J116" i="4"/>
  <c r="I116" i="4"/>
  <c r="H116" i="4"/>
  <c r="G116" i="4"/>
  <c r="F116" i="4"/>
  <c r="S115" i="4"/>
  <c r="R115" i="4"/>
  <c r="N115" i="4"/>
  <c r="M115" i="4"/>
  <c r="L115" i="4"/>
  <c r="K115" i="4"/>
  <c r="J115" i="4"/>
  <c r="I115" i="4"/>
  <c r="H115" i="4"/>
  <c r="G115" i="4"/>
  <c r="F115" i="4"/>
  <c r="S114" i="4"/>
  <c r="R114" i="4"/>
  <c r="N114" i="4"/>
  <c r="M114" i="4"/>
  <c r="L114" i="4"/>
  <c r="K114" i="4"/>
  <c r="J114" i="4"/>
  <c r="I114" i="4"/>
  <c r="H114" i="4"/>
  <c r="G114" i="4"/>
  <c r="F114" i="4"/>
  <c r="S113" i="4"/>
  <c r="R113" i="4"/>
  <c r="N113" i="4"/>
  <c r="M113" i="4"/>
  <c r="L113" i="4"/>
  <c r="K113" i="4"/>
  <c r="J113" i="4"/>
  <c r="I113" i="4"/>
  <c r="H113" i="4"/>
  <c r="G113" i="4"/>
  <c r="F113" i="4"/>
  <c r="S112" i="4"/>
  <c r="R112" i="4"/>
  <c r="N112" i="4"/>
  <c r="M112" i="4"/>
  <c r="L112" i="4"/>
  <c r="K112" i="4"/>
  <c r="J112" i="4"/>
  <c r="I112" i="4"/>
  <c r="H112" i="4"/>
  <c r="G112" i="4"/>
  <c r="F112" i="4"/>
  <c r="S111" i="4"/>
  <c r="R111" i="4"/>
  <c r="N111" i="4"/>
  <c r="M111" i="4"/>
  <c r="L111" i="4"/>
  <c r="K111" i="4"/>
  <c r="J111" i="4"/>
  <c r="I111" i="4"/>
  <c r="H111" i="4"/>
  <c r="G111" i="4"/>
  <c r="F111" i="4"/>
  <c r="S110" i="4"/>
  <c r="R110" i="4"/>
  <c r="N110" i="4"/>
  <c r="M110" i="4"/>
  <c r="L110" i="4"/>
  <c r="K110" i="4"/>
  <c r="J110" i="4"/>
  <c r="I110" i="4"/>
  <c r="H110" i="4"/>
  <c r="G110" i="4"/>
  <c r="F110" i="4"/>
  <c r="S109" i="4"/>
  <c r="R109" i="4"/>
  <c r="N109" i="4"/>
  <c r="M109" i="4"/>
  <c r="L109" i="4"/>
  <c r="K109" i="4"/>
  <c r="J109" i="4"/>
  <c r="I109" i="4"/>
  <c r="H109" i="4"/>
  <c r="G109" i="4"/>
  <c r="F109" i="4"/>
  <c r="S108" i="4"/>
  <c r="R108" i="4"/>
  <c r="N108" i="4"/>
  <c r="M108" i="4"/>
  <c r="L108" i="4"/>
  <c r="K108" i="4"/>
  <c r="J108" i="4"/>
  <c r="I108" i="4"/>
  <c r="H108" i="4"/>
  <c r="G108" i="4"/>
  <c r="F108" i="4"/>
  <c r="S95" i="4"/>
  <c r="R95" i="4"/>
  <c r="N95" i="4"/>
  <c r="M95" i="4"/>
  <c r="L95" i="4"/>
  <c r="K95" i="4"/>
  <c r="J95" i="4"/>
  <c r="I95" i="4"/>
  <c r="H95" i="4"/>
  <c r="G95" i="4"/>
  <c r="F95" i="4"/>
  <c r="M94" i="4"/>
  <c r="K94" i="4"/>
  <c r="J94" i="4"/>
  <c r="I94" i="4"/>
  <c r="H94" i="4"/>
  <c r="G94" i="4"/>
  <c r="F94" i="4"/>
  <c r="E90" i="4"/>
  <c r="D90" i="4"/>
  <c r="M89" i="4"/>
  <c r="L89" i="4"/>
  <c r="K89" i="4"/>
  <c r="J89" i="4"/>
  <c r="I89" i="4"/>
  <c r="H89" i="4"/>
  <c r="G89" i="4"/>
  <c r="F89" i="4"/>
  <c r="E85" i="4"/>
  <c r="D85" i="4"/>
  <c r="C85" i="4"/>
  <c r="B85" i="4"/>
  <c r="M84" i="4"/>
  <c r="K84" i="4"/>
  <c r="J84" i="4"/>
  <c r="I84" i="4"/>
  <c r="H84" i="4"/>
  <c r="G84" i="4"/>
  <c r="F84" i="4"/>
  <c r="M79" i="4"/>
  <c r="L79" i="4"/>
  <c r="K79" i="4"/>
  <c r="J79" i="4"/>
  <c r="I79" i="4"/>
  <c r="H79" i="4"/>
  <c r="G79" i="4"/>
  <c r="F79" i="4"/>
  <c r="E79" i="4"/>
  <c r="D79" i="4"/>
  <c r="M78" i="4"/>
  <c r="K78" i="4"/>
  <c r="J78" i="4"/>
  <c r="I78" i="4"/>
  <c r="H78" i="4"/>
  <c r="G78" i="4"/>
  <c r="F78" i="4"/>
  <c r="E75" i="4"/>
  <c r="D75" i="4"/>
  <c r="C75" i="4"/>
  <c r="B75" i="4"/>
  <c r="M74" i="4"/>
  <c r="K74" i="4"/>
  <c r="J74" i="4"/>
  <c r="I74" i="4"/>
  <c r="H74" i="4"/>
  <c r="G74" i="4"/>
  <c r="F74" i="4"/>
  <c r="E70" i="4"/>
  <c r="D70" i="4"/>
  <c r="M69" i="4"/>
  <c r="L69" i="4"/>
  <c r="K69" i="4"/>
  <c r="J69" i="4"/>
  <c r="I69" i="4"/>
  <c r="H69" i="4"/>
  <c r="G69" i="4"/>
  <c r="F69" i="4"/>
  <c r="E64" i="4"/>
  <c r="D64" i="4"/>
  <c r="C64" i="4"/>
  <c r="B64" i="4"/>
  <c r="P63" i="4"/>
  <c r="M63" i="4"/>
  <c r="K63" i="4"/>
  <c r="J63" i="4"/>
  <c r="I63" i="4"/>
  <c r="H63" i="4"/>
  <c r="G63" i="4"/>
  <c r="F63" i="4"/>
  <c r="E60" i="4"/>
  <c r="D60" i="4"/>
  <c r="M59" i="4"/>
  <c r="L59" i="4"/>
  <c r="K59" i="4"/>
  <c r="J59" i="4"/>
  <c r="I59" i="4"/>
  <c r="H59" i="4"/>
  <c r="G59" i="4"/>
  <c r="F59" i="4"/>
  <c r="M57" i="4"/>
  <c r="K57" i="4"/>
  <c r="J57" i="4"/>
  <c r="I57" i="4"/>
  <c r="H57" i="4"/>
  <c r="G57" i="4"/>
  <c r="F57" i="4"/>
  <c r="M56" i="4"/>
  <c r="K56" i="4"/>
  <c r="J56" i="4"/>
  <c r="I56" i="4"/>
  <c r="H56" i="4"/>
  <c r="G56" i="4"/>
  <c r="F56" i="4"/>
  <c r="M55" i="4"/>
  <c r="K55" i="4"/>
  <c r="J55" i="4"/>
  <c r="I55" i="4"/>
  <c r="H55" i="4"/>
  <c r="G55" i="4"/>
  <c r="F55" i="4"/>
  <c r="M54" i="4"/>
  <c r="K54" i="4"/>
  <c r="J54" i="4"/>
  <c r="I54" i="4"/>
  <c r="H54" i="4"/>
  <c r="G54" i="4"/>
  <c r="F54" i="4"/>
  <c r="M53" i="4"/>
  <c r="K53" i="4"/>
  <c r="J53" i="4"/>
  <c r="I53" i="4"/>
  <c r="H53" i="4"/>
  <c r="G53" i="4"/>
  <c r="F53" i="4"/>
  <c r="M52" i="4"/>
  <c r="K52" i="4"/>
  <c r="J52" i="4"/>
  <c r="I52" i="4"/>
  <c r="H52" i="4"/>
  <c r="G52" i="4"/>
  <c r="F52" i="4"/>
  <c r="M51" i="4"/>
  <c r="K51" i="4"/>
  <c r="J51" i="4"/>
  <c r="I51" i="4"/>
  <c r="H51" i="4"/>
  <c r="G51" i="4"/>
  <c r="F51" i="4"/>
  <c r="M50" i="4"/>
  <c r="K50" i="4"/>
  <c r="J50" i="4"/>
  <c r="I50" i="4"/>
  <c r="H50" i="4"/>
  <c r="G50" i="4"/>
  <c r="F50" i="4"/>
  <c r="M49" i="4"/>
  <c r="K49" i="4"/>
  <c r="J49" i="4"/>
  <c r="I49" i="4"/>
  <c r="H49" i="4"/>
  <c r="G49" i="4"/>
  <c r="F49" i="4"/>
  <c r="E49" i="4"/>
  <c r="D49" i="4"/>
  <c r="M48" i="4"/>
  <c r="K48" i="4"/>
  <c r="J48" i="4"/>
  <c r="I48" i="4"/>
  <c r="H48" i="4"/>
  <c r="G48" i="4"/>
  <c r="F48" i="4"/>
  <c r="E45" i="4"/>
  <c r="D45" i="4"/>
  <c r="M44" i="4"/>
  <c r="K44" i="4"/>
  <c r="J44" i="4"/>
  <c r="I44" i="4"/>
  <c r="H44" i="4"/>
  <c r="G44" i="4"/>
  <c r="F44" i="4"/>
  <c r="E38" i="4"/>
  <c r="D38" i="4"/>
  <c r="C38" i="4"/>
  <c r="B38" i="4"/>
  <c r="M37" i="4"/>
  <c r="K37" i="4"/>
  <c r="J37" i="4"/>
  <c r="I37" i="4"/>
  <c r="H37" i="4"/>
  <c r="G37" i="4"/>
  <c r="F37" i="4"/>
  <c r="E33" i="4"/>
  <c r="D33" i="4"/>
  <c r="M32" i="4"/>
  <c r="L32" i="4"/>
  <c r="K32" i="4"/>
  <c r="J32" i="4"/>
  <c r="I32" i="4"/>
  <c r="H32" i="4"/>
  <c r="G32" i="4"/>
  <c r="F32" i="4"/>
  <c r="M30" i="4"/>
  <c r="K30" i="4"/>
  <c r="J30" i="4"/>
  <c r="I30" i="4"/>
  <c r="H30" i="4"/>
  <c r="G30" i="4"/>
  <c r="F30" i="4"/>
  <c r="M29" i="4"/>
  <c r="K29" i="4"/>
  <c r="J29" i="4"/>
  <c r="I29" i="4"/>
  <c r="H29" i="4"/>
  <c r="G29" i="4"/>
  <c r="F29" i="4"/>
  <c r="M28" i="4"/>
  <c r="K28" i="4"/>
  <c r="J28" i="4"/>
  <c r="I28" i="4"/>
  <c r="H28" i="4"/>
  <c r="G28" i="4"/>
  <c r="F28" i="4"/>
  <c r="M27" i="4"/>
  <c r="K27" i="4"/>
  <c r="J27" i="4"/>
  <c r="I27" i="4"/>
  <c r="H27" i="4"/>
  <c r="G27" i="4"/>
  <c r="F27" i="4"/>
  <c r="M26" i="4"/>
  <c r="L26" i="4"/>
  <c r="K26" i="4"/>
  <c r="J26" i="4"/>
  <c r="I26" i="4"/>
  <c r="H26" i="4"/>
  <c r="G26" i="4"/>
  <c r="F26" i="4"/>
  <c r="E26" i="4"/>
  <c r="D26" i="4"/>
  <c r="C26" i="4"/>
  <c r="B26" i="4"/>
  <c r="M25" i="4"/>
  <c r="K25" i="4"/>
  <c r="J25" i="4"/>
  <c r="I25" i="4"/>
  <c r="H25" i="4"/>
  <c r="G25" i="4"/>
  <c r="F25" i="4"/>
  <c r="E22" i="4"/>
  <c r="D22" i="4"/>
  <c r="M21" i="4"/>
  <c r="K21" i="4"/>
  <c r="J21" i="4"/>
  <c r="I21" i="4"/>
  <c r="H21" i="4"/>
  <c r="G21" i="4"/>
  <c r="F21" i="4"/>
  <c r="E18" i="4"/>
  <c r="D18" i="4"/>
  <c r="C18" i="4"/>
  <c r="B18" i="4"/>
  <c r="M17" i="4"/>
  <c r="K17" i="4"/>
  <c r="J17" i="4"/>
  <c r="I17" i="4"/>
  <c r="H17" i="4"/>
  <c r="G17" i="4"/>
  <c r="F17" i="4"/>
  <c r="M13" i="4"/>
  <c r="K13" i="4"/>
  <c r="J13" i="4"/>
  <c r="I13" i="4"/>
  <c r="H13" i="4"/>
  <c r="G13" i="4"/>
  <c r="F13" i="4"/>
  <c r="E13" i="4"/>
  <c r="D13" i="4"/>
  <c r="M12" i="4"/>
  <c r="K12" i="4"/>
  <c r="J12" i="4"/>
  <c r="I12" i="4"/>
  <c r="H12" i="4"/>
  <c r="G12" i="4"/>
  <c r="F12" i="4"/>
  <c r="M6" i="4"/>
  <c r="K6" i="4"/>
  <c r="J6" i="4"/>
  <c r="I6" i="4"/>
  <c r="H6" i="4"/>
  <c r="G6" i="4"/>
  <c r="F6" i="4"/>
  <c r="M5" i="4"/>
  <c r="K5" i="4"/>
  <c r="J5" i="4"/>
  <c r="I5" i="4"/>
  <c r="H5" i="4"/>
  <c r="G5" i="4"/>
  <c r="F5" i="4"/>
  <c r="E5" i="4"/>
  <c r="D5" i="4"/>
  <c r="C5" i="4"/>
  <c r="B5" i="4"/>
  <c r="T4" i="4"/>
  <c r="P4" i="4"/>
  <c r="O4" i="4"/>
  <c r="N4" i="4"/>
  <c r="M4" i="4"/>
  <c r="L4" i="4"/>
  <c r="K4" i="4"/>
  <c r="J4" i="4"/>
  <c r="I4" i="4"/>
  <c r="H4" i="4"/>
  <c r="G4" i="4"/>
  <c r="F4" i="4"/>
  <c r="D4" i="4"/>
  <c r="B4" i="4"/>
  <c r="N2" i="4"/>
  <c r="I2" i="4"/>
  <c r="S116" i="3"/>
  <c r="R116" i="3"/>
  <c r="N116" i="3"/>
  <c r="M116" i="3"/>
  <c r="L116" i="3"/>
  <c r="K116" i="3"/>
  <c r="J116" i="3"/>
  <c r="I116" i="3"/>
  <c r="H116" i="3"/>
  <c r="G116" i="3"/>
  <c r="F116" i="3"/>
  <c r="S115" i="3"/>
  <c r="R115" i="3"/>
  <c r="N115" i="3"/>
  <c r="M115" i="3"/>
  <c r="L115" i="3"/>
  <c r="K115" i="3"/>
  <c r="J115" i="3"/>
  <c r="I115" i="3"/>
  <c r="H115" i="3"/>
  <c r="G115" i="3"/>
  <c r="F115" i="3"/>
  <c r="S114" i="3"/>
  <c r="R114" i="3"/>
  <c r="N114" i="3"/>
  <c r="M114" i="3"/>
  <c r="L114" i="3"/>
  <c r="K114" i="3"/>
  <c r="J114" i="3"/>
  <c r="I114" i="3"/>
  <c r="H114" i="3"/>
  <c r="G114" i="3"/>
  <c r="F114" i="3"/>
  <c r="S113" i="3"/>
  <c r="R113" i="3"/>
  <c r="N113" i="3"/>
  <c r="M113" i="3"/>
  <c r="L113" i="3"/>
  <c r="K113" i="3"/>
  <c r="J113" i="3"/>
  <c r="I113" i="3"/>
  <c r="H113" i="3"/>
  <c r="G113" i="3"/>
  <c r="F113" i="3"/>
  <c r="S112" i="3"/>
  <c r="R112" i="3"/>
  <c r="N112" i="3"/>
  <c r="M112" i="3"/>
  <c r="L112" i="3"/>
  <c r="K112" i="3"/>
  <c r="J112" i="3"/>
  <c r="I112" i="3"/>
  <c r="H112" i="3"/>
  <c r="G112" i="3"/>
  <c r="F112" i="3"/>
  <c r="S111" i="3"/>
  <c r="R111" i="3"/>
  <c r="N111" i="3"/>
  <c r="M111" i="3"/>
  <c r="L111" i="3"/>
  <c r="K111" i="3"/>
  <c r="J111" i="3"/>
  <c r="I111" i="3"/>
  <c r="H111" i="3"/>
  <c r="G111" i="3"/>
  <c r="F111" i="3"/>
  <c r="S110" i="3"/>
  <c r="R110" i="3"/>
  <c r="N110" i="3"/>
  <c r="M110" i="3"/>
  <c r="L110" i="3"/>
  <c r="K110" i="3"/>
  <c r="J110" i="3"/>
  <c r="I110" i="3"/>
  <c r="H110" i="3"/>
  <c r="G110" i="3"/>
  <c r="F110" i="3"/>
  <c r="S109" i="3"/>
  <c r="R109" i="3"/>
  <c r="N109" i="3"/>
  <c r="M109" i="3"/>
  <c r="L109" i="3"/>
  <c r="K109" i="3"/>
  <c r="J109" i="3"/>
  <c r="I109" i="3"/>
  <c r="H109" i="3"/>
  <c r="G109" i="3"/>
  <c r="F109" i="3"/>
  <c r="S108" i="3"/>
  <c r="R108" i="3"/>
  <c r="N108" i="3"/>
  <c r="M108" i="3"/>
  <c r="L108" i="3"/>
  <c r="K108" i="3"/>
  <c r="J108" i="3"/>
  <c r="I108" i="3"/>
  <c r="H108" i="3"/>
  <c r="G108" i="3"/>
  <c r="F108" i="3"/>
  <c r="S107" i="3"/>
  <c r="R107" i="3"/>
  <c r="N107" i="3"/>
  <c r="M107" i="3"/>
  <c r="L107" i="3"/>
  <c r="K107" i="3"/>
  <c r="J107" i="3"/>
  <c r="I107" i="3"/>
  <c r="H107" i="3"/>
  <c r="G107" i="3"/>
  <c r="F107" i="3"/>
  <c r="S106" i="3"/>
  <c r="R106" i="3"/>
  <c r="N106" i="3"/>
  <c r="M106" i="3"/>
  <c r="L106" i="3"/>
  <c r="K106" i="3"/>
  <c r="J106" i="3"/>
  <c r="I106" i="3"/>
  <c r="H106" i="3"/>
  <c r="G106" i="3"/>
  <c r="F106" i="3"/>
  <c r="S105" i="3"/>
  <c r="R105" i="3"/>
  <c r="N105" i="3"/>
  <c r="M105" i="3"/>
  <c r="L105" i="3"/>
  <c r="K105" i="3"/>
  <c r="J105" i="3"/>
  <c r="I105" i="3"/>
  <c r="H105" i="3"/>
  <c r="G105" i="3"/>
  <c r="F105" i="3"/>
  <c r="S104" i="3"/>
  <c r="R104" i="3"/>
  <c r="N104" i="3"/>
  <c r="M104" i="3"/>
  <c r="L104" i="3"/>
  <c r="K104" i="3"/>
  <c r="J104" i="3"/>
  <c r="I104" i="3"/>
  <c r="H104" i="3"/>
  <c r="G104" i="3"/>
  <c r="F104" i="3"/>
  <c r="S103" i="3"/>
  <c r="R103" i="3"/>
  <c r="N103" i="3"/>
  <c r="M103" i="3"/>
  <c r="L103" i="3"/>
  <c r="K103" i="3"/>
  <c r="J103" i="3"/>
  <c r="I103" i="3"/>
  <c r="H103" i="3"/>
  <c r="G103" i="3"/>
  <c r="F103" i="3"/>
  <c r="S102" i="3"/>
  <c r="R102" i="3"/>
  <c r="N102" i="3"/>
  <c r="M102" i="3"/>
  <c r="L102" i="3"/>
  <c r="K102" i="3"/>
  <c r="J102" i="3"/>
  <c r="I102" i="3"/>
  <c r="H102" i="3"/>
  <c r="G102" i="3"/>
  <c r="F102" i="3"/>
  <c r="S89" i="3"/>
  <c r="R89" i="3"/>
  <c r="N89" i="3"/>
  <c r="M89" i="3"/>
  <c r="L89" i="3"/>
  <c r="K89" i="3"/>
  <c r="J89" i="3"/>
  <c r="I89" i="3"/>
  <c r="H89" i="3"/>
  <c r="G89" i="3"/>
  <c r="F89" i="3"/>
  <c r="M88" i="3"/>
  <c r="L88" i="3"/>
  <c r="K88" i="3"/>
  <c r="J88" i="3"/>
  <c r="I88" i="3"/>
  <c r="H88" i="3"/>
  <c r="G88" i="3"/>
  <c r="F88" i="3"/>
  <c r="E84" i="3"/>
  <c r="D84" i="3"/>
  <c r="M83" i="3"/>
  <c r="K83" i="3"/>
  <c r="J83" i="3"/>
  <c r="I83" i="3"/>
  <c r="H83" i="3"/>
  <c r="G83" i="3"/>
  <c r="F83" i="3"/>
  <c r="E79" i="3"/>
  <c r="D79" i="3"/>
  <c r="C79" i="3"/>
  <c r="B79" i="3"/>
  <c r="M78" i="3"/>
  <c r="K78" i="3"/>
  <c r="J78" i="3"/>
  <c r="I78" i="3"/>
  <c r="H78" i="3"/>
  <c r="G78" i="3"/>
  <c r="F78" i="3"/>
  <c r="M74" i="3"/>
  <c r="L74" i="3"/>
  <c r="K74" i="3"/>
  <c r="J74" i="3"/>
  <c r="I74" i="3"/>
  <c r="H74" i="3"/>
  <c r="G74" i="3"/>
  <c r="F74" i="3"/>
  <c r="M73" i="3"/>
  <c r="L73" i="3"/>
  <c r="K73" i="3"/>
  <c r="J73" i="3"/>
  <c r="I73" i="3"/>
  <c r="H73" i="3"/>
  <c r="G73" i="3"/>
  <c r="F73" i="3"/>
  <c r="E73" i="3"/>
  <c r="D73" i="3"/>
  <c r="M72" i="3"/>
  <c r="K72" i="3"/>
  <c r="J72" i="3"/>
  <c r="I72" i="3"/>
  <c r="H72" i="3"/>
  <c r="G72" i="3"/>
  <c r="F72" i="3"/>
  <c r="E69" i="3"/>
  <c r="D69" i="3"/>
  <c r="C69" i="3"/>
  <c r="B69" i="3"/>
  <c r="M68" i="3"/>
  <c r="L68" i="3"/>
  <c r="K68" i="3"/>
  <c r="J68" i="3"/>
  <c r="I68" i="3"/>
  <c r="H68" i="3"/>
  <c r="G68" i="3"/>
  <c r="F68" i="3"/>
  <c r="E64" i="3"/>
  <c r="D64" i="3"/>
  <c r="M63" i="3"/>
  <c r="K63" i="3"/>
  <c r="J63" i="3"/>
  <c r="I63" i="3"/>
  <c r="H63" i="3"/>
  <c r="G63" i="3"/>
  <c r="F63" i="3"/>
  <c r="E58" i="3"/>
  <c r="D58" i="3"/>
  <c r="C58" i="3"/>
  <c r="B58" i="3"/>
  <c r="M57" i="3"/>
  <c r="K57" i="3"/>
  <c r="J57" i="3"/>
  <c r="I57" i="3"/>
  <c r="H57" i="3"/>
  <c r="G57" i="3"/>
  <c r="F57" i="3"/>
  <c r="E54" i="3"/>
  <c r="D54" i="3"/>
  <c r="M53" i="3"/>
  <c r="K53" i="3"/>
  <c r="J53" i="3"/>
  <c r="I53" i="3"/>
  <c r="H53" i="3"/>
  <c r="G53" i="3"/>
  <c r="F53" i="3"/>
  <c r="M51" i="3"/>
  <c r="L51" i="3"/>
  <c r="K51" i="3"/>
  <c r="J51" i="3"/>
  <c r="I51" i="3"/>
  <c r="H51" i="3"/>
  <c r="G51" i="3"/>
  <c r="F51" i="3"/>
  <c r="M50" i="3"/>
  <c r="K50" i="3"/>
  <c r="J50" i="3"/>
  <c r="I50" i="3"/>
  <c r="H50" i="3"/>
  <c r="G50" i="3"/>
  <c r="F50" i="3"/>
  <c r="M49" i="3"/>
  <c r="K49" i="3"/>
  <c r="J49" i="3"/>
  <c r="I49" i="3"/>
  <c r="H49" i="3"/>
  <c r="G49" i="3"/>
  <c r="F49" i="3"/>
  <c r="E49" i="3"/>
  <c r="D49" i="3"/>
  <c r="M48" i="3"/>
  <c r="L48" i="3"/>
  <c r="K48" i="3"/>
  <c r="J48" i="3"/>
  <c r="I48" i="3"/>
  <c r="H48" i="3"/>
  <c r="G48" i="3"/>
  <c r="F48" i="3"/>
  <c r="E45" i="3"/>
  <c r="D45" i="3"/>
  <c r="M44" i="3"/>
  <c r="K44" i="3"/>
  <c r="J44" i="3"/>
  <c r="I44" i="3"/>
  <c r="H44" i="3"/>
  <c r="G44" i="3"/>
  <c r="F44" i="3"/>
  <c r="E38" i="3"/>
  <c r="D38" i="3"/>
  <c r="C38" i="3"/>
  <c r="B38" i="3"/>
  <c r="M37" i="3"/>
  <c r="K37" i="3"/>
  <c r="J37" i="3"/>
  <c r="I37" i="3"/>
  <c r="H37" i="3"/>
  <c r="G37" i="3"/>
  <c r="F37" i="3"/>
  <c r="E33" i="3"/>
  <c r="D33" i="3"/>
  <c r="M32" i="3"/>
  <c r="L32" i="3"/>
  <c r="K32" i="3"/>
  <c r="J32" i="3"/>
  <c r="I32" i="3"/>
  <c r="H32" i="3"/>
  <c r="G32" i="3"/>
  <c r="F32" i="3"/>
  <c r="M30" i="3"/>
  <c r="L30" i="3"/>
  <c r="K30" i="3"/>
  <c r="J30" i="3"/>
  <c r="I30" i="3"/>
  <c r="H30" i="3"/>
  <c r="G30" i="3"/>
  <c r="F30" i="3"/>
  <c r="M29" i="3"/>
  <c r="L29" i="3"/>
  <c r="K29" i="3"/>
  <c r="J29" i="3"/>
  <c r="I29" i="3"/>
  <c r="H29" i="3"/>
  <c r="G29" i="3"/>
  <c r="F29" i="3"/>
  <c r="M28" i="3"/>
  <c r="L28" i="3"/>
  <c r="K28" i="3"/>
  <c r="J28" i="3"/>
  <c r="I28" i="3"/>
  <c r="H28" i="3"/>
  <c r="G28" i="3"/>
  <c r="F28" i="3"/>
  <c r="M27" i="3"/>
  <c r="K27" i="3"/>
  <c r="J27" i="3"/>
  <c r="I27" i="3"/>
  <c r="H27" i="3"/>
  <c r="G27" i="3"/>
  <c r="F27" i="3"/>
  <c r="M26" i="3"/>
  <c r="K26" i="3"/>
  <c r="J26" i="3"/>
  <c r="I26" i="3"/>
  <c r="H26" i="3"/>
  <c r="G26" i="3"/>
  <c r="F26" i="3"/>
  <c r="E26" i="3"/>
  <c r="D26" i="3"/>
  <c r="C26" i="3"/>
  <c r="B26" i="3"/>
  <c r="M25" i="3"/>
  <c r="K25" i="3"/>
  <c r="J25" i="3"/>
  <c r="I25" i="3"/>
  <c r="H25" i="3"/>
  <c r="G25" i="3"/>
  <c r="F25" i="3"/>
  <c r="E22" i="3"/>
  <c r="D22" i="3"/>
  <c r="M21" i="3"/>
  <c r="L21" i="3"/>
  <c r="K21" i="3"/>
  <c r="J21" i="3"/>
  <c r="I21" i="3"/>
  <c r="H21" i="3"/>
  <c r="G21" i="3"/>
  <c r="F21" i="3"/>
  <c r="E18" i="3"/>
  <c r="D18" i="3"/>
  <c r="C18" i="3"/>
  <c r="B18" i="3"/>
  <c r="M17" i="3"/>
  <c r="L17" i="3"/>
  <c r="K17" i="3"/>
  <c r="J17" i="3"/>
  <c r="I17" i="3"/>
  <c r="H17" i="3"/>
  <c r="G17" i="3"/>
  <c r="F17" i="3"/>
  <c r="M13" i="3"/>
  <c r="L13" i="3"/>
  <c r="K13" i="3"/>
  <c r="J13" i="3"/>
  <c r="I13" i="3"/>
  <c r="H13" i="3"/>
  <c r="G13" i="3"/>
  <c r="F13" i="3"/>
  <c r="E13" i="3"/>
  <c r="D13" i="3"/>
  <c r="M12" i="3"/>
  <c r="K12" i="3"/>
  <c r="J12" i="3"/>
  <c r="I12" i="3"/>
  <c r="H12" i="3"/>
  <c r="G12" i="3"/>
  <c r="F12" i="3"/>
  <c r="M6" i="3"/>
  <c r="K6" i="3"/>
  <c r="J6" i="3"/>
  <c r="I6" i="3"/>
  <c r="H6" i="3"/>
  <c r="G6" i="3"/>
  <c r="F6" i="3"/>
  <c r="M5" i="3"/>
  <c r="K5" i="3"/>
  <c r="J5" i="3"/>
  <c r="I5" i="3"/>
  <c r="H5" i="3"/>
  <c r="G5" i="3"/>
  <c r="F5" i="3"/>
  <c r="E5" i="3"/>
  <c r="D5" i="3"/>
  <c r="C5" i="3"/>
  <c r="B5" i="3"/>
  <c r="T4" i="3"/>
  <c r="P4" i="3"/>
  <c r="O4" i="3"/>
  <c r="N4" i="3"/>
  <c r="M4" i="3"/>
  <c r="L4" i="3"/>
  <c r="K4" i="3"/>
  <c r="J4" i="3"/>
  <c r="I4" i="3"/>
  <c r="H4" i="3"/>
  <c r="G4" i="3"/>
  <c r="F4" i="3"/>
  <c r="D4" i="3"/>
  <c r="B4" i="3"/>
  <c r="N2" i="3"/>
  <c r="I2" i="3"/>
  <c r="S119" i="2"/>
  <c r="R119" i="2"/>
  <c r="N119" i="2"/>
  <c r="M119" i="2"/>
  <c r="L119" i="2"/>
  <c r="K119" i="2"/>
  <c r="J119" i="2"/>
  <c r="I119" i="2"/>
  <c r="H119" i="2"/>
  <c r="G119" i="2"/>
  <c r="F119" i="2"/>
  <c r="S118" i="2"/>
  <c r="R118" i="2"/>
  <c r="N118" i="2"/>
  <c r="M118" i="2"/>
  <c r="L118" i="2"/>
  <c r="K118" i="2"/>
  <c r="J118" i="2"/>
  <c r="I118" i="2"/>
  <c r="H118" i="2"/>
  <c r="G118" i="2"/>
  <c r="F118" i="2"/>
  <c r="S117" i="2"/>
  <c r="R117" i="2"/>
  <c r="N117" i="2"/>
  <c r="M117" i="2"/>
  <c r="L117" i="2"/>
  <c r="K117" i="2"/>
  <c r="J117" i="2"/>
  <c r="I117" i="2"/>
  <c r="H117" i="2"/>
  <c r="G117" i="2"/>
  <c r="F117" i="2"/>
  <c r="S116" i="2"/>
  <c r="R116" i="2"/>
  <c r="N116" i="2"/>
  <c r="M116" i="2"/>
  <c r="L116" i="2"/>
  <c r="K116" i="2"/>
  <c r="J116" i="2"/>
  <c r="I116" i="2"/>
  <c r="H116" i="2"/>
  <c r="G116" i="2"/>
  <c r="F116" i="2"/>
  <c r="S115" i="2"/>
  <c r="R115" i="2"/>
  <c r="N115" i="2"/>
  <c r="M115" i="2"/>
  <c r="L115" i="2"/>
  <c r="K115" i="2"/>
  <c r="J115" i="2"/>
  <c r="I115" i="2"/>
  <c r="H115" i="2"/>
  <c r="G115" i="2"/>
  <c r="F115" i="2"/>
  <c r="S114" i="2"/>
  <c r="R114" i="2"/>
  <c r="N114" i="2"/>
  <c r="M114" i="2"/>
  <c r="L114" i="2"/>
  <c r="K114" i="2"/>
  <c r="J114" i="2"/>
  <c r="I114" i="2"/>
  <c r="H114" i="2"/>
  <c r="G114" i="2"/>
  <c r="F114" i="2"/>
  <c r="S113" i="2"/>
  <c r="R113" i="2"/>
  <c r="N113" i="2"/>
  <c r="M113" i="2"/>
  <c r="L113" i="2"/>
  <c r="K113" i="2"/>
  <c r="J113" i="2"/>
  <c r="I113" i="2"/>
  <c r="H113" i="2"/>
  <c r="G113" i="2"/>
  <c r="F113" i="2"/>
  <c r="S112" i="2"/>
  <c r="R112" i="2"/>
  <c r="N112" i="2"/>
  <c r="M112" i="2"/>
  <c r="L112" i="2"/>
  <c r="K112" i="2"/>
  <c r="J112" i="2"/>
  <c r="I112" i="2"/>
  <c r="H112" i="2"/>
  <c r="G112" i="2"/>
  <c r="F112" i="2"/>
  <c r="S111" i="2"/>
  <c r="R111" i="2"/>
  <c r="N111" i="2"/>
  <c r="M111" i="2"/>
  <c r="L111" i="2"/>
  <c r="K111" i="2"/>
  <c r="J111" i="2"/>
  <c r="I111" i="2"/>
  <c r="H111" i="2"/>
  <c r="G111" i="2"/>
  <c r="F111" i="2"/>
  <c r="S110" i="2"/>
  <c r="R110" i="2"/>
  <c r="N110" i="2"/>
  <c r="M110" i="2"/>
  <c r="L110" i="2"/>
  <c r="K110" i="2"/>
  <c r="J110" i="2"/>
  <c r="I110" i="2"/>
  <c r="H110" i="2"/>
  <c r="G110" i="2"/>
  <c r="F110" i="2"/>
  <c r="S109" i="2"/>
  <c r="R109" i="2"/>
  <c r="N109" i="2"/>
  <c r="M109" i="2"/>
  <c r="L109" i="2"/>
  <c r="K109" i="2"/>
  <c r="J109" i="2"/>
  <c r="I109" i="2"/>
  <c r="H109" i="2"/>
  <c r="G109" i="2"/>
  <c r="F109" i="2"/>
  <c r="S108" i="2"/>
  <c r="R108" i="2"/>
  <c r="N108" i="2"/>
  <c r="M108" i="2"/>
  <c r="L108" i="2"/>
  <c r="K108" i="2"/>
  <c r="J108" i="2"/>
  <c r="I108" i="2"/>
  <c r="H108" i="2"/>
  <c r="G108" i="2"/>
  <c r="F108" i="2"/>
  <c r="S107" i="2"/>
  <c r="R107" i="2"/>
  <c r="N107" i="2"/>
  <c r="M107" i="2"/>
  <c r="L107" i="2"/>
  <c r="K107" i="2"/>
  <c r="J107" i="2"/>
  <c r="I107" i="2"/>
  <c r="H107" i="2"/>
  <c r="G107" i="2"/>
  <c r="F107" i="2"/>
  <c r="S106" i="2"/>
  <c r="R106" i="2"/>
  <c r="N106" i="2"/>
  <c r="M106" i="2"/>
  <c r="L106" i="2"/>
  <c r="K106" i="2"/>
  <c r="J106" i="2"/>
  <c r="I106" i="2"/>
  <c r="H106" i="2"/>
  <c r="G106" i="2"/>
  <c r="F106" i="2"/>
  <c r="S105" i="2"/>
  <c r="R105" i="2"/>
  <c r="N105" i="2"/>
  <c r="M105" i="2"/>
  <c r="L105" i="2"/>
  <c r="K105" i="2"/>
  <c r="J105" i="2"/>
  <c r="I105" i="2"/>
  <c r="H105" i="2"/>
  <c r="G105" i="2"/>
  <c r="F105" i="2"/>
  <c r="S104" i="2"/>
  <c r="R104" i="2"/>
  <c r="N104" i="2"/>
  <c r="M104" i="2"/>
  <c r="L104" i="2"/>
  <c r="K104" i="2"/>
  <c r="J104" i="2"/>
  <c r="I104" i="2"/>
  <c r="H104" i="2"/>
  <c r="G104" i="2"/>
  <c r="F104" i="2"/>
  <c r="S103" i="2"/>
  <c r="R103" i="2"/>
  <c r="N103" i="2"/>
  <c r="M103" i="2"/>
  <c r="L103" i="2"/>
  <c r="K103" i="2"/>
  <c r="J103" i="2"/>
  <c r="I103" i="2"/>
  <c r="H103" i="2"/>
  <c r="G103" i="2"/>
  <c r="F103" i="2"/>
  <c r="S90" i="2"/>
  <c r="R90" i="2"/>
  <c r="N90" i="2"/>
  <c r="M90" i="2"/>
  <c r="L90" i="2"/>
  <c r="K90" i="2"/>
  <c r="J90" i="2"/>
  <c r="I90" i="2"/>
  <c r="H90" i="2"/>
  <c r="G90" i="2"/>
  <c r="F90" i="2"/>
  <c r="M89" i="2"/>
  <c r="L89" i="2"/>
  <c r="K89" i="2"/>
  <c r="J89" i="2"/>
  <c r="I89" i="2"/>
  <c r="H89" i="2"/>
  <c r="G89" i="2"/>
  <c r="F89" i="2"/>
  <c r="E85" i="2"/>
  <c r="D85" i="2"/>
  <c r="M84" i="2"/>
  <c r="K84" i="2"/>
  <c r="J84" i="2"/>
  <c r="I84" i="2"/>
  <c r="H84" i="2"/>
  <c r="G84" i="2"/>
  <c r="F84" i="2"/>
  <c r="E80" i="2"/>
  <c r="D80" i="2"/>
  <c r="C80" i="2"/>
  <c r="B80" i="2"/>
  <c r="M79" i="2"/>
  <c r="L79" i="2"/>
  <c r="K79" i="2"/>
  <c r="J79" i="2"/>
  <c r="I79" i="2"/>
  <c r="H79" i="2"/>
  <c r="G79" i="2"/>
  <c r="F79" i="2"/>
  <c r="M75" i="2"/>
  <c r="L75" i="2"/>
  <c r="K75" i="2"/>
  <c r="J75" i="2"/>
  <c r="I75" i="2"/>
  <c r="H75" i="2"/>
  <c r="G75" i="2"/>
  <c r="F75" i="2"/>
  <c r="M74" i="2"/>
  <c r="L74" i="2"/>
  <c r="K74" i="2"/>
  <c r="J74" i="2"/>
  <c r="I74" i="2"/>
  <c r="H74" i="2"/>
  <c r="G74" i="2"/>
  <c r="F74" i="2"/>
  <c r="E74" i="2"/>
  <c r="D74" i="2"/>
  <c r="M73" i="2"/>
  <c r="L73" i="2"/>
  <c r="K73" i="2"/>
  <c r="J73" i="2"/>
  <c r="I73" i="2"/>
  <c r="H73" i="2"/>
  <c r="G73" i="2"/>
  <c r="F73" i="2"/>
  <c r="E70" i="2"/>
  <c r="D70" i="2"/>
  <c r="C70" i="2"/>
  <c r="B70" i="2"/>
  <c r="M69" i="2"/>
  <c r="K69" i="2"/>
  <c r="J69" i="2"/>
  <c r="I69" i="2"/>
  <c r="H69" i="2"/>
  <c r="G69" i="2"/>
  <c r="F69" i="2"/>
  <c r="E65" i="2"/>
  <c r="D65" i="2"/>
  <c r="M64" i="2"/>
  <c r="K64" i="2"/>
  <c r="J64" i="2"/>
  <c r="I64" i="2"/>
  <c r="H64" i="2"/>
  <c r="G64" i="2"/>
  <c r="F64" i="2"/>
  <c r="E59" i="2"/>
  <c r="D59" i="2"/>
  <c r="C59" i="2"/>
  <c r="B59" i="2"/>
  <c r="M58" i="2"/>
  <c r="K58" i="2"/>
  <c r="J58" i="2"/>
  <c r="I58" i="2"/>
  <c r="H58" i="2"/>
  <c r="G58" i="2"/>
  <c r="F58" i="2"/>
  <c r="E55" i="2"/>
  <c r="D55" i="2"/>
  <c r="M54" i="2"/>
  <c r="L54" i="2"/>
  <c r="K54" i="2"/>
  <c r="J54" i="2"/>
  <c r="I54" i="2"/>
  <c r="H54" i="2"/>
  <c r="G54" i="2"/>
  <c r="F54" i="2"/>
  <c r="M52" i="2"/>
  <c r="L52" i="2"/>
  <c r="K52" i="2"/>
  <c r="J52" i="2"/>
  <c r="I52" i="2"/>
  <c r="H52" i="2"/>
  <c r="G52" i="2"/>
  <c r="F52" i="2"/>
  <c r="M51" i="2"/>
  <c r="K51" i="2"/>
  <c r="J51" i="2"/>
  <c r="I51" i="2"/>
  <c r="H51" i="2"/>
  <c r="G51" i="2"/>
  <c r="F51" i="2"/>
  <c r="E51" i="2"/>
  <c r="D51" i="2"/>
  <c r="M50" i="2"/>
  <c r="L50" i="2"/>
  <c r="K50" i="2"/>
  <c r="J50" i="2"/>
  <c r="I50" i="2"/>
  <c r="H50" i="2"/>
  <c r="G50" i="2"/>
  <c r="F50" i="2"/>
  <c r="M47" i="2"/>
  <c r="K47" i="2"/>
  <c r="J47" i="2"/>
  <c r="I47" i="2"/>
  <c r="H47" i="2"/>
  <c r="G47" i="2"/>
  <c r="F47" i="2"/>
  <c r="E47" i="2"/>
  <c r="D47" i="2"/>
  <c r="M46" i="2"/>
  <c r="K46" i="2"/>
  <c r="J46" i="2"/>
  <c r="I46" i="2"/>
  <c r="H46" i="2"/>
  <c r="G46" i="2"/>
  <c r="F46" i="2"/>
  <c r="N40" i="2"/>
  <c r="M40" i="2"/>
  <c r="K40" i="2"/>
  <c r="J40" i="2"/>
  <c r="I40" i="2"/>
  <c r="H40" i="2"/>
  <c r="G40" i="2"/>
  <c r="F40" i="2"/>
  <c r="E40" i="2"/>
  <c r="D40" i="2"/>
  <c r="C40" i="2"/>
  <c r="B40" i="2"/>
  <c r="M39" i="2"/>
  <c r="K39" i="2"/>
  <c r="J39" i="2"/>
  <c r="I39" i="2"/>
  <c r="H39" i="2"/>
  <c r="G39" i="2"/>
  <c r="F39" i="2"/>
  <c r="M35" i="2"/>
  <c r="K35" i="2"/>
  <c r="J35" i="2"/>
  <c r="I35" i="2"/>
  <c r="H35" i="2"/>
  <c r="G35" i="2"/>
  <c r="F35" i="2"/>
  <c r="E35" i="2"/>
  <c r="D35" i="2"/>
  <c r="M34" i="2"/>
  <c r="L34" i="2"/>
  <c r="K34" i="2"/>
  <c r="J34" i="2"/>
  <c r="I34" i="2"/>
  <c r="H34" i="2"/>
  <c r="G34" i="2"/>
  <c r="F34" i="2"/>
  <c r="M31" i="2"/>
  <c r="K31" i="2"/>
  <c r="J31" i="2"/>
  <c r="I31" i="2"/>
  <c r="H31" i="2"/>
  <c r="G31" i="2"/>
  <c r="F31" i="2"/>
  <c r="M30" i="2"/>
  <c r="K30" i="2"/>
  <c r="J30" i="2"/>
  <c r="I30" i="2"/>
  <c r="H30" i="2"/>
  <c r="G30" i="2"/>
  <c r="F30" i="2"/>
  <c r="M28" i="2"/>
  <c r="L28" i="2"/>
  <c r="K28" i="2"/>
  <c r="J28" i="2"/>
  <c r="I28" i="2"/>
  <c r="H28" i="2"/>
  <c r="G28" i="2"/>
  <c r="F28" i="2"/>
  <c r="M27" i="2"/>
  <c r="L27" i="2"/>
  <c r="K27" i="2"/>
  <c r="J27" i="2"/>
  <c r="I27" i="2"/>
  <c r="H27" i="2"/>
  <c r="G27" i="2"/>
  <c r="F27" i="2"/>
  <c r="E27" i="2"/>
  <c r="D27" i="2"/>
  <c r="C27" i="2"/>
  <c r="B27" i="2"/>
  <c r="M26" i="2"/>
  <c r="K26" i="2"/>
  <c r="J26" i="2"/>
  <c r="I26" i="2"/>
  <c r="H26" i="2"/>
  <c r="G26" i="2"/>
  <c r="F26" i="2"/>
  <c r="M23" i="2"/>
  <c r="K23" i="2"/>
  <c r="J23" i="2"/>
  <c r="I23" i="2"/>
  <c r="H23" i="2"/>
  <c r="G23" i="2"/>
  <c r="F23" i="2"/>
  <c r="E23" i="2"/>
  <c r="D23" i="2"/>
  <c r="M22" i="2"/>
  <c r="K22" i="2"/>
  <c r="I22" i="2"/>
  <c r="H22" i="2"/>
  <c r="G22" i="2"/>
  <c r="F22" i="2"/>
  <c r="M21" i="2"/>
  <c r="K21" i="2"/>
  <c r="J21" i="2"/>
  <c r="I21" i="2"/>
  <c r="H21" i="2"/>
  <c r="G21" i="2"/>
  <c r="F21" i="2"/>
  <c r="E18" i="2"/>
  <c r="D18" i="2"/>
  <c r="C18" i="2"/>
  <c r="B18" i="2"/>
  <c r="M17" i="2"/>
  <c r="K17" i="2"/>
  <c r="J17" i="2"/>
  <c r="I17" i="2"/>
  <c r="H17" i="2"/>
  <c r="G17" i="2"/>
  <c r="F17" i="2"/>
  <c r="M13" i="2"/>
  <c r="K13" i="2"/>
  <c r="J13" i="2"/>
  <c r="I13" i="2"/>
  <c r="H13" i="2"/>
  <c r="G13" i="2"/>
  <c r="F13" i="2"/>
  <c r="E13" i="2"/>
  <c r="D13" i="2"/>
  <c r="M12" i="2"/>
  <c r="L12" i="2"/>
  <c r="K12" i="2"/>
  <c r="J12" i="2"/>
  <c r="I12" i="2"/>
  <c r="H12" i="2"/>
  <c r="G12" i="2"/>
  <c r="F12" i="2"/>
  <c r="M8" i="2"/>
  <c r="L8" i="2"/>
  <c r="K8" i="2"/>
  <c r="J8" i="2"/>
  <c r="I8" i="2"/>
  <c r="H8" i="2"/>
  <c r="G8" i="2"/>
  <c r="F8" i="2"/>
  <c r="M7" i="2"/>
  <c r="K7" i="2"/>
  <c r="J7" i="2"/>
  <c r="I7" i="2"/>
  <c r="H7" i="2"/>
  <c r="G7" i="2"/>
  <c r="F7" i="2"/>
  <c r="M6" i="2"/>
  <c r="K6" i="2"/>
  <c r="J6" i="2"/>
  <c r="I6" i="2"/>
  <c r="H6" i="2"/>
  <c r="G6" i="2"/>
  <c r="F6" i="2"/>
  <c r="M5" i="2"/>
  <c r="K5" i="2"/>
  <c r="J5" i="2"/>
  <c r="I5" i="2"/>
  <c r="H5" i="2"/>
  <c r="G5" i="2"/>
  <c r="F5" i="2"/>
  <c r="E5" i="2"/>
  <c r="D5" i="2"/>
  <c r="C5" i="2"/>
  <c r="B5" i="2"/>
  <c r="T4" i="2"/>
  <c r="P4" i="2"/>
  <c r="O4" i="2"/>
  <c r="N4" i="2"/>
  <c r="M4" i="2"/>
  <c r="L4" i="2"/>
  <c r="K4" i="2"/>
  <c r="J4" i="2"/>
  <c r="I4" i="2"/>
  <c r="H4" i="2"/>
  <c r="G4" i="2"/>
  <c r="F4" i="2"/>
  <c r="D4" i="2"/>
  <c r="B4" i="2"/>
  <c r="O6" i="6" l="1"/>
  <c r="L32" i="6"/>
  <c r="N26" i="8"/>
  <c r="N22" i="6" s="1"/>
  <c r="N29" i="8"/>
  <c r="N17" i="5" s="1"/>
  <c r="U28" i="8"/>
  <c r="P26" i="6"/>
  <c r="L18" i="5"/>
  <c r="L21" i="5"/>
  <c r="O17" i="6"/>
  <c r="O60" i="6"/>
  <c r="O98" i="6"/>
  <c r="O106" i="6"/>
  <c r="O151" i="6"/>
  <c r="U94" i="8"/>
  <c r="N24" i="6"/>
  <c r="L16" i="5"/>
  <c r="N18" i="5"/>
  <c r="N29" i="3"/>
  <c r="O51" i="6"/>
  <c r="O91" i="6"/>
  <c r="O25" i="6"/>
  <c r="U30" i="8"/>
  <c r="P24" i="6"/>
  <c r="X29" i="8"/>
  <c r="N21" i="8"/>
  <c r="N9" i="5" s="1"/>
  <c r="N22" i="8"/>
  <c r="N10" i="5" s="1"/>
  <c r="N24" i="8"/>
  <c r="N20" i="6" s="1"/>
  <c r="U49" i="8"/>
  <c r="O15" i="6"/>
  <c r="U74" i="8"/>
  <c r="O55" i="6"/>
  <c r="O7" i="6"/>
  <c r="O13" i="6"/>
  <c r="N14" i="8"/>
  <c r="V69" i="8"/>
  <c r="X69" i="8" s="1"/>
  <c r="L27" i="3"/>
  <c r="O53" i="6"/>
  <c r="U72" i="8"/>
  <c r="U82" i="8"/>
  <c r="O63" i="6"/>
  <c r="L5" i="2"/>
  <c r="L6" i="3"/>
  <c r="N14" i="6"/>
  <c r="O156" i="6"/>
  <c r="P167" i="6"/>
  <c r="V68" i="8"/>
  <c r="L26" i="3"/>
  <c r="N69" i="8"/>
  <c r="N27" i="3" s="1"/>
  <c r="P67" i="6"/>
  <c r="N86" i="8"/>
  <c r="V133" i="8"/>
  <c r="X133" i="8" s="1"/>
  <c r="L55" i="4"/>
  <c r="N133" i="8"/>
  <c r="N101" i="6" s="1"/>
  <c r="N173" i="8"/>
  <c r="N135" i="6" s="1"/>
  <c r="L135" i="6"/>
  <c r="V206" i="8"/>
  <c r="X206" i="8" s="1"/>
  <c r="L158" i="6"/>
  <c r="L72" i="5"/>
  <c r="L10" i="6"/>
  <c r="O11" i="6"/>
  <c r="L50" i="6"/>
  <c r="O54" i="6"/>
  <c r="N146" i="6"/>
  <c r="L152" i="6"/>
  <c r="P15" i="6"/>
  <c r="N19" i="8"/>
  <c r="N123" i="8"/>
  <c r="N91" i="6" s="1"/>
  <c r="L91" i="6"/>
  <c r="N154" i="8"/>
  <c r="N122" i="6" s="1"/>
  <c r="V154" i="8"/>
  <c r="V173" i="8"/>
  <c r="V181" i="8" s="1"/>
  <c r="V200" i="8"/>
  <c r="X200" i="8" s="1"/>
  <c r="V202" i="8"/>
  <c r="X202" i="8" s="1"/>
  <c r="L154" i="6"/>
  <c r="V204" i="8"/>
  <c r="X204" i="8" s="1"/>
  <c r="L87" i="5"/>
  <c r="AA100" i="8"/>
  <c r="AE100" i="8" s="1"/>
  <c r="T100" i="8" s="1"/>
  <c r="P37" i="3" s="1"/>
  <c r="N41" i="5"/>
  <c r="O20" i="6"/>
  <c r="O50" i="6"/>
  <c r="L56" i="6"/>
  <c r="L105" i="6"/>
  <c r="L140" i="6"/>
  <c r="N40" i="8"/>
  <c r="N32" i="6" s="1"/>
  <c r="N141" i="8"/>
  <c r="N109" i="6" s="1"/>
  <c r="N182" i="8"/>
  <c r="N13" i="8"/>
  <c r="N9" i="6" s="1"/>
  <c r="L9" i="6"/>
  <c r="V23" i="8"/>
  <c r="X23" i="8" s="1"/>
  <c r="L19" i="6"/>
  <c r="U26" i="8"/>
  <c r="O22" i="6"/>
  <c r="L23" i="2"/>
  <c r="L42" i="6"/>
  <c r="L30" i="2"/>
  <c r="N70" i="8"/>
  <c r="N30" i="2" s="1"/>
  <c r="L51" i="6"/>
  <c r="V83" i="8"/>
  <c r="X83" i="8" s="1"/>
  <c r="L64" i="6"/>
  <c r="U86" i="8"/>
  <c r="O67" i="6"/>
  <c r="L108" i="6"/>
  <c r="L58" i="5"/>
  <c r="N221" i="8"/>
  <c r="N228" i="8" s="1"/>
  <c r="P166" i="6"/>
  <c r="L7" i="2"/>
  <c r="L54" i="5"/>
  <c r="O105" i="6"/>
  <c r="V12" i="8"/>
  <c r="X12" i="8" s="1"/>
  <c r="L5" i="4"/>
  <c r="U20" i="8"/>
  <c r="O16" i="6"/>
  <c r="U68" i="8"/>
  <c r="O49" i="6"/>
  <c r="N81" i="8"/>
  <c r="L62" i="6"/>
  <c r="V81" i="8"/>
  <c r="X81" i="8" s="1"/>
  <c r="L34" i="5"/>
  <c r="V125" i="8"/>
  <c r="X125" i="8" s="1"/>
  <c r="L93" i="6"/>
  <c r="L50" i="3"/>
  <c r="L97" i="6"/>
  <c r="L51" i="4"/>
  <c r="N129" i="8"/>
  <c r="L156" i="6"/>
  <c r="N204" i="8"/>
  <c r="N156" i="6" s="1"/>
  <c r="L122" i="6"/>
  <c r="V11" i="8"/>
  <c r="X11" i="8" s="1"/>
  <c r="L7" i="6"/>
  <c r="N11" i="8"/>
  <c r="L28" i="4"/>
  <c r="N77" i="8"/>
  <c r="L58" i="6"/>
  <c r="N87" i="8"/>
  <c r="L68" i="6"/>
  <c r="V87" i="8"/>
  <c r="X87" i="8" s="1"/>
  <c r="L38" i="5"/>
  <c r="N98" i="8"/>
  <c r="P75" i="6"/>
  <c r="V106" i="8"/>
  <c r="L79" i="6"/>
  <c r="L40" i="2"/>
  <c r="N52" i="2"/>
  <c r="L5" i="3"/>
  <c r="N74" i="3"/>
  <c r="L11" i="5"/>
  <c r="L12" i="6"/>
  <c r="L31" i="6"/>
  <c r="N9" i="8"/>
  <c r="L5" i="6"/>
  <c r="V15" i="8"/>
  <c r="X15" i="8" s="1"/>
  <c r="L6" i="4"/>
  <c r="U27" i="8"/>
  <c r="O23" i="6"/>
  <c r="L29" i="6"/>
  <c r="L13" i="2"/>
  <c r="V70" i="8"/>
  <c r="X70" i="8" s="1"/>
  <c r="N56" i="6"/>
  <c r="N26" i="4"/>
  <c r="U200" i="8"/>
  <c r="O152" i="6"/>
  <c r="U201" i="8"/>
  <c r="O153" i="6"/>
  <c r="V17" i="8"/>
  <c r="X17" i="8" s="1"/>
  <c r="N17" i="8"/>
  <c r="N5" i="5" s="1"/>
  <c r="V66" i="8"/>
  <c r="X66" i="8" s="1"/>
  <c r="V158" i="8"/>
  <c r="X158" i="8" s="1"/>
  <c r="L99" i="5"/>
  <c r="O8" i="6"/>
  <c r="T56" i="8"/>
  <c r="P37" i="6"/>
  <c r="P41" i="6" s="1"/>
  <c r="AB60" i="8"/>
  <c r="AE60" i="8" s="1"/>
  <c r="T60" i="8" s="1"/>
  <c r="P25" i="4" s="1"/>
  <c r="N66" i="8"/>
  <c r="N79" i="8"/>
  <c r="L60" i="6"/>
  <c r="V80" i="8"/>
  <c r="X80" i="8" s="1"/>
  <c r="V95" i="8"/>
  <c r="X95" i="8" s="1"/>
  <c r="U114" i="8"/>
  <c r="O85" i="6"/>
  <c r="N149" i="8"/>
  <c r="N117" i="6" s="1"/>
  <c r="V149" i="8"/>
  <c r="V199" i="8"/>
  <c r="X199" i="8" s="1"/>
  <c r="X214" i="8"/>
  <c r="L35" i="2"/>
  <c r="L49" i="3"/>
  <c r="L29" i="4"/>
  <c r="L30" i="4"/>
  <c r="L5" i="5"/>
  <c r="L13" i="6"/>
  <c r="P14" i="6"/>
  <c r="L72" i="6"/>
  <c r="P79" i="6"/>
  <c r="O107" i="6"/>
  <c r="AD62" i="8"/>
  <c r="AE62" i="8" s="1"/>
  <c r="T62" i="8" s="1"/>
  <c r="N68" i="8"/>
  <c r="L49" i="6"/>
  <c r="N80" i="8"/>
  <c r="V85" i="8"/>
  <c r="X85" i="8" s="1"/>
  <c r="L66" i="6"/>
  <c r="V141" i="8"/>
  <c r="X141" i="8" s="1"/>
  <c r="O112" i="6"/>
  <c r="U144" i="8"/>
  <c r="V203" i="8"/>
  <c r="X203" i="8" s="1"/>
  <c r="V82" i="8"/>
  <c r="X82" i="8" s="1"/>
  <c r="AC119" i="8"/>
  <c r="AE119" i="8" s="1"/>
  <c r="T119" i="8" s="1"/>
  <c r="P53" i="5" s="1"/>
  <c r="AB225" i="8"/>
  <c r="AE225" i="8" s="1"/>
  <c r="T225" i="8" s="1"/>
  <c r="P94" i="4" s="1"/>
  <c r="U16" i="8"/>
  <c r="O12" i="6"/>
  <c r="N17" i="6"/>
  <c r="N20" i="8"/>
  <c r="N16" i="6" s="1"/>
  <c r="P16" i="6"/>
  <c r="U23" i="8"/>
  <c r="O19" i="6"/>
  <c r="N27" i="8"/>
  <c r="N23" i="6" s="1"/>
  <c r="P23" i="6"/>
  <c r="N10" i="6"/>
  <c r="N6" i="3"/>
  <c r="L11" i="6"/>
  <c r="N15" i="8"/>
  <c r="N11" i="6" s="1"/>
  <c r="L7" i="5"/>
  <c r="L15" i="6"/>
  <c r="V19" i="8"/>
  <c r="V18" i="8"/>
  <c r="X18" i="8" s="1"/>
  <c r="L6" i="5"/>
  <c r="L18" i="6"/>
  <c r="V22" i="8"/>
  <c r="X22" i="8" s="1"/>
  <c r="T173" i="8"/>
  <c r="P111" i="6"/>
  <c r="P135" i="6" s="1"/>
  <c r="N181" i="8"/>
  <c r="W173" i="8" s="1"/>
  <c r="O61" i="6"/>
  <c r="O68" i="6"/>
  <c r="O100" i="6"/>
  <c r="O101" i="6"/>
  <c r="O103" i="6"/>
  <c r="O110" i="6"/>
  <c r="V13" i="8"/>
  <c r="X13" i="8" s="1"/>
  <c r="V27" i="8"/>
  <c r="U222" i="8"/>
  <c r="O167" i="6"/>
  <c r="N28" i="3"/>
  <c r="N14" i="5"/>
  <c r="O5" i="6"/>
  <c r="L8" i="6"/>
  <c r="O21" i="6"/>
  <c r="O29" i="6"/>
  <c r="O42" i="6"/>
  <c r="O95" i="6"/>
  <c r="O99" i="6"/>
  <c r="V20" i="8"/>
  <c r="X20" i="8" s="1"/>
  <c r="Z176" i="8"/>
  <c r="Z185" i="8"/>
  <c r="AE185" i="8" s="1"/>
  <c r="T185" i="8" s="1"/>
  <c r="P69" i="2" s="1"/>
  <c r="U221" i="8"/>
  <c r="O166" i="6"/>
  <c r="N74" i="2"/>
  <c r="N13" i="3"/>
  <c r="L8" i="5"/>
  <c r="N72" i="5"/>
  <c r="O10" i="6"/>
  <c r="O14" i="6"/>
  <c r="P19" i="6"/>
  <c r="P21" i="6"/>
  <c r="O30" i="6"/>
  <c r="O31" i="6"/>
  <c r="O57" i="6"/>
  <c r="O94" i="6"/>
  <c r="O108" i="6"/>
  <c r="O154" i="6"/>
  <c r="O155" i="6"/>
  <c r="AB118" i="8"/>
  <c r="AE118" i="8" s="1"/>
  <c r="T118" i="8" s="1"/>
  <c r="P48" i="4" s="1"/>
  <c r="U122" i="8"/>
  <c r="O90" i="6"/>
  <c r="AA177" i="8"/>
  <c r="AE177" i="8" s="1"/>
  <c r="T177" i="8" s="1"/>
  <c r="P63" i="3" s="1"/>
  <c r="AA229" i="8"/>
  <c r="Y241" i="8" s="1"/>
  <c r="AB178" i="8"/>
  <c r="AE178" i="8" s="1"/>
  <c r="T178" i="8" s="1"/>
  <c r="P69" i="4" s="1"/>
  <c r="AD227" i="8"/>
  <c r="AE227" i="8" s="1"/>
  <c r="T227" i="8" s="1"/>
  <c r="U66" i="8"/>
  <c r="O47" i="6"/>
  <c r="X86" i="8"/>
  <c r="X65" i="8"/>
  <c r="N51" i="6"/>
  <c r="L57" i="6"/>
  <c r="V76" i="8"/>
  <c r="N76" i="8"/>
  <c r="L86" i="6"/>
  <c r="V115" i="8"/>
  <c r="L124" i="6"/>
  <c r="V156" i="8"/>
  <c r="N156" i="8"/>
  <c r="N124" i="6" s="1"/>
  <c r="N18" i="6"/>
  <c r="X19" i="8"/>
  <c r="L65" i="6"/>
  <c r="V84" i="8"/>
  <c r="AE112" i="8"/>
  <c r="T112" i="8" s="1"/>
  <c r="L95" i="6"/>
  <c r="V127" i="8"/>
  <c r="N127" i="8"/>
  <c r="L49" i="4"/>
  <c r="V128" i="8"/>
  <c r="N128" i="8"/>
  <c r="L50" i="4"/>
  <c r="L96" i="6"/>
  <c r="V148" i="8"/>
  <c r="N148" i="8"/>
  <c r="N116" i="6" s="1"/>
  <c r="L116" i="6"/>
  <c r="U13" i="8"/>
  <c r="O9" i="6"/>
  <c r="X27" i="8"/>
  <c r="AE52" i="8"/>
  <c r="T52" i="8" s="1"/>
  <c r="P21" i="4" s="1"/>
  <c r="N35" i="5"/>
  <c r="N63" i="6"/>
  <c r="N67" i="6"/>
  <c r="N37" i="5"/>
  <c r="L74" i="6"/>
  <c r="V97" i="8"/>
  <c r="U106" i="8"/>
  <c r="O79" i="6"/>
  <c r="U124" i="8"/>
  <c r="O92" i="6"/>
  <c r="N21" i="6"/>
  <c r="N13" i="5"/>
  <c r="AE51" i="8"/>
  <c r="T51" i="8" s="1"/>
  <c r="P21" i="3" s="1"/>
  <c r="X73" i="8"/>
  <c r="AE109" i="8"/>
  <c r="T109" i="8" s="1"/>
  <c r="P44" i="3" s="1"/>
  <c r="O93" i="6"/>
  <c r="U125" i="8"/>
  <c r="X182" i="8"/>
  <c r="X9" i="8"/>
  <c r="X38" i="8"/>
  <c r="T50" i="8"/>
  <c r="P21" i="2" s="1"/>
  <c r="V132" i="8"/>
  <c r="N132" i="8"/>
  <c r="L100" i="6"/>
  <c r="L54" i="4"/>
  <c r="V139" i="8"/>
  <c r="N139" i="8"/>
  <c r="L57" i="5"/>
  <c r="V151" i="8"/>
  <c r="L119" i="6"/>
  <c r="X154" i="8"/>
  <c r="V157" i="8"/>
  <c r="L125" i="6"/>
  <c r="T166" i="8"/>
  <c r="P58" i="2" s="1"/>
  <c r="AE171" i="8"/>
  <c r="V205" i="8"/>
  <c r="R236" i="8"/>
  <c r="R238" i="8"/>
  <c r="N99" i="5"/>
  <c r="X16" i="8"/>
  <c r="X24" i="8"/>
  <c r="U40" i="8"/>
  <c r="O32" i="6"/>
  <c r="V41" i="8"/>
  <c r="N41" i="8"/>
  <c r="N33" i="6" s="1"/>
  <c r="L33" i="6"/>
  <c r="V49" i="8"/>
  <c r="N49" i="8"/>
  <c r="L25" i="5"/>
  <c r="N72" i="8"/>
  <c r="V72" i="8"/>
  <c r="L55" i="6"/>
  <c r="V74" i="8"/>
  <c r="N74" i="8"/>
  <c r="AB101" i="8"/>
  <c r="AE101" i="8" s="1"/>
  <c r="T101" i="8" s="1"/>
  <c r="P37" i="4" s="1"/>
  <c r="V98" i="8"/>
  <c r="L75" i="6"/>
  <c r="AE111" i="8"/>
  <c r="T111" i="8" s="1"/>
  <c r="P49" i="5" s="1"/>
  <c r="V135" i="8"/>
  <c r="N135" i="8"/>
  <c r="L57" i="4"/>
  <c r="V136" i="8"/>
  <c r="N136" i="8"/>
  <c r="U141" i="8"/>
  <c r="O109" i="6"/>
  <c r="N142" i="8"/>
  <c r="P110" i="6"/>
  <c r="U143" i="8"/>
  <c r="O111" i="6"/>
  <c r="O135" i="6" s="1"/>
  <c r="X147" i="8"/>
  <c r="X149" i="8"/>
  <c r="X173" i="8"/>
  <c r="T193" i="8"/>
  <c r="P73" i="2" s="1"/>
  <c r="N152" i="6"/>
  <c r="N75" i="2"/>
  <c r="N79" i="4"/>
  <c r="N8" i="2"/>
  <c r="N12" i="6"/>
  <c r="N15" i="6"/>
  <c r="N7" i="5"/>
  <c r="P66" i="6"/>
  <c r="N85" i="8"/>
  <c r="V131" i="8"/>
  <c r="N131" i="8"/>
  <c r="L53" i="4"/>
  <c r="V144" i="8"/>
  <c r="N144" i="8"/>
  <c r="N205" i="8"/>
  <c r="N157" i="6" s="1"/>
  <c r="V221" i="8"/>
  <c r="L166" i="6"/>
  <c r="L31" i="2"/>
  <c r="L98" i="5"/>
  <c r="L107" i="6"/>
  <c r="L6" i="2"/>
  <c r="V10" i="8"/>
  <c r="N10" i="8"/>
  <c r="L6" i="6"/>
  <c r="X14" i="8"/>
  <c r="N19" i="6"/>
  <c r="N11" i="5"/>
  <c r="X26" i="8"/>
  <c r="N37" i="8"/>
  <c r="V37" i="8"/>
  <c r="V39" i="8"/>
  <c r="N39" i="8"/>
  <c r="N56" i="8"/>
  <c r="V56" i="8"/>
  <c r="L29" i="5"/>
  <c r="AA59" i="8"/>
  <c r="AE59" i="8" s="1"/>
  <c r="T59" i="8" s="1"/>
  <c r="P25" i="3" s="1"/>
  <c r="X68" i="8"/>
  <c r="X75" i="8"/>
  <c r="U77" i="8"/>
  <c r="O58" i="6"/>
  <c r="L67" i="6"/>
  <c r="L37" i="5"/>
  <c r="U98" i="8"/>
  <c r="O75" i="6"/>
  <c r="N51" i="4"/>
  <c r="N97" i="6"/>
  <c r="X129" i="8"/>
  <c r="U136" i="8"/>
  <c r="O104" i="6"/>
  <c r="X137" i="8"/>
  <c r="X145" i="8"/>
  <c r="V153" i="8"/>
  <c r="N153" i="8"/>
  <c r="N121" i="6" s="1"/>
  <c r="AB187" i="8"/>
  <c r="AE187" i="8" s="1"/>
  <c r="T187" i="8" s="1"/>
  <c r="P74" i="4" s="1"/>
  <c r="V198" i="8"/>
  <c r="W192" i="8"/>
  <c r="X192" i="8"/>
  <c r="V57" i="8"/>
  <c r="N57" i="8"/>
  <c r="U81" i="8"/>
  <c r="O62" i="6"/>
  <c r="R235" i="8"/>
  <c r="R237" i="8"/>
  <c r="V96" i="8"/>
  <c r="N96" i="8"/>
  <c r="N73" i="6" s="1"/>
  <c r="V114" i="8"/>
  <c r="N114" i="8"/>
  <c r="V122" i="8"/>
  <c r="N122" i="8"/>
  <c r="L90" i="6"/>
  <c r="V126" i="8"/>
  <c r="N126" i="8"/>
  <c r="L94" i="6"/>
  <c r="V130" i="8"/>
  <c r="N130" i="8"/>
  <c r="L98" i="6"/>
  <c r="V134" i="8"/>
  <c r="N134" i="8"/>
  <c r="L102" i="6"/>
  <c r="V138" i="8"/>
  <c r="N138" i="8"/>
  <c r="L106" i="6"/>
  <c r="AE194" i="8"/>
  <c r="T194" i="8" s="1"/>
  <c r="P72" i="3" s="1"/>
  <c r="Z223" i="8"/>
  <c r="L47" i="2"/>
  <c r="L51" i="2"/>
  <c r="L61" i="5"/>
  <c r="T5" i="6"/>
  <c r="O52" i="6"/>
  <c r="L111" i="6"/>
  <c r="N12" i="8"/>
  <c r="N65" i="8"/>
  <c r="N78" i="8"/>
  <c r="V78" i="8"/>
  <c r="U85" i="8"/>
  <c r="O66" i="6"/>
  <c r="N94" i="8"/>
  <c r="V94" i="8"/>
  <c r="N113" i="8"/>
  <c r="N84" i="6" s="1"/>
  <c r="N79" i="6"/>
  <c r="V124" i="8"/>
  <c r="N124" i="8"/>
  <c r="N125" i="8"/>
  <c r="N137" i="8"/>
  <c r="V142" i="8"/>
  <c r="L110" i="6"/>
  <c r="N143" i="8"/>
  <c r="V146" i="8"/>
  <c r="N146" i="8"/>
  <c r="N114" i="6" s="1"/>
  <c r="V155" i="8"/>
  <c r="N155" i="8"/>
  <c r="N123" i="6" s="1"/>
  <c r="U182" i="8"/>
  <c r="O140" i="6"/>
  <c r="V183" i="8"/>
  <c r="V190" i="8" s="1"/>
  <c r="N183" i="8"/>
  <c r="N141" i="6" s="1"/>
  <c r="L141" i="6"/>
  <c r="V201" i="8"/>
  <c r="N201" i="8"/>
  <c r="AE218" i="8"/>
  <c r="T218" i="8" s="1"/>
  <c r="P97" i="5" s="1"/>
  <c r="N165" i="6"/>
  <c r="V140" i="8"/>
  <c r="N140" i="8"/>
  <c r="T214" i="8"/>
  <c r="T192" i="8"/>
  <c r="AA186" i="8"/>
  <c r="AE216" i="8"/>
  <c r="N50" i="6" l="1"/>
  <c r="AB64" i="8"/>
  <c r="Z236" i="8" s="1"/>
  <c r="N12" i="5"/>
  <c r="N13" i="6"/>
  <c r="N25" i="6"/>
  <c r="N59" i="5"/>
  <c r="N169" i="6"/>
  <c r="N229" i="8"/>
  <c r="Y214" i="8" s="1"/>
  <c r="AD214" i="8" s="1"/>
  <c r="AD219" i="8" s="1"/>
  <c r="N8" i="5"/>
  <c r="N21" i="5"/>
  <c r="N15" i="5"/>
  <c r="N55" i="4"/>
  <c r="N77" i="5"/>
  <c r="N140" i="6"/>
  <c r="N62" i="6"/>
  <c r="N34" i="5"/>
  <c r="N7" i="2"/>
  <c r="N61" i="6"/>
  <c r="N33" i="5"/>
  <c r="N60" i="6"/>
  <c r="N30" i="4"/>
  <c r="X106" i="8"/>
  <c r="V113" i="8"/>
  <c r="N58" i="6"/>
  <c r="N28" i="4"/>
  <c r="AB229" i="8"/>
  <c r="Z241" i="8" s="1"/>
  <c r="V36" i="8"/>
  <c r="N87" i="5"/>
  <c r="N47" i="6"/>
  <c r="N28" i="2"/>
  <c r="N5" i="6"/>
  <c r="N5" i="2"/>
  <c r="AD64" i="8"/>
  <c r="AB236" i="8" s="1"/>
  <c r="U237" i="8"/>
  <c r="N49" i="6"/>
  <c r="N26" i="3"/>
  <c r="N75" i="6"/>
  <c r="N42" i="5"/>
  <c r="N68" i="6"/>
  <c r="N38" i="5"/>
  <c r="N5" i="3"/>
  <c r="N7" i="6"/>
  <c r="N166" i="6"/>
  <c r="N98" i="5"/>
  <c r="AA64" i="8"/>
  <c r="Y236" i="8" s="1"/>
  <c r="AE176" i="8"/>
  <c r="T176" i="8" s="1"/>
  <c r="P64" i="2" s="1"/>
  <c r="Z191" i="8"/>
  <c r="X239" i="8" s="1"/>
  <c r="N139" i="6"/>
  <c r="W174" i="8"/>
  <c r="W106" i="8"/>
  <c r="N6" i="4"/>
  <c r="U235" i="8"/>
  <c r="AB191" i="8"/>
  <c r="Z239" i="8" s="1"/>
  <c r="N153" i="6"/>
  <c r="N73" i="3"/>
  <c r="X142" i="8"/>
  <c r="X124" i="8"/>
  <c r="V104" i="8"/>
  <c r="X94" i="8"/>
  <c r="X78" i="8"/>
  <c r="N8" i="6"/>
  <c r="N5" i="4"/>
  <c r="N56" i="4"/>
  <c r="N102" i="6"/>
  <c r="X130" i="8"/>
  <c r="N121" i="8"/>
  <c r="N89" i="6" s="1"/>
  <c r="N85" i="6"/>
  <c r="N47" i="2"/>
  <c r="N47" i="8"/>
  <c r="W39" i="8" s="1"/>
  <c r="N13" i="2"/>
  <c r="N29" i="6"/>
  <c r="X144" i="8"/>
  <c r="W41" i="8"/>
  <c r="X41" i="8"/>
  <c r="P133" i="6"/>
  <c r="N4" i="7"/>
  <c r="X56" i="8"/>
  <c r="V63" i="8"/>
  <c r="X72" i="8"/>
  <c r="U238" i="8"/>
  <c r="X205" i="8"/>
  <c r="X148" i="8"/>
  <c r="N108" i="6"/>
  <c r="N58" i="5"/>
  <c r="X155" i="8"/>
  <c r="N111" i="6"/>
  <c r="N61" i="5"/>
  <c r="N50" i="3"/>
  <c r="N93" i="6"/>
  <c r="U236" i="8"/>
  <c r="X138" i="8"/>
  <c r="N51" i="3"/>
  <c r="N94" i="6"/>
  <c r="N164" i="8"/>
  <c r="W124" i="8" s="1"/>
  <c r="N51" i="2"/>
  <c r="N90" i="6"/>
  <c r="X57" i="8"/>
  <c r="N41" i="6"/>
  <c r="N29" i="5"/>
  <c r="N63" i="8"/>
  <c r="N44" i="6" s="1"/>
  <c r="X39" i="8"/>
  <c r="N6" i="6"/>
  <c r="N6" i="2"/>
  <c r="N190" i="8"/>
  <c r="W183" i="8" s="1"/>
  <c r="N104" i="6"/>
  <c r="N54" i="5"/>
  <c r="X135" i="8"/>
  <c r="N55" i="6"/>
  <c r="N30" i="3"/>
  <c r="N31" i="2"/>
  <c r="N53" i="6"/>
  <c r="U239" i="8"/>
  <c r="N107" i="6"/>
  <c r="N57" i="5"/>
  <c r="N100" i="6"/>
  <c r="N54" i="4"/>
  <c r="X156" i="8"/>
  <c r="X153" i="8"/>
  <c r="N99" i="6"/>
  <c r="N53" i="4"/>
  <c r="N212" i="8"/>
  <c r="W201" i="8" s="1"/>
  <c r="N55" i="8"/>
  <c r="W49" i="8" s="1"/>
  <c r="N37" i="6"/>
  <c r="N25" i="5"/>
  <c r="N96" i="6"/>
  <c r="N50" i="4"/>
  <c r="X127" i="8"/>
  <c r="X84" i="8"/>
  <c r="X115" i="8"/>
  <c r="X76" i="8"/>
  <c r="V93" i="8"/>
  <c r="X201" i="8"/>
  <c r="X183" i="8"/>
  <c r="X146" i="8"/>
  <c r="N55" i="5"/>
  <c r="N105" i="6"/>
  <c r="N71" i="6"/>
  <c r="N35" i="2"/>
  <c r="N104" i="8"/>
  <c r="W97" i="8" s="1"/>
  <c r="N59" i="6"/>
  <c r="N29" i="4"/>
  <c r="N106" i="6"/>
  <c r="N56" i="5"/>
  <c r="X134" i="8"/>
  <c r="X114" i="8"/>
  <c r="V121" i="8"/>
  <c r="N42" i="6"/>
  <c r="N23" i="2"/>
  <c r="N13" i="4"/>
  <c r="N31" i="6"/>
  <c r="X131" i="8"/>
  <c r="N103" i="6"/>
  <c r="N57" i="4"/>
  <c r="X49" i="8"/>
  <c r="V55" i="8"/>
  <c r="X128" i="8"/>
  <c r="T216" i="8"/>
  <c r="P83" i="3" s="1"/>
  <c r="AE186" i="8"/>
  <c r="AA191" i="8"/>
  <c r="Y239" i="8" s="1"/>
  <c r="X140" i="8"/>
  <c r="N92" i="6"/>
  <c r="N49" i="3"/>
  <c r="N46" i="6"/>
  <c r="N27" i="2"/>
  <c r="N93" i="8"/>
  <c r="Z229" i="8"/>
  <c r="X241" i="8" s="1"/>
  <c r="AE223" i="8"/>
  <c r="N98" i="6"/>
  <c r="N52" i="4"/>
  <c r="X126" i="8"/>
  <c r="X122" i="8"/>
  <c r="V164" i="8"/>
  <c r="X96" i="8"/>
  <c r="V191" i="8"/>
  <c r="AC239" i="8"/>
  <c r="X37" i="8"/>
  <c r="V47" i="8"/>
  <c r="X10" i="8"/>
  <c r="V228" i="8"/>
  <c r="X221" i="8"/>
  <c r="N112" i="6"/>
  <c r="N62" i="5"/>
  <c r="N36" i="5"/>
  <c r="N66" i="6"/>
  <c r="V212" i="8"/>
  <c r="V213" i="8" s="1"/>
  <c r="N110" i="6"/>
  <c r="N60" i="5"/>
  <c r="X136" i="8"/>
  <c r="X98" i="8"/>
  <c r="X74" i="8"/>
  <c r="X157" i="8"/>
  <c r="X151" i="8"/>
  <c r="X139" i="8"/>
  <c r="X132" i="8"/>
  <c r="X97" i="8"/>
  <c r="N49" i="4"/>
  <c r="N95" i="6"/>
  <c r="N57" i="6"/>
  <c r="N27" i="4"/>
  <c r="W78" i="8" l="1"/>
  <c r="W67" i="8"/>
  <c r="Y221" i="8"/>
  <c r="AC221" i="8" s="1"/>
  <c r="N170" i="6"/>
  <c r="Y222" i="8"/>
  <c r="AC222" i="8" s="1"/>
  <c r="W132" i="8"/>
  <c r="W37" i="8"/>
  <c r="W127" i="8"/>
  <c r="W136" i="8"/>
  <c r="W126" i="8"/>
  <c r="W122" i="8"/>
  <c r="W153" i="8"/>
  <c r="W135" i="8"/>
  <c r="W140" i="8"/>
  <c r="W128" i="8"/>
  <c r="W151" i="8"/>
  <c r="AC235" i="8"/>
  <c r="V48" i="8"/>
  <c r="W115" i="8"/>
  <c r="AC240" i="8"/>
  <c r="W114" i="8"/>
  <c r="W57" i="8"/>
  <c r="W134" i="8"/>
  <c r="W156" i="8"/>
  <c r="W155" i="8"/>
  <c r="W144" i="8"/>
  <c r="W139" i="8"/>
  <c r="W157" i="8"/>
  <c r="W98" i="8"/>
  <c r="W96" i="8"/>
  <c r="W131" i="8"/>
  <c r="W56" i="8"/>
  <c r="W142" i="8"/>
  <c r="AC238" i="8"/>
  <c r="V172" i="8"/>
  <c r="T186" i="8"/>
  <c r="P68" i="3" s="1"/>
  <c r="W72" i="8"/>
  <c r="W94" i="8"/>
  <c r="W74" i="8"/>
  <c r="AC241" i="8"/>
  <c r="V229" i="8"/>
  <c r="T223" i="8"/>
  <c r="P89" i="2" s="1"/>
  <c r="W146" i="8"/>
  <c r="N160" i="6"/>
  <c r="N213" i="8"/>
  <c r="Y205" i="8" s="1"/>
  <c r="AD205" i="8" s="1"/>
  <c r="W200" i="8"/>
  <c r="W204" i="8"/>
  <c r="W206" i="8"/>
  <c r="W202" i="8"/>
  <c r="W203" i="8"/>
  <c r="W199" i="8"/>
  <c r="W138" i="8"/>
  <c r="W148" i="8"/>
  <c r="W205" i="8"/>
  <c r="N35" i="6"/>
  <c r="W40" i="8"/>
  <c r="W38" i="8"/>
  <c r="N105" i="8"/>
  <c r="W79" i="8"/>
  <c r="W66" i="8"/>
  <c r="N70" i="6"/>
  <c r="W69" i="8"/>
  <c r="W65" i="8"/>
  <c r="W70" i="8"/>
  <c r="W77" i="8"/>
  <c r="W80" i="8"/>
  <c r="W68" i="8"/>
  <c r="W85" i="8"/>
  <c r="W82" i="8"/>
  <c r="W87" i="8"/>
  <c r="W81" i="8"/>
  <c r="W86" i="8"/>
  <c r="W75" i="8"/>
  <c r="W83" i="8"/>
  <c r="W73" i="8"/>
  <c r="W71" i="8"/>
  <c r="AC236" i="8"/>
  <c r="V64" i="8"/>
  <c r="AD229" i="8"/>
  <c r="AB241" i="8" s="1"/>
  <c r="AE219" i="8"/>
  <c r="N191" i="8"/>
  <c r="N144" i="6"/>
  <c r="W182" i="8"/>
  <c r="W184" i="8"/>
  <c r="N77" i="6"/>
  <c r="W95" i="8"/>
  <c r="AC237" i="8"/>
  <c r="V105" i="8"/>
  <c r="N40" i="6"/>
  <c r="N64" i="8"/>
  <c r="N45" i="6" s="1"/>
  <c r="W76" i="8"/>
  <c r="W84" i="8"/>
  <c r="N128" i="6"/>
  <c r="W125" i="8"/>
  <c r="W141" i="8"/>
  <c r="W143" i="8"/>
  <c r="N172" i="8"/>
  <c r="Y156" i="8" s="1"/>
  <c r="AD156" i="8" s="1"/>
  <c r="W123" i="8"/>
  <c r="W129" i="8"/>
  <c r="W137" i="8"/>
  <c r="W150" i="8"/>
  <c r="W133" i="8"/>
  <c r="W154" i="8"/>
  <c r="W149" i="8"/>
  <c r="W147" i="8"/>
  <c r="W145" i="8"/>
  <c r="W158" i="8"/>
  <c r="W130" i="8"/>
  <c r="Y72" i="8" l="1"/>
  <c r="Z72" i="8" s="1"/>
  <c r="Y67" i="8"/>
  <c r="Z67" i="8" s="1"/>
  <c r="AC226" i="8"/>
  <c r="AC229" i="8"/>
  <c r="AA241" i="8" s="1"/>
  <c r="AD241" i="8" s="1"/>
  <c r="AE226" i="8"/>
  <c r="T226" i="8" s="1"/>
  <c r="P102" i="5" s="1"/>
  <c r="Y94" i="8"/>
  <c r="Z94" i="8" s="1"/>
  <c r="Z99" i="8" s="1"/>
  <c r="AE99" i="8" s="1"/>
  <c r="T99" i="8" s="1"/>
  <c r="P39" i="2" s="1"/>
  <c r="Y74" i="8"/>
  <c r="AA74" i="8" s="1"/>
  <c r="Y84" i="8"/>
  <c r="AD84" i="8" s="1"/>
  <c r="Y124" i="8"/>
  <c r="AA124" i="8" s="1"/>
  <c r="Y148" i="8"/>
  <c r="AD148" i="8" s="1"/>
  <c r="Y146" i="8"/>
  <c r="AD146" i="8" s="1"/>
  <c r="Y96" i="8"/>
  <c r="AD96" i="8" s="1"/>
  <c r="Y97" i="8"/>
  <c r="AD97" i="8" s="1"/>
  <c r="AC242" i="8"/>
  <c r="Y136" i="8"/>
  <c r="AC136" i="8" s="1"/>
  <c r="Y57" i="8"/>
  <c r="Z57" i="8" s="1"/>
  <c r="Z58" i="8" s="1"/>
  <c r="Z64" i="8" s="1"/>
  <c r="X236" i="8" s="1"/>
  <c r="Y134" i="8"/>
  <c r="AB134" i="8" s="1"/>
  <c r="Y138" i="8"/>
  <c r="AC138" i="8" s="1"/>
  <c r="Y126" i="8"/>
  <c r="AA126" i="8" s="1"/>
  <c r="Y114" i="8"/>
  <c r="Z114" i="8" s="1"/>
  <c r="Z116" i="8" s="1"/>
  <c r="AE116" i="8" s="1"/>
  <c r="T116" i="8" s="1"/>
  <c r="P50" i="2" s="1"/>
  <c r="Y142" i="8"/>
  <c r="AC142" i="8" s="1"/>
  <c r="Y122" i="8"/>
  <c r="Z122" i="8" s="1"/>
  <c r="Y98" i="8"/>
  <c r="Y140" i="8"/>
  <c r="AC140" i="8" s="1"/>
  <c r="N145" i="6"/>
  <c r="Y174" i="8"/>
  <c r="AD174" i="8" s="1"/>
  <c r="AD180" i="8" s="1"/>
  <c r="Y184" i="8"/>
  <c r="AD184" i="8" s="1"/>
  <c r="Y182" i="8"/>
  <c r="AC182" i="8" s="1"/>
  <c r="AC188" i="8" s="1"/>
  <c r="AE188" i="8" s="1"/>
  <c r="Y173" i="8"/>
  <c r="AC173" i="8" s="1"/>
  <c r="AC179" i="8" s="1"/>
  <c r="N134" i="6"/>
  <c r="Y106" i="8"/>
  <c r="Z106" i="8" s="1"/>
  <c r="Z108" i="8" s="1"/>
  <c r="Y141" i="8"/>
  <c r="AC141" i="8" s="1"/>
  <c r="Y150" i="8"/>
  <c r="AD150" i="8" s="1"/>
  <c r="Y125" i="8"/>
  <c r="AA125" i="8" s="1"/>
  <c r="Y123" i="8"/>
  <c r="Z123" i="8" s="1"/>
  <c r="Y143" i="8"/>
  <c r="AC143" i="8" s="1"/>
  <c r="Y137" i="8"/>
  <c r="AC137" i="8" s="1"/>
  <c r="Y129" i="8"/>
  <c r="AB129" i="8" s="1"/>
  <c r="Y149" i="8"/>
  <c r="AD149" i="8" s="1"/>
  <c r="Y147" i="8"/>
  <c r="AD147" i="8" s="1"/>
  <c r="Y154" i="8"/>
  <c r="AD154" i="8" s="1"/>
  <c r="Y158" i="8"/>
  <c r="AD158" i="8" s="1"/>
  <c r="Y133" i="8"/>
  <c r="AB133" i="8" s="1"/>
  <c r="Y145" i="8"/>
  <c r="AD145" i="8" s="1"/>
  <c r="Y128" i="8"/>
  <c r="AB128" i="8" s="1"/>
  <c r="Y153" i="8"/>
  <c r="AD153" i="8" s="1"/>
  <c r="Y127" i="8"/>
  <c r="AB127" i="8" s="1"/>
  <c r="Y183" i="8"/>
  <c r="AD183" i="8" s="1"/>
  <c r="Y135" i="8"/>
  <c r="AB135" i="8" s="1"/>
  <c r="Y131" i="8"/>
  <c r="AB131" i="8" s="1"/>
  <c r="Y157" i="8"/>
  <c r="AD157" i="8" s="1"/>
  <c r="Y144" i="8"/>
  <c r="AC144" i="8" s="1"/>
  <c r="Y155" i="8"/>
  <c r="AD155" i="8" s="1"/>
  <c r="Y76" i="8"/>
  <c r="AB76" i="8" s="1"/>
  <c r="Y49" i="8"/>
  <c r="AC49" i="8" s="1"/>
  <c r="AC53" i="8" s="1"/>
  <c r="Y151" i="8"/>
  <c r="AD151" i="8" s="1"/>
  <c r="Y78" i="8"/>
  <c r="AB78" i="8" s="1"/>
  <c r="Y115" i="8"/>
  <c r="AD115" i="8" s="1"/>
  <c r="AD120" i="8" s="1"/>
  <c r="Y130" i="8"/>
  <c r="AB130" i="8" s="1"/>
  <c r="T219" i="8"/>
  <c r="AE220" i="8"/>
  <c r="N78" i="6"/>
  <c r="Y71" i="8"/>
  <c r="AA71" i="8" s="1"/>
  <c r="Y83" i="8"/>
  <c r="AD83" i="8" s="1"/>
  <c r="Y95" i="8"/>
  <c r="AC95" i="8" s="1"/>
  <c r="AC102" i="8" s="1"/>
  <c r="AE102" i="8" s="1"/>
  <c r="T102" i="8" s="1"/>
  <c r="P44" i="5" s="1"/>
  <c r="Y77" i="8"/>
  <c r="AB77" i="8" s="1"/>
  <c r="Y80" i="8"/>
  <c r="AC80" i="8" s="1"/>
  <c r="Y79" i="8"/>
  <c r="AB79" i="8" s="1"/>
  <c r="Y66" i="8"/>
  <c r="Z66" i="8" s="1"/>
  <c r="Y81" i="8"/>
  <c r="AC81" i="8" s="1"/>
  <c r="Y69" i="8"/>
  <c r="AA69" i="8" s="1"/>
  <c r="Y87" i="8"/>
  <c r="AC87" i="8" s="1"/>
  <c r="Y65" i="8"/>
  <c r="Z65" i="8" s="1"/>
  <c r="Y68" i="8"/>
  <c r="AA68" i="8" s="1"/>
  <c r="Y75" i="8"/>
  <c r="AB75" i="8" s="1"/>
  <c r="Y82" i="8"/>
  <c r="AC82" i="8" s="1"/>
  <c r="Y73" i="8"/>
  <c r="AA73" i="8" s="1"/>
  <c r="Y70" i="8"/>
  <c r="Z70" i="8" s="1"/>
  <c r="Y85" i="8"/>
  <c r="AC85" i="8" s="1"/>
  <c r="Y86" i="8"/>
  <c r="AC86" i="8" s="1"/>
  <c r="Y56" i="8"/>
  <c r="AC56" i="8" s="1"/>
  <c r="AC61" i="8" s="1"/>
  <c r="AE61" i="8" s="1"/>
  <c r="T61" i="8" s="1"/>
  <c r="P32" i="5" s="1"/>
  <c r="N161" i="6"/>
  <c r="Y204" i="8"/>
  <c r="AC204" i="8" s="1"/>
  <c r="AC210" i="8" s="1"/>
  <c r="Y202" i="8"/>
  <c r="AA202" i="8" s="1"/>
  <c r="Y206" i="8"/>
  <c r="AD206" i="8" s="1"/>
  <c r="Y200" i="8"/>
  <c r="Z200" i="8" s="1"/>
  <c r="Y203" i="8"/>
  <c r="AB203" i="8" s="1"/>
  <c r="AB209" i="8" s="1"/>
  <c r="Y192" i="8"/>
  <c r="AD192" i="8" s="1"/>
  <c r="AD197" i="8" s="1"/>
  <c r="Y199" i="8"/>
  <c r="Z199" i="8" s="1"/>
  <c r="Y201" i="8"/>
  <c r="AA201" i="8" s="1"/>
  <c r="Y132" i="8"/>
  <c r="AB132" i="8" s="1"/>
  <c r="Y139" i="8"/>
  <c r="AC139" i="8" s="1"/>
  <c r="AE58" i="8" l="1"/>
  <c r="AE228" i="8"/>
  <c r="W4" i="7" s="1"/>
  <c r="AE241" i="8"/>
  <c r="AD103" i="8"/>
  <c r="AE103" i="8" s="1"/>
  <c r="T103" i="8" s="1"/>
  <c r="AD92" i="8"/>
  <c r="Z159" i="8"/>
  <c r="AE159" i="8" s="1"/>
  <c r="T159" i="8" s="1"/>
  <c r="P54" i="2" s="1"/>
  <c r="AA160" i="8"/>
  <c r="AE160" i="8" s="1"/>
  <c r="T160" i="8" s="1"/>
  <c r="P53" i="3" s="1"/>
  <c r="AD189" i="8"/>
  <c r="AE189" i="8" s="1"/>
  <c r="T189" i="8" s="1"/>
  <c r="AC162" i="8"/>
  <c r="AE162" i="8" s="1"/>
  <c r="T162" i="8" s="1"/>
  <c r="P67" i="5" s="1"/>
  <c r="P169" i="6"/>
  <c r="Z207" i="8"/>
  <c r="AE207" i="8" s="1"/>
  <c r="AD211" i="8"/>
  <c r="AE211" i="8" s="1"/>
  <c r="T211" i="8" s="1"/>
  <c r="Z88" i="8"/>
  <c r="Z105" i="8" s="1"/>
  <c r="X237" i="8" s="1"/>
  <c r="AE63" i="8"/>
  <c r="T58" i="8"/>
  <c r="P26" i="2" s="1"/>
  <c r="AB161" i="8"/>
  <c r="T188" i="8"/>
  <c r="P81" i="5" s="1"/>
  <c r="AB213" i="8"/>
  <c r="Z240" i="8" s="1"/>
  <c r="AE209" i="8"/>
  <c r="T209" i="8" s="1"/>
  <c r="P84" i="4" s="1"/>
  <c r="AB90" i="8"/>
  <c r="AC91" i="8"/>
  <c r="AE108" i="8"/>
  <c r="AD35" i="8"/>
  <c r="P165" i="6"/>
  <c r="V4" i="7"/>
  <c r="AC191" i="8"/>
  <c r="AA239" i="8" s="1"/>
  <c r="AE179" i="8"/>
  <c r="AE197" i="8"/>
  <c r="AE210" i="8"/>
  <c r="T210" i="8" s="1"/>
  <c r="P92" i="5" s="1"/>
  <c r="AC213" i="8"/>
  <c r="AA240" i="8" s="1"/>
  <c r="AE92" i="8"/>
  <c r="T92" i="8" s="1"/>
  <c r="AE53" i="8"/>
  <c r="AC64" i="8"/>
  <c r="AA236" i="8" s="1"/>
  <c r="AD236" i="8" s="1"/>
  <c r="AE236" i="8" s="1"/>
  <c r="AD163" i="8"/>
  <c r="AE163" i="8" s="1"/>
  <c r="T163" i="8" s="1"/>
  <c r="AA208" i="8"/>
  <c r="AA89" i="8"/>
  <c r="AE120" i="8"/>
  <c r="AE180" i="8"/>
  <c r="T180" i="8" s="1"/>
  <c r="AE104" i="8" l="1"/>
  <c r="AD105" i="8"/>
  <c r="AB237" i="8" s="1"/>
  <c r="AE229" i="8"/>
  <c r="P170" i="6" s="1"/>
  <c r="AD191" i="8"/>
  <c r="AB239" i="8" s="1"/>
  <c r="AD239" i="8" s="1"/>
  <c r="AE239" i="8" s="1"/>
  <c r="Z172" i="8"/>
  <c r="X238" i="8" s="1"/>
  <c r="AA172" i="8"/>
  <c r="Y238" i="8" s="1"/>
  <c r="Z213" i="8"/>
  <c r="X240" i="8" s="1"/>
  <c r="AD213" i="8"/>
  <c r="AB240" i="8" s="1"/>
  <c r="AE190" i="8"/>
  <c r="Q4" i="7" s="1"/>
  <c r="AE88" i="8"/>
  <c r="T88" i="8" s="1"/>
  <c r="P34" i="2" s="1"/>
  <c r="AC172" i="8"/>
  <c r="AA238" i="8" s="1"/>
  <c r="AD172" i="8"/>
  <c r="AB238" i="8" s="1"/>
  <c r="T53" i="8"/>
  <c r="P28" i="5" s="1"/>
  <c r="AE55" i="8"/>
  <c r="T108" i="8"/>
  <c r="P46" i="2" s="1"/>
  <c r="AE113" i="8"/>
  <c r="T197" i="8"/>
  <c r="AE198" i="8"/>
  <c r="AE35" i="8"/>
  <c r="T35" i="8" s="1"/>
  <c r="AE91" i="8"/>
  <c r="T91" i="8" s="1"/>
  <c r="P40" i="5" s="1"/>
  <c r="AC105" i="8"/>
  <c r="AA237" i="8" s="1"/>
  <c r="AE161" i="8"/>
  <c r="T161" i="8" s="1"/>
  <c r="P59" i="4" s="1"/>
  <c r="AB172" i="8"/>
  <c r="Z238" i="8" s="1"/>
  <c r="AE208" i="8"/>
  <c r="T208" i="8" s="1"/>
  <c r="P78" i="3" s="1"/>
  <c r="AA213" i="8"/>
  <c r="Y240" i="8" s="1"/>
  <c r="F4" i="7"/>
  <c r="P44" i="6"/>
  <c r="T207" i="8"/>
  <c r="P79" i="2" s="1"/>
  <c r="I4" i="7"/>
  <c r="P77" i="6"/>
  <c r="T120" i="8"/>
  <c r="AE121" i="8"/>
  <c r="AA105" i="8"/>
  <c r="Y237" i="8" s="1"/>
  <c r="AE89" i="8"/>
  <c r="T89" i="8" s="1"/>
  <c r="P32" i="3" s="1"/>
  <c r="T179" i="8"/>
  <c r="P76" i="5" s="1"/>
  <c r="AE181" i="8"/>
  <c r="X4" i="7"/>
  <c r="AB105" i="8"/>
  <c r="Z237" i="8" s="1"/>
  <c r="AE90" i="8"/>
  <c r="T90" i="8" s="1"/>
  <c r="P32" i="4" s="1"/>
  <c r="AD240" i="8" l="1"/>
  <c r="AE240" i="8" s="1"/>
  <c r="P144" i="6"/>
  <c r="AD238" i="8"/>
  <c r="AE238" i="8" s="1"/>
  <c r="AD237" i="8"/>
  <c r="AE237" i="8" s="1"/>
  <c r="AE212" i="8"/>
  <c r="P160" i="6" s="1"/>
  <c r="AE164" i="8"/>
  <c r="AE172" i="8" s="1"/>
  <c r="E4" i="7"/>
  <c r="AE64" i="8"/>
  <c r="P40" i="6"/>
  <c r="AE93" i="8"/>
  <c r="P139" i="6"/>
  <c r="AE191" i="8"/>
  <c r="P4" i="7"/>
  <c r="P150" i="6"/>
  <c r="S4" i="7"/>
  <c r="L4" i="7"/>
  <c r="P89" i="6"/>
  <c r="P84" i="6"/>
  <c r="K4" i="7"/>
  <c r="AE213" i="8" l="1"/>
  <c r="T4" i="7"/>
  <c r="P134" i="6"/>
  <c r="O4" i="7"/>
  <c r="U4" i="7"/>
  <c r="P161" i="6"/>
  <c r="AE105" i="8"/>
  <c r="H4" i="7"/>
  <c r="P70" i="6"/>
  <c r="M4" i="7"/>
  <c r="P128" i="6"/>
  <c r="P145" i="6"/>
  <c r="R4" i="7"/>
  <c r="G4" i="7"/>
  <c r="P45" i="6"/>
  <c r="P78" i="6" l="1"/>
  <c r="J4" i="7"/>
  <c r="N36" i="8" l="1"/>
  <c r="N28" i="6" s="1"/>
  <c r="W222" i="8" l="1"/>
  <c r="W214" i="8"/>
  <c r="W13" i="8"/>
  <c r="W30" i="8"/>
  <c r="W28" i="8"/>
  <c r="W29" i="8"/>
  <c r="W15" i="8"/>
  <c r="W221" i="8"/>
  <c r="W19" i="8"/>
  <c r="W26" i="8"/>
  <c r="W25" i="8"/>
  <c r="N48" i="8"/>
  <c r="W16" i="8"/>
  <c r="W22" i="8"/>
  <c r="W12" i="8"/>
  <c r="W17" i="8"/>
  <c r="W24" i="8"/>
  <c r="W10" i="8"/>
  <c r="W9" i="8"/>
  <c r="W11" i="8"/>
  <c r="W14" i="8"/>
  <c r="Y26" i="8"/>
  <c r="AC26" i="8" s="1"/>
  <c r="W20" i="8"/>
  <c r="W23" i="8"/>
  <c r="W21" i="8"/>
  <c r="W18" i="8"/>
  <c r="W27" i="8"/>
  <c r="Y16" i="8" l="1"/>
  <c r="Z16" i="8" s="1"/>
  <c r="Y28" i="8"/>
  <c r="AC28" i="8" s="1"/>
  <c r="Y30" i="8"/>
  <c r="AC30" i="8" s="1"/>
  <c r="Y29" i="8"/>
  <c r="AC29" i="8" s="1"/>
  <c r="Y22" i="8"/>
  <c r="AC22" i="8" s="1"/>
  <c r="Y17" i="8"/>
  <c r="AC17" i="8" s="1"/>
  <c r="Y13" i="8"/>
  <c r="Z13" i="8" s="1"/>
  <c r="Y39" i="8"/>
  <c r="AB39" i="8" s="1"/>
  <c r="AB44" i="8" s="1"/>
  <c r="AE44" i="8" s="1"/>
  <c r="T44" i="8" s="1"/>
  <c r="P17" i="4" s="1"/>
  <c r="Y15" i="8"/>
  <c r="AB15" i="8" s="1"/>
  <c r="Y23" i="8"/>
  <c r="AC23" i="8" s="1"/>
  <c r="Y37" i="8"/>
  <c r="Z37" i="8" s="1"/>
  <c r="Z42" i="8" s="1"/>
  <c r="AE42" i="8" s="1"/>
  <c r="T42" i="8" s="1"/>
  <c r="P17" i="2" s="1"/>
  <c r="Y18" i="8"/>
  <c r="AC18" i="8" s="1"/>
  <c r="Y40" i="8"/>
  <c r="AC40" i="8" s="1"/>
  <c r="AC45" i="8" s="1"/>
  <c r="AE45" i="8" s="1"/>
  <c r="T45" i="8" s="1"/>
  <c r="P24" i="5" s="1"/>
  <c r="Y10" i="8"/>
  <c r="Z10" i="8" s="1"/>
  <c r="Y11" i="8"/>
  <c r="AA11" i="8" s="1"/>
  <c r="Y9" i="8"/>
  <c r="Z9" i="8" s="1"/>
  <c r="Y14" i="8"/>
  <c r="AA14" i="8" s="1"/>
  <c r="Y19" i="8"/>
  <c r="AC19" i="8" s="1"/>
  <c r="Y38" i="8"/>
  <c r="AA38" i="8" s="1"/>
  <c r="AA43" i="8" s="1"/>
  <c r="AE43" i="8" s="1"/>
  <c r="T43" i="8" s="1"/>
  <c r="P17" i="3" s="1"/>
  <c r="Y41" i="8"/>
  <c r="AD41" i="8" s="1"/>
  <c r="AD46" i="8" s="1"/>
  <c r="AE46" i="8" s="1"/>
  <c r="T46" i="8" s="1"/>
  <c r="Y21" i="8"/>
  <c r="AC21" i="8" s="1"/>
  <c r="Y24" i="8"/>
  <c r="AC24" i="8" s="1"/>
  <c r="Y20" i="8"/>
  <c r="AC20" i="8" s="1"/>
  <c r="N36" i="6"/>
  <c r="Y25" i="8"/>
  <c r="AC25" i="8" s="1"/>
  <c r="Y12" i="8"/>
  <c r="AB12" i="8" s="1"/>
  <c r="AB33" i="8" s="1"/>
  <c r="AB48" i="8" s="1"/>
  <c r="Z235" i="8" s="1"/>
  <c r="Y27" i="8"/>
  <c r="AC27" i="8" s="1"/>
  <c r="Z31" i="8" l="1"/>
  <c r="Z48" i="8" s="1"/>
  <c r="X235" i="8" s="1"/>
  <c r="AC34" i="8"/>
  <c r="AE34" i="8" s="1"/>
  <c r="T34" i="8" s="1"/>
  <c r="P20" i="5" s="1"/>
  <c r="AD48" i="8"/>
  <c r="AB235" i="8" s="1"/>
  <c r="AE33" i="8"/>
  <c r="T33" i="8" s="1"/>
  <c r="P12" i="4" s="1"/>
  <c r="AA32" i="8"/>
  <c r="AE47" i="8"/>
  <c r="AE31" i="8" l="1"/>
  <c r="AE36" i="8" s="1"/>
  <c r="AC48" i="8"/>
  <c r="AA235" i="8" s="1"/>
  <c r="AA48" i="8"/>
  <c r="Y235" i="8" s="1"/>
  <c r="AD235" i="8" s="1"/>
  <c r="AE235" i="8" s="1"/>
  <c r="AE32" i="8"/>
  <c r="T32" i="8" s="1"/>
  <c r="P12" i="3" s="1"/>
  <c r="C4" i="7"/>
  <c r="P35" i="6"/>
  <c r="T31" i="8" l="1"/>
  <c r="P12" i="2" s="1"/>
  <c r="AE48" i="8"/>
  <c r="P28" i="6"/>
  <c r="B4" i="7"/>
  <c r="D4" i="7" l="1"/>
  <c r="P36" i="6"/>
</calcChain>
</file>

<file path=xl/comments1.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2.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3.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4.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comments5.xml><?xml version="1.0" encoding="utf-8"?>
<comments xmlns="http://schemas.openxmlformats.org/spreadsheetml/2006/main">
  <authors>
    <author>kasuga</author>
  </authors>
  <commentList>
    <comment ref="P4" authorId="0" shapeId="0">
      <text>
        <r>
          <rPr>
            <sz val="9"/>
            <color indexed="81"/>
            <rFont val="宋体"/>
          </rPr>
          <t>各科目の自己評価を1～5段階で評価して下さい．0は未選択になります．選択していない教科は空欄もしくは0を入力して下さい．</t>
        </r>
      </text>
    </comment>
  </commentList>
</comments>
</file>

<file path=xl/sharedStrings.xml><?xml version="1.0" encoding="utf-8"?>
<sst xmlns="http://schemas.openxmlformats.org/spreadsheetml/2006/main" count="752" uniqueCount="342">
  <si>
    <t>長野高専　学習教育目標達成度自己評価シート</t>
  </si>
  <si>
    <r>
      <rPr>
        <sz val="12"/>
        <color indexed="8"/>
        <rFont val="ＭＳ Ｐゴシック"/>
        <family val="2"/>
        <charset val="128"/>
      </rPr>
      <t>・本シートは</t>
    </r>
    <r>
      <rPr>
        <sz val="12"/>
        <color indexed="10"/>
        <rFont val="ＭＳ Ｐゴシック"/>
        <family val="3"/>
        <charset val="128"/>
      </rPr>
      <t>日頃の学習のセルフチェックを行うもの</t>
    </r>
    <r>
      <rPr>
        <sz val="12"/>
        <color indexed="8"/>
        <rFont val="ＭＳ Ｐゴシック"/>
        <family val="2"/>
        <charset val="128"/>
      </rPr>
      <t xml:space="preserve">です．1週間の家庭学習時間が十分確保できるように日頃から勉学に取り組むように心がけて下さい．
</t>
    </r>
  </si>
  <si>
    <t>・学習教育目標達成度自己評価シートは長野高専HPよりダウンロードできます．各学科シラバスのページから入手して下さい．</t>
  </si>
  <si>
    <t>・本シートは5年間継続して使用するものです．個人情報が含まれますので，5年間紛失しないように各自の責任において大切に保管して下さい．</t>
  </si>
  <si>
    <t>【提出方法】</t>
  </si>
  <si>
    <r>
      <rPr>
        <sz val="12"/>
        <color indexed="8"/>
        <rFont val="ＭＳ Ｐゴシック"/>
        <family val="2"/>
        <charset val="128"/>
      </rPr>
      <t>1～4年生は各学年のシートを印刷もしくは電子データにて</t>
    </r>
    <r>
      <rPr>
        <sz val="12"/>
        <color indexed="10"/>
        <rFont val="ＭＳ Ｐゴシック"/>
        <family val="3"/>
        <charset val="128"/>
      </rPr>
      <t>４月下旬までに新しいクラスの担任へ提出</t>
    </r>
    <r>
      <rPr>
        <sz val="12"/>
        <color indexed="8"/>
        <rFont val="ＭＳ Ｐゴシック"/>
        <family val="2"/>
        <charset val="128"/>
      </rPr>
      <t>．</t>
    </r>
  </si>
  <si>
    <r>
      <rPr>
        <sz val="12"/>
        <color indexed="8"/>
        <rFont val="ＭＳ Ｐゴシック"/>
        <family val="2"/>
        <charset val="128"/>
      </rPr>
      <t>5年生は本シートを電子データにて</t>
    </r>
    <r>
      <rPr>
        <sz val="12"/>
        <color indexed="10"/>
        <rFont val="ＭＳ Ｐゴシック"/>
        <family val="3"/>
        <charset val="128"/>
      </rPr>
      <t>３月の特別編成期間中までに担任へ提出</t>
    </r>
    <r>
      <rPr>
        <sz val="12"/>
        <color indexed="8"/>
        <rFont val="ＭＳ Ｐゴシック"/>
        <family val="2"/>
        <charset val="128"/>
      </rPr>
      <t>．</t>
    </r>
  </si>
  <si>
    <t>【記入方法】</t>
  </si>
  <si>
    <r>
      <rPr>
        <sz val="12"/>
        <color indexed="8"/>
        <rFont val="ＭＳ Ｐゴシック"/>
        <family val="2"/>
        <charset val="128"/>
      </rPr>
      <t>家庭学習時間ならびに自己達成度（いずれも</t>
    </r>
    <r>
      <rPr>
        <sz val="12"/>
        <color indexed="49"/>
        <rFont val="ＭＳ Ｐゴシック"/>
        <family val="3"/>
        <charset val="128"/>
      </rPr>
      <t>青セル</t>
    </r>
    <r>
      <rPr>
        <sz val="12"/>
        <color indexed="8"/>
        <rFont val="ＭＳ Ｐゴシック"/>
        <family val="2"/>
        <charset val="128"/>
      </rPr>
      <t>）を選択して下さい．セルをクリックすると選択できます．学年毎の取りまとめならびに次年度の目標等を記入して下さい．</t>
    </r>
  </si>
  <si>
    <t>自己達成度は5段階（1～5）により評価して下さい．0は科目の未選択を意味しますので，選択していない科目は0または空欄にして下さい．</t>
  </si>
  <si>
    <r>
      <rPr>
        <sz val="12"/>
        <color indexed="57"/>
        <rFont val="ＭＳ Ｐゴシック"/>
        <family val="3"/>
        <charset val="128"/>
      </rPr>
      <t>緑セル</t>
    </r>
    <r>
      <rPr>
        <sz val="12"/>
        <color indexed="8"/>
        <rFont val="ＭＳ Ｐゴシック"/>
        <family val="2"/>
        <charset val="128"/>
      </rPr>
      <t>は定期テストの入力欄です．任意ですので，日頃の成績のセルフチェックに役立てて下さい．（印刷はされません）</t>
    </r>
  </si>
  <si>
    <t>統計データ図も参照し，学習教育目標毎の達成度をチェックして下さい．</t>
  </si>
  <si>
    <t>ファイル名を　学籍番号氏名_H□○○工学科_学習教育目標達成度自己評価シート.xlsxに変更して下さい．</t>
  </si>
  <si>
    <t>※青セルは必修入力です．</t>
  </si>
  <si>
    <t>学籍番号</t>
  </si>
  <si>
    <t>氏　　名</t>
  </si>
  <si>
    <t>任意で定期試験の成績を入力し，日頃の学習に役立てて下さい．</t>
  </si>
  <si>
    <t>前期中間
成績</t>
  </si>
  <si>
    <t>前期期末
成績</t>
  </si>
  <si>
    <t>後期中間
成績</t>
  </si>
  <si>
    <t>1年間を振り返り、自らの学習の様子を記入して下さい。</t>
  </si>
  <si>
    <t>良かった点</t>
  </si>
  <si>
    <t>悪かった点</t>
  </si>
  <si>
    <t>来年度への目標と課題を記述して下さい。</t>
  </si>
  <si>
    <t>目標</t>
  </si>
  <si>
    <t>課題</t>
  </si>
  <si>
    <t>5年間を振り返り、自らの学習の様子を記入して下さい。</t>
  </si>
  <si>
    <t>学習教育目標毎の達成度</t>
  </si>
  <si>
    <t>A-1</t>
  </si>
  <si>
    <t>A-2</t>
  </si>
  <si>
    <t>A</t>
  </si>
  <si>
    <t>B-1</t>
  </si>
  <si>
    <t>B-2</t>
  </si>
  <si>
    <t>B</t>
  </si>
  <si>
    <t>C-1</t>
  </si>
  <si>
    <t>C-2</t>
  </si>
  <si>
    <t>C</t>
  </si>
  <si>
    <t>D-1</t>
  </si>
  <si>
    <t>D-2</t>
  </si>
  <si>
    <t>D-12</t>
  </si>
  <si>
    <t>D-3</t>
  </si>
  <si>
    <t>D</t>
  </si>
  <si>
    <t>E-1</t>
  </si>
  <si>
    <t>E-2</t>
  </si>
  <si>
    <t>E</t>
  </si>
  <si>
    <t>F-1</t>
  </si>
  <si>
    <t>F-2</t>
  </si>
  <si>
    <t>F</t>
  </si>
  <si>
    <t>G-1</t>
  </si>
  <si>
    <t>G-2</t>
  </si>
  <si>
    <t>G</t>
  </si>
  <si>
    <t>学習到達度自己評価シート【教務委員編集シート】
1～5年のシートで直接編集しないで下さい．必ず本シートで修正をお願いします．
科目名，単位数，必修・選択，履修・学修単位の種別，年次，学期を修正して下さい．後は自動的に計算されます．
行を追加したい場合は，右クリック→挿入し，どこかの行をコピー＆貼り付けして下さい．計算式がコピーされます．
１～5年のシートに修正が反映されない場合は，F～Tのタブをコピーし，１～５年のシートに貼り付けします．この際，リンク貼り付けにして下さい．</t>
  </si>
  <si>
    <t>本シート→1～5年シートへのリンク</t>
  </si>
  <si>
    <t>1～5年シート→本シートのリンク</t>
  </si>
  <si>
    <t>大項目</t>
  </si>
  <si>
    <t>細項目</t>
  </si>
  <si>
    <t>授業科目名</t>
  </si>
  <si>
    <t>単位数</t>
  </si>
  <si>
    <t>必修・選択</t>
  </si>
  <si>
    <t>履修・学修単位</t>
  </si>
  <si>
    <t>年次</t>
  </si>
  <si>
    <t>学期</t>
  </si>
  <si>
    <t>合計時間数</t>
  </si>
  <si>
    <t>学習・教育目標の割合</t>
  </si>
  <si>
    <t>履修授業時間</t>
  </si>
  <si>
    <t>学年末
成績</t>
  </si>
  <si>
    <t>1週間当たりの家庭学習平均時間</t>
  </si>
  <si>
    <t>自己評価
達成度を5段階で評価</t>
  </si>
  <si>
    <t>家庭学習時間の計算式</t>
  </si>
  <si>
    <t>細目における学習保証時間</t>
  </si>
  <si>
    <t>細目における割合</t>
  </si>
  <si>
    <t>大目における学習保証時間</t>
  </si>
  <si>
    <t>大目における割合</t>
  </si>
  <si>
    <t>1年生
時間割合</t>
  </si>
  <si>
    <t>2年生
時間割合</t>
  </si>
  <si>
    <t>3年生
時間割合</t>
  </si>
  <si>
    <t>4年生
時間割合</t>
  </si>
  <si>
    <t>5年生
時間割合</t>
  </si>
  <si>
    <t>5年間の大項目における自己達成度</t>
  </si>
  <si>
    <t>世界の政治,経済,産業や文化を理解し,その中で自分自身か社会に貢献できる役割が何かを討論し,多面的に物事を考え,行動できる素養を持つ。</t>
  </si>
  <si>
    <t>社会科学および人文科学に興味を持ち,関連知識を理解し身につけられる.また,自分自身と他人との関わりや価値観の相違について理解できる.</t>
  </si>
  <si>
    <t>国語ⅠＡ</t>
  </si>
  <si>
    <t>必修</t>
  </si>
  <si>
    <t>履修</t>
  </si>
  <si>
    <t>通年</t>
  </si>
  <si>
    <t>国語ⅠＢ</t>
  </si>
  <si>
    <t>国語Ⅱ</t>
  </si>
  <si>
    <t>国語Ⅲ</t>
  </si>
  <si>
    <t>世界史</t>
  </si>
  <si>
    <t>日本史</t>
  </si>
  <si>
    <t>現代社会</t>
  </si>
  <si>
    <t>半期</t>
  </si>
  <si>
    <t>芸術</t>
  </si>
  <si>
    <t>国語Ⅳ</t>
  </si>
  <si>
    <t>学修</t>
  </si>
  <si>
    <t>必修選択</t>
  </si>
  <si>
    <t>選択</t>
  </si>
  <si>
    <t>A-1 1年小計</t>
  </si>
  <si>
    <t>A-1 2年小計</t>
  </si>
  <si>
    <t>A-1 3年小計</t>
  </si>
  <si>
    <t>A-1 4年小計</t>
  </si>
  <si>
    <t>A-1 5年小計</t>
  </si>
  <si>
    <t>A-1合計</t>
  </si>
  <si>
    <t>健全な心身の発達について理解して行動でき,考えを述べることができる.</t>
  </si>
  <si>
    <t>保健・体育Ⅰ</t>
  </si>
  <si>
    <t>保健・体育Ⅱ</t>
  </si>
  <si>
    <t>保健・体育Ⅲ</t>
  </si>
  <si>
    <t>スポーツI</t>
  </si>
  <si>
    <t>スポーツⅡ</t>
  </si>
  <si>
    <t>A-2 1年小計</t>
  </si>
  <si>
    <t>A-2 2年小計</t>
  </si>
  <si>
    <t>A-2 3年小計</t>
  </si>
  <si>
    <t>A-2 4年小計</t>
  </si>
  <si>
    <t>A-2 5年小計</t>
  </si>
  <si>
    <t>A-2合計</t>
  </si>
  <si>
    <t>A合計</t>
  </si>
  <si>
    <t>自然環境や社会の問題に関心を持ち,技術者としての役割と責任について考えを述べる素養を持つ。(技術者倫理)</t>
  </si>
  <si>
    <t>自然や社会の問題に関心を持ち,技術が果たしてきた役割を理解し論述できる.</t>
  </si>
  <si>
    <t>倫理学</t>
  </si>
  <si>
    <t>B-1 1年小計</t>
  </si>
  <si>
    <t>B-1 2年小計</t>
  </si>
  <si>
    <t>B-1 3年小計</t>
  </si>
  <si>
    <t>B-1 4年小計</t>
  </si>
  <si>
    <t>B-1 5年小計</t>
  </si>
  <si>
    <t>B-1合計</t>
  </si>
  <si>
    <t>環境や社会における課題を理解し論述できる.</t>
  </si>
  <si>
    <t>土木工学概論</t>
  </si>
  <si>
    <t>B-2 1年小計</t>
  </si>
  <si>
    <t>B-2 2年小計</t>
  </si>
  <si>
    <t>B-2 3年小計</t>
  </si>
  <si>
    <t>B-2 4年小計</t>
  </si>
  <si>
    <t>B-2 5年小計</t>
  </si>
  <si>
    <t>B-2合計</t>
  </si>
  <si>
    <t>B合計</t>
  </si>
  <si>
    <t>機械,電気電子,情報または土木の工学分野(以下「基盤となる工学分野」という。)に必要な数学,自然科学の知識を有し,情報技術に関する基礎知識を習得して活用できる。</t>
  </si>
  <si>
    <t>数学,自然科学において,事象を理解するとともに,技術士第一次試験相当の学力を身につける.</t>
  </si>
  <si>
    <t>基礎数学A</t>
  </si>
  <si>
    <t>基礎数学B</t>
  </si>
  <si>
    <t>微分積分I</t>
  </si>
  <si>
    <t>線形代数I</t>
  </si>
  <si>
    <t>化学I</t>
  </si>
  <si>
    <t>化学II</t>
  </si>
  <si>
    <t>物理I</t>
  </si>
  <si>
    <t>物理II</t>
  </si>
  <si>
    <t>科学演習・実験</t>
  </si>
  <si>
    <t>微分積分ⅡＡ</t>
  </si>
  <si>
    <t>微分積分ⅡＢ</t>
  </si>
  <si>
    <t>確率統計I　</t>
  </si>
  <si>
    <t>線形代数Ⅱ　</t>
  </si>
  <si>
    <t>応用物理Ⅰ</t>
  </si>
  <si>
    <t>応用物理Ⅱ</t>
  </si>
  <si>
    <t>ベクトル解析</t>
  </si>
  <si>
    <t>確率統計Ⅱ</t>
  </si>
  <si>
    <t>フーリエ解析</t>
  </si>
  <si>
    <t>複素関数論</t>
  </si>
  <si>
    <t>地球科学</t>
  </si>
  <si>
    <t>C-1 1年小計</t>
  </si>
  <si>
    <t>C-1 2年小計</t>
  </si>
  <si>
    <t>C-1 3年小計</t>
  </si>
  <si>
    <t>C-1 4年小計</t>
  </si>
  <si>
    <t>C-1 5年小計</t>
  </si>
  <si>
    <t>C-1合計</t>
  </si>
  <si>
    <t>工学に必要な情報技術に関するリテラシーを身につけ,使用できる.</t>
  </si>
  <si>
    <t>情報処理基礎</t>
  </si>
  <si>
    <t>情報処理</t>
  </si>
  <si>
    <t>設計製図Ⅲ</t>
  </si>
  <si>
    <t>CAD</t>
  </si>
  <si>
    <t>フィジカルコンピューティング</t>
  </si>
  <si>
    <t>C-2 1年小計</t>
  </si>
  <si>
    <t>C-2 2年小計</t>
  </si>
  <si>
    <t>C-2 3年小計</t>
  </si>
  <si>
    <t>C-2 4年小計</t>
  </si>
  <si>
    <t>C-2 5年小計</t>
  </si>
  <si>
    <t>C-2合計</t>
  </si>
  <si>
    <t>C合計</t>
  </si>
  <si>
    <t>基盤となる工学分野およびその基礎となる科学,技術の知識と技能を習得して必要とされる技術上の問題に活用できる。</t>
  </si>
  <si>
    <t>基盤となる工学分野において,事象を理解し,技術士第一次試験相当の学力を身につける.</t>
  </si>
  <si>
    <t>機械加工基礎実習</t>
  </si>
  <si>
    <t>D-1 1年小計</t>
  </si>
  <si>
    <t>D-1 2年小計</t>
  </si>
  <si>
    <t>D-1 3年小計</t>
  </si>
  <si>
    <t>D-1 4年小計</t>
  </si>
  <si>
    <t>D-1 5年小計</t>
  </si>
  <si>
    <t>D-1合計</t>
  </si>
  <si>
    <t>基盤となる工学分野において,論理展開に必要な基礎問題を解くことができる.</t>
  </si>
  <si>
    <t>生物</t>
  </si>
  <si>
    <t>環境アセスメント</t>
  </si>
  <si>
    <t>D-2 1年小計</t>
  </si>
  <si>
    <t>D-2 2年小計</t>
  </si>
  <si>
    <t>D-2 3年小計</t>
  </si>
  <si>
    <t>D-2 4年小計</t>
  </si>
  <si>
    <t>D-2 5年小計</t>
  </si>
  <si>
    <t>D-2合計</t>
  </si>
  <si>
    <t>基盤となる工学分野において,事象を理解し,技術士第一次試験相当の学力を身につける.
基盤となる工学分野において,論理展開に必要な基礎問題を解くことができる.</t>
  </si>
  <si>
    <t>地球環境学</t>
  </si>
  <si>
    <t>測量学Ⅰ</t>
  </si>
  <si>
    <t>実験実習Ⅰ</t>
  </si>
  <si>
    <t>構造力学Ⅰ</t>
  </si>
  <si>
    <t>測量学Ⅱ</t>
  </si>
  <si>
    <t>構造力学Ⅱ</t>
  </si>
  <si>
    <t>水理学Ⅰ</t>
  </si>
  <si>
    <t>土質工学Ⅰ</t>
  </si>
  <si>
    <t>測量学Ⅲ</t>
  </si>
  <si>
    <t>材料学</t>
  </si>
  <si>
    <t>コンクリート構造学Ⅰ</t>
  </si>
  <si>
    <t>実験実習Ⅱ</t>
  </si>
  <si>
    <t>設計製図Ⅰ</t>
  </si>
  <si>
    <t>建築計画</t>
  </si>
  <si>
    <t>構造力学Ⅲ</t>
  </si>
  <si>
    <t>水理学Ⅱ</t>
  </si>
  <si>
    <t>土質工学Ⅱ</t>
  </si>
  <si>
    <t>鋼構造学</t>
  </si>
  <si>
    <t>計画数理学</t>
  </si>
  <si>
    <t>コンクリート構造学Ⅱ</t>
  </si>
  <si>
    <t>環境生態学</t>
  </si>
  <si>
    <t>実験実習Ⅲ</t>
  </si>
  <si>
    <t>建築設計製図Ⅰ</t>
  </si>
  <si>
    <t>施工特論</t>
  </si>
  <si>
    <t>都市計画</t>
  </si>
  <si>
    <t>環境水工学</t>
  </si>
  <si>
    <t>建設環境衛生学</t>
  </si>
  <si>
    <t>実験実習Ⅳ</t>
  </si>
  <si>
    <t>建築環境</t>
  </si>
  <si>
    <t>建築史</t>
  </si>
  <si>
    <t>建築法規</t>
  </si>
  <si>
    <t>交通工学</t>
  </si>
  <si>
    <t>耐震工学</t>
  </si>
  <si>
    <t>建築設計製図Ⅱ</t>
  </si>
  <si>
    <t>環境防災学</t>
  </si>
  <si>
    <t>D-12 1年小計</t>
  </si>
  <si>
    <t>D-12 2年小計</t>
  </si>
  <si>
    <t>D-12 3年小計</t>
  </si>
  <si>
    <t>D-12 4年小計</t>
  </si>
  <si>
    <t>D-12 5年小計</t>
  </si>
  <si>
    <t>D-1D-2合計</t>
  </si>
  <si>
    <t>基盤となる工学分野以外の工学分野の基礎的な知識を身につける.</t>
  </si>
  <si>
    <t>D-3 1年小計</t>
  </si>
  <si>
    <t>D-3 2年小計</t>
  </si>
  <si>
    <t>D-3 3年小計</t>
  </si>
  <si>
    <t>D-3 4年小計</t>
  </si>
  <si>
    <t>D-3 5年小計</t>
  </si>
  <si>
    <t>D-3合計</t>
  </si>
  <si>
    <t>D合計</t>
  </si>
  <si>
    <t>科学,技術および情報の知識,基盤となる工学分野で習得した知識,さらに技術者としての実践的な知識や技能を活用して,自ら問題を発見し解決する能力を養う。</t>
  </si>
  <si>
    <t>科学,技術,工学に関する情報を収集し,その適否を判断してまとめることができる.</t>
  </si>
  <si>
    <t>卒業研究</t>
  </si>
  <si>
    <t>E-1 1年小計</t>
  </si>
  <si>
    <t>E-1 2年小計</t>
  </si>
  <si>
    <t>E-1 3年小計</t>
  </si>
  <si>
    <t>E-1 4年小計</t>
  </si>
  <si>
    <t>E-1 5年小計</t>
  </si>
  <si>
    <t>E-1合計</t>
  </si>
  <si>
    <t>習得した知識や技能を課題に対して利用できる.</t>
  </si>
  <si>
    <t>設計製図Ⅱ</t>
  </si>
  <si>
    <t>E-2 1年小計</t>
  </si>
  <si>
    <t>E-2 2年小計</t>
  </si>
  <si>
    <t>E-2 3年小計</t>
  </si>
  <si>
    <t>E-2 4年小計</t>
  </si>
  <si>
    <t>E-2 5年小計</t>
  </si>
  <si>
    <t>E-2合計</t>
  </si>
  <si>
    <t>E合計</t>
  </si>
  <si>
    <t>具体的なテーマについて論理的な記述と説明および討論できる能力を身につける。</t>
  </si>
  <si>
    <t>学習成果を適切な文章,図等により表現できる.</t>
  </si>
  <si>
    <t>F-1 1年小計</t>
  </si>
  <si>
    <t>F-1 2年小計</t>
  </si>
  <si>
    <t>F-1 3年小計</t>
  </si>
  <si>
    <t>F-1 4年小計</t>
  </si>
  <si>
    <t>F-1 5年小計</t>
  </si>
  <si>
    <t>F-1合計</t>
  </si>
  <si>
    <t>基盤となる工学分野において,必要な英語の基礎力を身につける.</t>
  </si>
  <si>
    <t>英語IA</t>
  </si>
  <si>
    <t>英語IB</t>
  </si>
  <si>
    <t>英語IIA</t>
  </si>
  <si>
    <t>英語IIB</t>
  </si>
  <si>
    <t>英語III</t>
  </si>
  <si>
    <t>英語IV</t>
  </si>
  <si>
    <t>英語V</t>
  </si>
  <si>
    <t>英語プレゼンテーション基礎</t>
  </si>
  <si>
    <t>F-2 1年小計</t>
  </si>
  <si>
    <t>F-2 2年小計</t>
  </si>
  <si>
    <t>F-2 3年小計</t>
  </si>
  <si>
    <t>F-2 4年小計</t>
  </si>
  <si>
    <t>F-2 5年小計</t>
  </si>
  <si>
    <t>F-2合計</t>
  </si>
  <si>
    <t>F合計</t>
  </si>
  <si>
    <t>習得した工学分野の知識を基に,課題の達成に向けて自ら問題を発見し,それに対処するための業務を自主的・継続的かつ組織的に遂行する能力を身につける。</t>
  </si>
  <si>
    <t>自己の能力を把握し,その向上のために自主的に学習を遂行てきる.</t>
  </si>
  <si>
    <t>G-1 1年小計</t>
  </si>
  <si>
    <t>G-1 2年小計</t>
  </si>
  <si>
    <t>G-1 3年小計</t>
  </si>
  <si>
    <t>G-1 4年小計</t>
  </si>
  <si>
    <t>G-1 5年小計</t>
  </si>
  <si>
    <t>G-1合計</t>
  </si>
  <si>
    <t>実務訓練等を通じて基盤となる工学分野に関連した業務の概要を理解できる.</t>
  </si>
  <si>
    <t>実務訓練</t>
  </si>
  <si>
    <t>土木工学特論</t>
  </si>
  <si>
    <t>G-2 1年小計</t>
  </si>
  <si>
    <t>G-2 2年小計</t>
  </si>
  <si>
    <t>G-2 3年小計</t>
  </si>
  <si>
    <t>G-2 4年小計</t>
  </si>
  <si>
    <t>G-2 5年小計</t>
  </si>
  <si>
    <t>G-2合計</t>
  </si>
  <si>
    <t>G合計</t>
  </si>
  <si>
    <t>学年末成績の集計</t>
  </si>
  <si>
    <t>家庭学習時間</t>
  </si>
  <si>
    <t>学習到達度自己評価の集計</t>
  </si>
  <si>
    <t>科目数</t>
  </si>
  <si>
    <t>時間</t>
  </si>
  <si>
    <t>学習教育目標</t>
  </si>
  <si>
    <t>1年生</t>
  </si>
  <si>
    <t>2年生</t>
  </si>
  <si>
    <t>3年生</t>
  </si>
  <si>
    <t>4年生</t>
  </si>
  <si>
    <t>5年生</t>
  </si>
  <si>
    <t>学習時間合計</t>
  </si>
  <si>
    <t>自己達成度合計</t>
  </si>
  <si>
    <t>割合</t>
  </si>
  <si>
    <t>優</t>
  </si>
  <si>
    <t>30分未満</t>
  </si>
  <si>
    <t>良</t>
  </si>
  <si>
    <t>30分～1時間</t>
  </si>
  <si>
    <t>可</t>
  </si>
  <si>
    <t>1～2時間</t>
  </si>
  <si>
    <t>不可</t>
  </si>
  <si>
    <t>2～3時間</t>
  </si>
  <si>
    <t>3時間以上</t>
  </si>
  <si>
    <t>※学習教育目標が複数項目にまたがっている場合，学年末成績と家庭学習時間が複数カウントされます．
この場合，1～5年の入力フォームは例えばDのみとし，E，Fの項目はリンクさせるようにして下さい．</t>
  </si>
  <si>
    <t>5年間の学習時間合計</t>
  </si>
  <si>
    <t>日本文学</t>
    <rPh sb="0" eb="2">
      <t>ニホン</t>
    </rPh>
    <rPh sb="2" eb="4">
      <t>ブンガク</t>
    </rPh>
    <phoneticPr fontId="18"/>
  </si>
  <si>
    <t>日本社会史</t>
    <rPh sb="0" eb="2">
      <t>ニホン</t>
    </rPh>
    <rPh sb="2" eb="5">
      <t>シャカイシ</t>
    </rPh>
    <phoneticPr fontId="4"/>
  </si>
  <si>
    <t>西洋史</t>
    <rPh sb="0" eb="3">
      <t>セイヨウシ</t>
    </rPh>
    <phoneticPr fontId="4"/>
  </si>
  <si>
    <t>社会哲学</t>
    <rPh sb="0" eb="2">
      <t>シャカイ</t>
    </rPh>
    <rPh sb="2" eb="4">
      <t>テツガク</t>
    </rPh>
    <phoneticPr fontId="4"/>
  </si>
  <si>
    <t>法学</t>
    <rPh sb="0" eb="2">
      <t>ホウガク</t>
    </rPh>
    <phoneticPr fontId="4"/>
  </si>
  <si>
    <t>中国語Ⅰ</t>
    <phoneticPr fontId="4"/>
  </si>
  <si>
    <t>ハングルⅠ</t>
    <phoneticPr fontId="18"/>
  </si>
  <si>
    <t>日本文化史</t>
    <rPh sb="0" eb="2">
      <t>ニホン</t>
    </rPh>
    <rPh sb="2" eb="4">
      <t>ブンカ</t>
    </rPh>
    <rPh sb="4" eb="5">
      <t>シ</t>
    </rPh>
    <phoneticPr fontId="18"/>
  </si>
  <si>
    <t>東洋史</t>
    <rPh sb="0" eb="3">
      <t>トウヨウシ</t>
    </rPh>
    <phoneticPr fontId="18"/>
  </si>
  <si>
    <t>論理トレーニング</t>
    <rPh sb="0" eb="2">
      <t>ロンリ</t>
    </rPh>
    <phoneticPr fontId="4"/>
  </si>
  <si>
    <t>経済学</t>
    <rPh sb="0" eb="3">
      <t>ケイザイガク</t>
    </rPh>
    <phoneticPr fontId="4"/>
  </si>
  <si>
    <t>中国語Ⅱ</t>
    <rPh sb="0" eb="3">
      <t>チュウゴクゴ</t>
    </rPh>
    <phoneticPr fontId="4"/>
  </si>
  <si>
    <t>ハングルⅡ</t>
    <phoneticPr fontId="4"/>
  </si>
  <si>
    <t>基礎数学演習</t>
    <rPh sb="4" eb="6">
      <t>エンシュウ</t>
    </rPh>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</si>
</sst>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0_ "/>
    <numFmt numFmtId="178" formatCode="0_ "/>
    <numFmt numFmtId="179" formatCode="0.000_ "/>
    <numFmt numFmtId="180" formatCode="0_);[Red]\(0\)"/>
    <numFmt numFmtId="181" formatCode="\(General\)"/>
    <numFmt numFmtId="182" formatCode="0.0"/>
  </numFmts>
  <fonts count="19">
    <font>
      <sz val="11"/>
      <name val="ＭＳ Ｐゴシック"/>
      <charset val="134"/>
    </font>
    <font>
      <sz val="11"/>
      <color indexed="17"/>
      <name val="ＭＳ Ｐゴシック"/>
      <family val="2"/>
      <charset val="128"/>
    </font>
    <font>
      <sz val="11"/>
      <color indexed="8"/>
      <name val="ＭＳ Ｐゴシック"/>
      <family val="2"/>
      <charset val="128"/>
    </font>
    <font>
      <sz val="11"/>
      <name val="ＭＳ ゴシック"/>
      <family val="3"/>
      <charset val="128"/>
    </font>
    <font>
      <sz val="12"/>
      <name val="ＭＳ ゴシック"/>
      <family val="3"/>
      <charset val="128"/>
    </font>
    <font>
      <sz val="11"/>
      <name val="ＭＳ Ｐゴシック"/>
      <family val="2"/>
      <charset val="128"/>
    </font>
    <font>
      <sz val="14"/>
      <color indexed="8"/>
      <name val="ＭＳ Ｐゴシック"/>
      <family val="2"/>
      <charset val="128"/>
    </font>
    <font>
      <sz val="12"/>
      <color indexed="8"/>
      <name val="ＭＳ Ｐゴシック"/>
      <family val="2"/>
      <charset val="128"/>
    </font>
    <font>
      <sz val="12"/>
      <color indexed="8"/>
      <name val="ＭＳ Ｐゴシック"/>
      <family val="3"/>
      <charset val="128"/>
    </font>
    <font>
      <b/>
      <sz val="11"/>
      <color indexed="8"/>
      <name val="ＭＳ Ｐゴシック"/>
      <family val="3"/>
      <charset val="128"/>
    </font>
    <font>
      <sz val="14"/>
      <color indexed="8"/>
      <name val="ＭＳ Ｐゴシック"/>
      <family val="3"/>
      <charset val="128"/>
    </font>
    <font>
      <sz val="18"/>
      <color indexed="8"/>
      <name val="ＭＳ Ｐゴシック"/>
      <family val="2"/>
      <charset val="128"/>
    </font>
    <font>
      <sz val="12"/>
      <color indexed="10"/>
      <name val="ＭＳ Ｐゴシック"/>
      <family val="3"/>
      <charset val="128"/>
    </font>
    <font>
      <sz val="12"/>
      <color indexed="49"/>
      <name val="ＭＳ Ｐゴシック"/>
      <family val="3"/>
      <charset val="128"/>
    </font>
    <font>
      <sz val="12"/>
      <color indexed="57"/>
      <name val="ＭＳ Ｐゴシック"/>
      <family val="3"/>
      <charset val="128"/>
    </font>
    <font>
      <sz val="11"/>
      <name val="ＭＳ Ｐゴシック"/>
      <family val="3"/>
      <charset val="128"/>
    </font>
    <font>
      <sz val="9"/>
      <color indexed="81"/>
      <name val="宋体"/>
    </font>
    <font>
      <sz val="6"/>
      <name val="ＭＳ Ｐゴシック"/>
      <family val="3"/>
      <charset val="128"/>
    </font>
    <font>
      <sz val="6"/>
      <name val="ＭＳ Ｐゴシック"/>
      <family val="2"/>
      <charset val="128"/>
      <scheme val="minor"/>
    </font>
  </fonts>
  <fills count="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13"/>
        <bgColor indexed="64"/>
      </patternFill>
    </fill>
  </fills>
  <borders count="80">
    <border>
      <left/>
      <right/>
      <top/>
      <bottom/>
      <diagonal/>
    </border>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s>
  <cellStyleXfs count="4">
    <xf numFmtId="0" fontId="0" fillId="0" borderId="0">
      <alignment vertical="center"/>
    </xf>
    <xf numFmtId="9" fontId="15" fillId="0" borderId="1" applyFont="0" applyFill="0" applyBorder="0" applyAlignment="0" applyProtection="0">
      <alignment vertical="center"/>
    </xf>
    <xf numFmtId="0" fontId="2" fillId="0" borderId="1">
      <alignment vertical="center"/>
    </xf>
    <xf numFmtId="0" fontId="1" fillId="3" borderId="1" applyNumberFormat="0" applyBorder="0" applyAlignment="0" applyProtection="0">
      <alignment vertical="center"/>
    </xf>
  </cellStyleXfs>
  <cellXfs count="608">
    <xf numFmtId="0" fontId="2" fillId="0" borderId="1" xfId="0" applyFont="1" applyBorder="1">
      <alignment vertical="center"/>
    </xf>
    <xf numFmtId="0" fontId="2" fillId="0" borderId="1" xfId="2" applyFill="1">
      <alignment vertical="center"/>
    </xf>
    <xf numFmtId="0" fontId="2" fillId="0" borderId="1" xfId="2" applyFill="1" applyAlignment="1">
      <alignment horizontal="center" vertical="center"/>
    </xf>
    <xf numFmtId="177" fontId="2" fillId="0" borderId="1" xfId="2" applyNumberFormat="1" applyFill="1" applyAlignment="1">
      <alignment horizontal="center" vertical="center"/>
    </xf>
    <xf numFmtId="0" fontId="2" fillId="0" borderId="1" xfId="2" applyNumberFormat="1" applyFill="1" applyAlignment="1">
      <alignment horizontal="center" vertical="center"/>
    </xf>
    <xf numFmtId="0" fontId="2" fillId="0" borderId="1" xfId="2" applyFill="1" applyAlignment="1">
      <alignment horizontal="left" vertical="center"/>
    </xf>
    <xf numFmtId="0" fontId="2" fillId="2" borderId="1" xfId="2" applyFill="1" applyAlignment="1">
      <alignment horizontal="center" vertical="center"/>
    </xf>
    <xf numFmtId="0" fontId="2" fillId="2" borderId="1" xfId="2" applyFill="1">
      <alignment vertical="center"/>
    </xf>
    <xf numFmtId="0" fontId="2" fillId="0" borderId="2" xfId="2" applyFill="1" applyBorder="1" applyAlignment="1">
      <alignment horizontal="center" vertical="center" wrapText="1"/>
    </xf>
    <xf numFmtId="0" fontId="2" fillId="2" borderId="2" xfId="2" applyFill="1" applyBorder="1" applyAlignment="1">
      <alignment horizontal="center" vertical="center" wrapText="1"/>
    </xf>
    <xf numFmtId="0" fontId="2" fillId="0" borderId="3" xfId="2" applyFill="1" applyBorder="1" applyAlignment="1">
      <alignment horizontal="left" vertical="top"/>
    </xf>
    <xf numFmtId="0" fontId="2" fillId="0" borderId="5" xfId="2" applyFill="1" applyBorder="1" applyAlignment="1">
      <alignment horizontal="left" vertical="top" wrapText="1"/>
    </xf>
    <xf numFmtId="0" fontId="3" fillId="0" borderId="5"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2" fillId="0" borderId="5" xfId="2" applyFill="1" applyBorder="1" applyAlignment="1">
      <alignment horizontal="center" vertical="center"/>
    </xf>
    <xf numFmtId="0" fontId="2" fillId="0" borderId="6" xfId="2" applyFill="1" applyBorder="1" applyAlignment="1">
      <alignment horizontal="left" vertical="top"/>
    </xf>
    <xf numFmtId="0" fontId="3" fillId="0" borderId="8" xfId="2" applyFont="1" applyFill="1" applyBorder="1" applyAlignment="1">
      <alignment horizontal="center" vertical="center" wrapText="1"/>
    </xf>
    <xf numFmtId="0" fontId="4" fillId="0" borderId="8" xfId="2" applyFont="1" applyFill="1" applyBorder="1" applyAlignment="1">
      <alignment horizontal="center" vertical="center" wrapText="1"/>
    </xf>
    <xf numFmtId="0" fontId="2" fillId="0" borderId="8" xfId="2" applyFill="1" applyBorder="1" applyAlignment="1">
      <alignment horizontal="center" vertical="center"/>
    </xf>
    <xf numFmtId="0" fontId="3" fillId="0" borderId="9"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2" fillId="0" borderId="8" xfId="2" applyFill="1" applyBorder="1" applyAlignment="1">
      <alignment horizontal="left" vertical="top"/>
    </xf>
    <xf numFmtId="0" fontId="2" fillId="0" borderId="10" xfId="2" applyFill="1" applyBorder="1">
      <alignment vertical="center"/>
    </xf>
    <xf numFmtId="0" fontId="2" fillId="0" borderId="10" xfId="2" applyFill="1" applyBorder="1" applyAlignment="1">
      <alignment horizontal="center" vertical="center"/>
    </xf>
    <xf numFmtId="0" fontId="2" fillId="0" borderId="8" xfId="2" applyFill="1" applyBorder="1">
      <alignment vertical="center"/>
    </xf>
    <xf numFmtId="0" fontId="2" fillId="0" borderId="11" xfId="2" applyFill="1" applyBorder="1" applyAlignment="1">
      <alignment horizontal="left" vertical="top"/>
    </xf>
    <xf numFmtId="0" fontId="2" fillId="0" borderId="12" xfId="2" applyFill="1" applyBorder="1" applyAlignment="1">
      <alignment horizontal="left" vertical="top"/>
    </xf>
    <xf numFmtId="0" fontId="2" fillId="0" borderId="12" xfId="2" applyFill="1" applyBorder="1">
      <alignment vertical="center"/>
    </xf>
    <xf numFmtId="0" fontId="2" fillId="0" borderId="12" xfId="2" applyFill="1" applyBorder="1" applyAlignment="1">
      <alignment horizontal="center" vertical="center"/>
    </xf>
    <xf numFmtId="0" fontId="2" fillId="0" borderId="5" xfId="2" applyFill="1" applyBorder="1">
      <alignment vertical="center"/>
    </xf>
    <xf numFmtId="0" fontId="3" fillId="0" borderId="14" xfId="2" applyFont="1" applyFill="1" applyBorder="1" applyAlignment="1">
      <alignment horizontal="center" vertical="center" wrapText="1"/>
    </xf>
    <xf numFmtId="0" fontId="4" fillId="0" borderId="14" xfId="2" applyFont="1" applyFill="1" applyBorder="1" applyAlignment="1">
      <alignment horizontal="center" vertical="center" wrapText="1"/>
    </xf>
    <xf numFmtId="0" fontId="2" fillId="0" borderId="14" xfId="2" applyFill="1" applyBorder="1" applyAlignment="1">
      <alignment horizontal="center" vertical="center"/>
    </xf>
    <xf numFmtId="0" fontId="3" fillId="0" borderId="15" xfId="2" applyFont="1" applyFill="1" applyBorder="1" applyAlignment="1">
      <alignment horizontal="center" vertical="center" wrapText="1"/>
    </xf>
    <xf numFmtId="0" fontId="2" fillId="0" borderId="15" xfId="2" applyFill="1" applyBorder="1" applyAlignment="1">
      <alignment horizontal="center" vertical="center"/>
    </xf>
    <xf numFmtId="0" fontId="2" fillId="0" borderId="16" xfId="2" applyFill="1" applyBorder="1" applyAlignment="1">
      <alignment horizontal="left" vertical="top"/>
    </xf>
    <xf numFmtId="0" fontId="2" fillId="0" borderId="10" xfId="2" applyFill="1" applyBorder="1" applyAlignment="1">
      <alignment horizontal="left" vertical="top" wrapText="1"/>
    </xf>
    <xf numFmtId="0" fontId="2" fillId="0" borderId="9" xfId="2" applyFill="1" applyBorder="1" applyAlignment="1">
      <alignment horizontal="center" vertical="center"/>
    </xf>
    <xf numFmtId="177" fontId="2" fillId="2" borderId="1" xfId="2" applyNumberFormat="1" applyFill="1" applyAlignment="1">
      <alignment horizontal="center" vertical="center"/>
    </xf>
    <xf numFmtId="0" fontId="2" fillId="3" borderId="1" xfId="2" applyFill="1">
      <alignment vertical="center"/>
    </xf>
    <xf numFmtId="0" fontId="2" fillId="2" borderId="2" xfId="2" applyFill="1" applyBorder="1" applyAlignment="1">
      <alignment horizontal="center" vertical="center" wrapText="1" shrinkToFit="1"/>
    </xf>
    <xf numFmtId="177" fontId="2" fillId="2" borderId="2" xfId="2" applyNumberFormat="1" applyFill="1" applyBorder="1" applyAlignment="1">
      <alignment horizontal="left" vertical="center" wrapText="1"/>
    </xf>
    <xf numFmtId="0" fontId="2" fillId="3" borderId="2" xfId="2" applyFill="1" applyBorder="1" applyAlignment="1">
      <alignment vertical="center" wrapText="1"/>
    </xf>
    <xf numFmtId="177" fontId="2" fillId="0" borderId="5" xfId="2" applyNumberFormat="1" applyFill="1" applyBorder="1" applyAlignment="1">
      <alignment horizontal="center" vertical="center"/>
    </xf>
    <xf numFmtId="178" fontId="2" fillId="3" borderId="5" xfId="2" applyNumberFormat="1" applyFill="1" applyBorder="1" applyAlignment="1">
      <alignment horizontal="center" vertical="center"/>
    </xf>
    <xf numFmtId="177" fontId="2" fillId="0" borderId="8" xfId="2" applyNumberFormat="1" applyFill="1" applyBorder="1" applyAlignment="1">
      <alignment horizontal="center" vertical="center"/>
    </xf>
    <xf numFmtId="178" fontId="2" fillId="3" borderId="8" xfId="2" applyNumberFormat="1" applyFill="1" applyBorder="1" applyAlignment="1">
      <alignment horizontal="center" vertical="center"/>
    </xf>
    <xf numFmtId="177" fontId="2" fillId="0" borderId="9" xfId="2" applyNumberFormat="1" applyFill="1" applyBorder="1" applyAlignment="1">
      <alignment horizontal="center" vertical="center"/>
    </xf>
    <xf numFmtId="178" fontId="2" fillId="3" borderId="9" xfId="2" applyNumberFormat="1" applyFill="1" applyBorder="1" applyAlignment="1">
      <alignment horizontal="center" vertical="center"/>
    </xf>
    <xf numFmtId="177" fontId="2" fillId="0" borderId="10" xfId="2" applyNumberFormat="1" applyFill="1" applyBorder="1" applyAlignment="1">
      <alignment horizontal="center" vertical="center"/>
    </xf>
    <xf numFmtId="0" fontId="2" fillId="3" borderId="10" xfId="2" applyFill="1" applyBorder="1">
      <alignment vertical="center"/>
    </xf>
    <xf numFmtId="0" fontId="2" fillId="3" borderId="8" xfId="2" applyFill="1" applyBorder="1">
      <alignment vertical="center"/>
    </xf>
    <xf numFmtId="177" fontId="2" fillId="0" borderId="12" xfId="2" applyNumberFormat="1" applyFill="1" applyBorder="1" applyAlignment="1">
      <alignment horizontal="center" vertical="center"/>
    </xf>
    <xf numFmtId="0" fontId="2" fillId="3" borderId="12" xfId="2" applyFill="1" applyBorder="1">
      <alignment vertical="center"/>
    </xf>
    <xf numFmtId="177" fontId="2" fillId="0" borderId="14" xfId="2" applyNumberFormat="1" applyFill="1" applyBorder="1" applyAlignment="1">
      <alignment horizontal="center" vertical="center"/>
    </xf>
    <xf numFmtId="178" fontId="2" fillId="3" borderId="14" xfId="2" applyNumberFormat="1" applyFill="1" applyBorder="1" applyAlignment="1">
      <alignment horizontal="center" vertical="center"/>
    </xf>
    <xf numFmtId="177" fontId="2" fillId="0" borderId="15" xfId="2" applyNumberFormat="1" applyFill="1" applyBorder="1" applyAlignment="1">
      <alignment horizontal="center" vertical="center"/>
    </xf>
    <xf numFmtId="176" fontId="2" fillId="3" borderId="15" xfId="2" applyNumberFormat="1" applyFill="1" applyBorder="1">
      <alignment vertical="center"/>
    </xf>
    <xf numFmtId="0" fontId="2" fillId="3" borderId="1" xfId="2" applyNumberFormat="1" applyFill="1" applyAlignment="1">
      <alignment horizontal="center" vertical="center"/>
    </xf>
    <xf numFmtId="0" fontId="2" fillId="3" borderId="2" xfId="2" applyFill="1" applyBorder="1" applyAlignment="1">
      <alignment horizontal="center" vertical="center" wrapText="1"/>
    </xf>
    <xf numFmtId="0" fontId="2" fillId="3" borderId="2" xfId="2" applyNumberFormat="1" applyFill="1" applyBorder="1" applyAlignment="1">
      <alignment horizontal="center" vertical="center" wrapText="1"/>
    </xf>
    <xf numFmtId="0" fontId="2" fillId="3" borderId="2" xfId="2" applyNumberFormat="1" applyFill="1" applyBorder="1" applyAlignment="1">
      <alignment horizontal="left" vertical="center" wrapText="1"/>
    </xf>
    <xf numFmtId="0" fontId="2" fillId="4" borderId="2" xfId="2" applyFill="1" applyBorder="1" applyAlignment="1">
      <alignment horizontal="center" vertical="center" wrapText="1"/>
    </xf>
    <xf numFmtId="0" fontId="2" fillId="5" borderId="2" xfId="2" applyFill="1" applyBorder="1" applyAlignment="1">
      <alignment horizontal="center" vertical="center" wrapText="1" shrinkToFit="1"/>
    </xf>
    <xf numFmtId="0" fontId="2" fillId="5" borderId="2" xfId="2" applyFill="1" applyBorder="1" applyAlignment="1">
      <alignment vertical="center" wrapText="1"/>
    </xf>
    <xf numFmtId="0" fontId="2" fillId="3" borderId="5" xfId="2" applyNumberFormat="1" applyFill="1" applyBorder="1" applyAlignment="1">
      <alignment horizontal="center" vertical="center"/>
    </xf>
    <xf numFmtId="0" fontId="2" fillId="4" borderId="5" xfId="2" applyFill="1" applyBorder="1">
      <alignment vertical="center"/>
    </xf>
    <xf numFmtId="0" fontId="2" fillId="5" borderId="5" xfId="2" applyFill="1" applyBorder="1" applyAlignment="1">
      <alignment horizontal="center" vertical="center"/>
    </xf>
    <xf numFmtId="0" fontId="2" fillId="5" borderId="5" xfId="2" applyFill="1" applyBorder="1">
      <alignment vertical="center"/>
    </xf>
    <xf numFmtId="0" fontId="2" fillId="3" borderId="8" xfId="2" applyNumberFormat="1" applyFill="1" applyBorder="1" applyAlignment="1">
      <alignment horizontal="center" vertical="center"/>
    </xf>
    <xf numFmtId="0" fontId="2" fillId="4" borderId="8" xfId="2" applyFill="1" applyBorder="1">
      <alignment vertical="center"/>
    </xf>
    <xf numFmtId="0" fontId="2" fillId="5" borderId="8" xfId="2" applyFill="1" applyBorder="1" applyAlignment="1">
      <alignment horizontal="center" vertical="center"/>
    </xf>
    <xf numFmtId="0" fontId="2" fillId="5" borderId="8" xfId="2" applyFill="1" applyBorder="1">
      <alignment vertical="center"/>
    </xf>
    <xf numFmtId="0" fontId="2" fillId="3" borderId="9" xfId="2" applyNumberFormat="1" applyFill="1" applyBorder="1" applyAlignment="1">
      <alignment horizontal="center" vertical="center"/>
    </xf>
    <xf numFmtId="0" fontId="2" fillId="4" borderId="9" xfId="2" applyFill="1" applyBorder="1">
      <alignment vertical="center"/>
    </xf>
    <xf numFmtId="0" fontId="2" fillId="5" borderId="9" xfId="2" applyFill="1" applyBorder="1" applyAlignment="1">
      <alignment horizontal="center" vertical="center"/>
    </xf>
    <xf numFmtId="0" fontId="2" fillId="5" borderId="9" xfId="2" applyFill="1" applyBorder="1">
      <alignment vertical="center"/>
    </xf>
    <xf numFmtId="178" fontId="2" fillId="3" borderId="10" xfId="2" applyNumberFormat="1" applyFill="1" applyBorder="1" applyAlignment="1">
      <alignment horizontal="center" vertical="center"/>
    </xf>
    <xf numFmtId="0" fontId="2" fillId="3" borderId="10" xfId="2" applyNumberFormat="1" applyFill="1" applyBorder="1" applyAlignment="1">
      <alignment horizontal="center" vertical="center"/>
    </xf>
    <xf numFmtId="0" fontId="2" fillId="4" borderId="10" xfId="2" applyFill="1" applyBorder="1">
      <alignment vertical="center"/>
    </xf>
    <xf numFmtId="0" fontId="2" fillId="5" borderId="10" xfId="2" applyFill="1" applyBorder="1" applyAlignment="1">
      <alignment horizontal="center" vertical="center"/>
    </xf>
    <xf numFmtId="0" fontId="2" fillId="5" borderId="10" xfId="2" applyFill="1" applyBorder="1">
      <alignment vertical="center"/>
    </xf>
    <xf numFmtId="178" fontId="2" fillId="3" borderId="12" xfId="2" applyNumberFormat="1" applyFill="1" applyBorder="1" applyAlignment="1">
      <alignment horizontal="center" vertical="center"/>
    </xf>
    <xf numFmtId="0" fontId="2" fillId="3" borderId="12" xfId="2" applyNumberFormat="1" applyFill="1" applyBorder="1" applyAlignment="1">
      <alignment horizontal="center" vertical="center"/>
    </xf>
    <xf numFmtId="0" fontId="2" fillId="4" borderId="12" xfId="2" applyFill="1" applyBorder="1">
      <alignment vertical="center"/>
    </xf>
    <xf numFmtId="0" fontId="2" fillId="5" borderId="12" xfId="2" applyFill="1" applyBorder="1" applyAlignment="1">
      <alignment horizontal="center" vertical="center"/>
    </xf>
    <xf numFmtId="0" fontId="2" fillId="5" borderId="12" xfId="2" applyFill="1" applyBorder="1">
      <alignment vertical="center"/>
    </xf>
    <xf numFmtId="0" fontId="2" fillId="3" borderId="14" xfId="2" applyNumberFormat="1" applyFill="1" applyBorder="1" applyAlignment="1">
      <alignment horizontal="center" vertical="center"/>
    </xf>
    <xf numFmtId="0" fontId="2" fillId="4" borderId="14" xfId="2" applyFill="1" applyBorder="1">
      <alignment vertical="center"/>
    </xf>
    <xf numFmtId="0" fontId="2" fillId="5" borderId="14" xfId="2" applyFill="1" applyBorder="1" applyAlignment="1">
      <alignment horizontal="center" vertical="center"/>
    </xf>
    <xf numFmtId="0" fontId="2" fillId="5" borderId="14" xfId="2" applyFill="1" applyBorder="1">
      <alignment vertical="center"/>
    </xf>
    <xf numFmtId="178" fontId="2" fillId="3" borderId="15" xfId="2" applyNumberFormat="1" applyFill="1" applyBorder="1" applyAlignment="1">
      <alignment horizontal="center" vertical="center"/>
    </xf>
    <xf numFmtId="0" fontId="2" fillId="3" borderId="15" xfId="2" applyNumberFormat="1" applyFill="1" applyBorder="1" applyAlignment="1">
      <alignment horizontal="center" vertical="center"/>
    </xf>
    <xf numFmtId="178" fontId="2" fillId="4" borderId="15" xfId="2" applyNumberFormat="1" applyFill="1" applyBorder="1" applyAlignment="1">
      <alignment horizontal="right" vertical="center"/>
    </xf>
    <xf numFmtId="0" fontId="2" fillId="5" borderId="15" xfId="2" applyFill="1" applyBorder="1" applyAlignment="1">
      <alignment horizontal="center" vertical="center"/>
    </xf>
    <xf numFmtId="0" fontId="2" fillId="5" borderId="15" xfId="2" applyFill="1" applyBorder="1">
      <alignment vertical="center"/>
    </xf>
    <xf numFmtId="0" fontId="2" fillId="0" borderId="2" xfId="2" applyFill="1" applyBorder="1" applyAlignment="1">
      <alignment vertical="center" wrapText="1"/>
    </xf>
    <xf numFmtId="176" fontId="2" fillId="5" borderId="5" xfId="2" applyNumberFormat="1" applyFill="1" applyBorder="1">
      <alignment vertical="center"/>
    </xf>
    <xf numFmtId="0" fontId="2" fillId="0" borderId="4" xfId="2" applyFill="1" applyBorder="1">
      <alignment vertical="center"/>
    </xf>
    <xf numFmtId="176" fontId="2" fillId="5" borderId="8" xfId="2" applyNumberFormat="1" applyFill="1" applyBorder="1">
      <alignment vertical="center"/>
    </xf>
    <xf numFmtId="0" fontId="2" fillId="0" borderId="7" xfId="2" applyFill="1" applyBorder="1">
      <alignment vertical="center"/>
    </xf>
    <xf numFmtId="176" fontId="2" fillId="5" borderId="9" xfId="2" applyNumberFormat="1" applyFill="1" applyBorder="1">
      <alignment vertical="center"/>
    </xf>
    <xf numFmtId="179" fontId="2" fillId="0" borderId="18" xfId="2" applyNumberFormat="1" applyFill="1" applyBorder="1">
      <alignment vertical="center"/>
    </xf>
    <xf numFmtId="179" fontId="2" fillId="0" borderId="7" xfId="2" applyNumberFormat="1" applyFill="1" applyBorder="1">
      <alignment vertical="center"/>
    </xf>
    <xf numFmtId="179" fontId="5" fillId="0" borderId="13" xfId="2" applyNumberFormat="1" applyFont="1" applyFill="1" applyBorder="1">
      <alignment vertical="center"/>
    </xf>
    <xf numFmtId="179" fontId="2" fillId="0" borderId="13" xfId="2" applyNumberFormat="1" applyFill="1" applyBorder="1">
      <alignment vertical="center"/>
    </xf>
    <xf numFmtId="176" fontId="2" fillId="5" borderId="14" xfId="2" applyNumberFormat="1" applyFill="1" applyBorder="1">
      <alignment vertical="center"/>
    </xf>
    <xf numFmtId="0" fontId="2" fillId="0" borderId="19" xfId="2" applyFill="1" applyBorder="1">
      <alignment vertical="center"/>
    </xf>
    <xf numFmtId="176" fontId="2" fillId="5" borderId="15" xfId="2" applyNumberFormat="1" applyFill="1" applyBorder="1">
      <alignment vertical="center"/>
    </xf>
    <xf numFmtId="0" fontId="2" fillId="4" borderId="15" xfId="2" applyFill="1" applyBorder="1">
      <alignment vertical="center"/>
    </xf>
    <xf numFmtId="0" fontId="2" fillId="0" borderId="20" xfId="2" applyFill="1" applyBorder="1">
      <alignment vertical="center"/>
    </xf>
    <xf numFmtId="0" fontId="2" fillId="0" borderId="17" xfId="2" applyFill="1" applyBorder="1">
      <alignment vertical="center"/>
    </xf>
    <xf numFmtId="0" fontId="2" fillId="0" borderId="9" xfId="2" applyFill="1" applyBorder="1">
      <alignment vertical="center"/>
    </xf>
    <xf numFmtId="180" fontId="2" fillId="3" borderId="5" xfId="2" applyNumberFormat="1" applyFill="1" applyBorder="1" applyAlignment="1">
      <alignment horizontal="center" vertical="center"/>
    </xf>
    <xf numFmtId="1" fontId="2" fillId="3" borderId="8" xfId="2" applyNumberFormat="1" applyFill="1" applyBorder="1" applyAlignment="1">
      <alignment horizontal="center" vertical="center"/>
    </xf>
    <xf numFmtId="1" fontId="2" fillId="3" borderId="10" xfId="2" applyNumberFormat="1" applyFill="1" applyBorder="1" applyAlignment="1">
      <alignment horizontal="center" vertical="center"/>
    </xf>
    <xf numFmtId="181" fontId="2" fillId="5" borderId="9" xfId="2" applyNumberFormat="1" applyFill="1" applyBorder="1" applyAlignment="1">
      <alignment horizontal="center" vertical="center"/>
    </xf>
    <xf numFmtId="0" fontId="2" fillId="5" borderId="5" xfId="2" applyNumberFormat="1" applyFill="1" applyBorder="1" applyAlignment="1">
      <alignment horizontal="center" vertical="center"/>
    </xf>
    <xf numFmtId="182" fontId="2" fillId="5" borderId="5" xfId="2" applyNumberFormat="1" applyFill="1" applyBorder="1">
      <alignment vertical="center"/>
    </xf>
    <xf numFmtId="0" fontId="2" fillId="5" borderId="14" xfId="2" applyNumberFormat="1" applyFill="1" applyBorder="1" applyAlignment="1">
      <alignment horizontal="center" vertical="center"/>
    </xf>
    <xf numFmtId="182" fontId="2" fillId="5" borderId="14" xfId="2" applyNumberFormat="1" applyFill="1" applyBorder="1">
      <alignment vertical="center"/>
    </xf>
    <xf numFmtId="182" fontId="2" fillId="5" borderId="8" xfId="2" applyNumberFormat="1" applyFill="1" applyBorder="1">
      <alignment vertical="center"/>
    </xf>
    <xf numFmtId="182" fontId="2" fillId="5" borderId="15" xfId="2" applyNumberFormat="1" applyFill="1" applyBorder="1">
      <alignment vertical="center"/>
    </xf>
    <xf numFmtId="177" fontId="2" fillId="0" borderId="7" xfId="2" applyNumberFormat="1" applyFill="1" applyBorder="1">
      <alignment vertical="center"/>
    </xf>
    <xf numFmtId="177" fontId="2" fillId="0" borderId="13" xfId="2" applyNumberFormat="1" applyFill="1" applyBorder="1">
      <alignment vertical="center"/>
    </xf>
    <xf numFmtId="0" fontId="2" fillId="0" borderId="7" xfId="2" applyFill="1" applyBorder="1" applyAlignment="1">
      <alignment vertical="center"/>
    </xf>
    <xf numFmtId="0" fontId="2" fillId="0" borderId="17" xfId="2" applyFill="1" applyBorder="1" applyAlignment="1">
      <alignment vertical="center"/>
    </xf>
    <xf numFmtId="177" fontId="5" fillId="0" borderId="13" xfId="2" applyNumberFormat="1" applyFont="1" applyFill="1" applyBorder="1">
      <alignment vertical="center"/>
    </xf>
    <xf numFmtId="176" fontId="2" fillId="5" borderId="10" xfId="2" applyNumberFormat="1" applyFill="1" applyBorder="1">
      <alignment vertical="center"/>
    </xf>
    <xf numFmtId="0" fontId="2" fillId="0" borderId="18" xfId="2" applyFill="1" applyBorder="1">
      <alignment vertical="center"/>
    </xf>
    <xf numFmtId="0" fontId="2" fillId="0" borderId="4" xfId="2" applyFill="1" applyBorder="1" applyAlignment="1">
      <alignment vertical="center"/>
    </xf>
    <xf numFmtId="0" fontId="2" fillId="0" borderId="19" xfId="2" applyFill="1" applyBorder="1" applyAlignment="1">
      <alignment vertical="center"/>
    </xf>
    <xf numFmtId="0" fontId="2" fillId="0" borderId="14" xfId="2" applyFill="1" applyBorder="1">
      <alignment vertical="center"/>
    </xf>
    <xf numFmtId="0" fontId="3" fillId="0" borderId="21" xfId="2" applyFont="1" applyFill="1" applyBorder="1" applyAlignment="1">
      <alignment horizontal="center" vertical="center" wrapText="1"/>
    </xf>
    <xf numFmtId="0" fontId="4" fillId="0" borderId="21" xfId="2" applyFont="1" applyFill="1" applyBorder="1" applyAlignment="1">
      <alignment horizontal="center" vertical="center" wrapText="1"/>
    </xf>
    <xf numFmtId="0" fontId="2" fillId="0" borderId="21" xfId="2" applyFill="1" applyBorder="1" applyAlignment="1">
      <alignment horizontal="center" vertical="center"/>
    </xf>
    <xf numFmtId="176" fontId="2" fillId="3" borderId="8" xfId="2" applyNumberFormat="1" applyFill="1" applyBorder="1">
      <alignment vertical="center"/>
    </xf>
    <xf numFmtId="176" fontId="2" fillId="3" borderId="10" xfId="2" applyNumberFormat="1" applyFill="1" applyBorder="1">
      <alignment vertical="center"/>
    </xf>
    <xf numFmtId="176" fontId="2" fillId="3" borderId="9" xfId="2" applyNumberFormat="1" applyFill="1" applyBorder="1">
      <alignment vertical="center"/>
    </xf>
    <xf numFmtId="182" fontId="2" fillId="5" borderId="10" xfId="2" applyNumberFormat="1" applyFill="1" applyBorder="1">
      <alignment vertical="center"/>
    </xf>
    <xf numFmtId="181" fontId="2" fillId="5" borderId="14" xfId="2" applyNumberFormat="1" applyFill="1" applyBorder="1" applyAlignment="1">
      <alignment horizontal="center" vertical="center"/>
    </xf>
    <xf numFmtId="0" fontId="2" fillId="5" borderId="14" xfId="2" applyNumberFormat="1" applyFill="1" applyBorder="1">
      <alignment vertical="center"/>
    </xf>
    <xf numFmtId="181" fontId="2" fillId="5" borderId="8" xfId="2" applyNumberFormat="1" applyFill="1" applyBorder="1" applyAlignment="1">
      <alignment horizontal="center" vertical="center"/>
    </xf>
    <xf numFmtId="1" fontId="2" fillId="3" borderId="15" xfId="2" applyNumberFormat="1" applyFill="1" applyBorder="1" applyAlignment="1">
      <alignment horizontal="center" vertical="center"/>
    </xf>
    <xf numFmtId="0" fontId="2" fillId="5" borderId="15" xfId="2" applyNumberFormat="1" applyFill="1" applyBorder="1">
      <alignment vertical="center"/>
    </xf>
    <xf numFmtId="0" fontId="2" fillId="5" borderId="8" xfId="2" applyNumberFormat="1" applyFill="1" applyBorder="1">
      <alignment vertical="center"/>
    </xf>
    <xf numFmtId="0" fontId="2" fillId="5" borderId="10" xfId="2" applyNumberFormat="1" applyFill="1" applyBorder="1">
      <alignment vertical="center"/>
    </xf>
    <xf numFmtId="1" fontId="2" fillId="3" borderId="9" xfId="2" applyNumberFormat="1" applyFill="1" applyBorder="1" applyAlignment="1">
      <alignment horizontal="center" vertical="center"/>
    </xf>
    <xf numFmtId="0" fontId="2" fillId="5" borderId="9" xfId="2" applyNumberFormat="1" applyFill="1" applyBorder="1">
      <alignment vertical="center"/>
    </xf>
    <xf numFmtId="0" fontId="3" fillId="0" borderId="22" xfId="2" applyFont="1" applyFill="1" applyBorder="1" applyAlignment="1">
      <alignment horizontal="center" vertical="center" wrapText="1"/>
    </xf>
    <xf numFmtId="0" fontId="4" fillId="0" borderId="22" xfId="2" applyFont="1" applyFill="1" applyBorder="1" applyAlignment="1">
      <alignment horizontal="center" vertical="center" wrapText="1"/>
    </xf>
    <xf numFmtId="0" fontId="2" fillId="0" borderId="22" xfId="2" applyFill="1" applyBorder="1" applyAlignment="1">
      <alignment horizontal="center" vertical="center"/>
    </xf>
    <xf numFmtId="0" fontId="2" fillId="0" borderId="1" xfId="2" applyFill="1" applyBorder="1" applyAlignment="1">
      <alignment horizontal="left" vertical="top"/>
    </xf>
    <xf numFmtId="0" fontId="2" fillId="0" borderId="1" xfId="2" applyFill="1" applyBorder="1" applyAlignment="1">
      <alignment horizontal="left" vertical="top" wrapText="1"/>
    </xf>
    <xf numFmtId="0" fontId="2" fillId="0" borderId="1" xfId="2" applyFill="1" applyBorder="1">
      <alignment vertical="center"/>
    </xf>
    <xf numFmtId="0" fontId="2" fillId="0" borderId="1" xfId="2" applyFill="1" applyBorder="1" applyAlignment="1">
      <alignment horizontal="center" vertical="center"/>
    </xf>
    <xf numFmtId="177" fontId="2" fillId="0" borderId="22" xfId="2" applyNumberFormat="1" applyFill="1" applyBorder="1" applyAlignment="1">
      <alignment horizontal="center" vertical="center"/>
    </xf>
    <xf numFmtId="176" fontId="2" fillId="3" borderId="22" xfId="2" applyNumberFormat="1" applyFill="1" applyBorder="1">
      <alignment vertical="center"/>
    </xf>
    <xf numFmtId="177" fontId="2" fillId="0" borderId="1" xfId="2" applyNumberFormat="1" applyFill="1" applyBorder="1" applyAlignment="1">
      <alignment horizontal="center" vertical="center"/>
    </xf>
    <xf numFmtId="178" fontId="2" fillId="3" borderId="22" xfId="2" applyNumberFormat="1" applyFill="1" applyBorder="1" applyAlignment="1">
      <alignment horizontal="center" vertical="center"/>
    </xf>
    <xf numFmtId="0" fontId="2" fillId="3" borderId="22" xfId="2" applyNumberFormat="1" applyFill="1" applyBorder="1" applyAlignment="1">
      <alignment horizontal="center" vertical="center"/>
    </xf>
    <xf numFmtId="1" fontId="2" fillId="3" borderId="22" xfId="2" applyNumberFormat="1" applyFill="1" applyBorder="1" applyAlignment="1">
      <alignment horizontal="center" vertical="center"/>
    </xf>
    <xf numFmtId="0" fontId="2" fillId="4" borderId="22" xfId="2" applyFill="1" applyBorder="1">
      <alignment vertical="center"/>
    </xf>
    <xf numFmtId="0" fontId="2" fillId="5" borderId="22" xfId="2" applyFill="1" applyBorder="1" applyAlignment="1">
      <alignment horizontal="center" vertical="center"/>
    </xf>
    <xf numFmtId="0" fontId="2" fillId="5" borderId="22" xfId="2" applyNumberFormat="1" applyFill="1" applyBorder="1">
      <alignment vertical="center"/>
    </xf>
    <xf numFmtId="0" fontId="2" fillId="5" borderId="22" xfId="2" applyFill="1" applyBorder="1">
      <alignment vertical="center"/>
    </xf>
    <xf numFmtId="0" fontId="2" fillId="5" borderId="9" xfId="2" applyNumberFormat="1" applyFill="1" applyBorder="1" applyAlignment="1">
      <alignment horizontal="center" vertical="center"/>
    </xf>
    <xf numFmtId="181" fontId="2" fillId="5" borderId="10" xfId="2" applyNumberFormat="1" applyFill="1" applyBorder="1" applyAlignment="1">
      <alignment horizontal="center" vertical="center"/>
    </xf>
    <xf numFmtId="178" fontId="2" fillId="0" borderId="1" xfId="2" applyNumberFormat="1" applyFill="1" applyBorder="1" applyAlignment="1">
      <alignment horizontal="center" vertical="center"/>
    </xf>
    <xf numFmtId="0" fontId="2" fillId="0" borderId="1" xfId="2" applyNumberFormat="1" applyFill="1" applyBorder="1" applyAlignment="1">
      <alignment horizontal="center" vertical="center"/>
    </xf>
    <xf numFmtId="0" fontId="2" fillId="0" borderId="8" xfId="2" applyNumberFormat="1" applyFill="1" applyBorder="1" applyAlignment="1">
      <alignment horizontal="center" vertical="center"/>
    </xf>
    <xf numFmtId="0" fontId="2" fillId="0" borderId="8" xfId="2" applyFill="1" applyBorder="1" applyAlignment="1">
      <alignment horizontal="center" vertical="center" shrinkToFit="1"/>
    </xf>
    <xf numFmtId="178" fontId="2" fillId="0" borderId="8" xfId="2" applyNumberFormat="1" applyFill="1" applyBorder="1">
      <alignment vertical="center"/>
    </xf>
    <xf numFmtId="177" fontId="2" fillId="0" borderId="8" xfId="2" applyNumberFormat="1" applyFill="1" applyBorder="1">
      <alignment vertical="center"/>
    </xf>
    <xf numFmtId="176" fontId="2" fillId="5" borderId="22" xfId="2" applyNumberFormat="1" applyFill="1" applyBorder="1">
      <alignment vertical="center"/>
    </xf>
    <xf numFmtId="0" fontId="2" fillId="0" borderId="31" xfId="2" applyFill="1" applyBorder="1">
      <alignment vertical="center"/>
    </xf>
    <xf numFmtId="177" fontId="2" fillId="0" borderId="1" xfId="2" applyNumberFormat="1" applyFill="1" applyBorder="1">
      <alignment vertical="center"/>
    </xf>
    <xf numFmtId="0" fontId="7" fillId="0" borderId="35" xfId="2" applyFont="1" applyFill="1" applyBorder="1" applyAlignment="1">
      <alignment horizontal="center" vertical="center"/>
    </xf>
    <xf numFmtId="0" fontId="7" fillId="0" borderId="22" xfId="2" applyFont="1" applyFill="1" applyBorder="1" applyAlignment="1">
      <alignment horizontal="center" vertical="center"/>
    </xf>
    <xf numFmtId="0" fontId="7" fillId="0" borderId="36" xfId="1" applyNumberFormat="1" applyFont="1" applyFill="1" applyBorder="1" applyAlignment="1">
      <alignment horizontal="center" vertical="center"/>
    </xf>
    <xf numFmtId="0" fontId="7" fillId="0" borderId="37"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0" fontId="7" fillId="0" borderId="31" xfId="2" applyFont="1" applyFill="1" applyBorder="1" applyAlignment="1">
      <alignment horizontal="center" vertical="center"/>
    </xf>
    <xf numFmtId="0" fontId="8" fillId="0" borderId="37" xfId="1" applyNumberFormat="1" applyFont="1" applyBorder="1" applyAlignment="1">
      <alignment horizontal="center" vertical="center"/>
    </xf>
    <xf numFmtId="0" fontId="8" fillId="0" borderId="38" xfId="1" applyNumberFormat="1" applyFont="1" applyBorder="1" applyAlignment="1">
      <alignment horizontal="center" vertical="center"/>
    </xf>
    <xf numFmtId="0" fontId="8" fillId="0" borderId="1" xfId="1" applyNumberFormat="1" applyFont="1" applyBorder="1" applyAlignment="1">
      <alignment horizontal="center" vertical="center"/>
    </xf>
    <xf numFmtId="0" fontId="2" fillId="0" borderId="1" xfId="2" applyAlignment="1">
      <alignment horizontal="center" vertical="center"/>
    </xf>
    <xf numFmtId="0" fontId="2" fillId="0" borderId="1" xfId="2" applyNumberFormat="1" applyAlignment="1">
      <alignment horizontal="center" vertical="center"/>
    </xf>
    <xf numFmtId="0" fontId="2" fillId="0" borderId="40" xfId="2" applyBorder="1" applyAlignment="1">
      <alignment horizontal="center" vertical="center" wrapText="1"/>
    </xf>
    <xf numFmtId="0" fontId="2" fillId="0" borderId="15" xfId="2" applyBorder="1" applyAlignment="1">
      <alignment horizontal="center" vertical="center" wrapText="1"/>
    </xf>
    <xf numFmtId="0" fontId="2" fillId="0" borderId="8" xfId="2" applyBorder="1" applyAlignment="1">
      <alignment horizontal="center" vertical="center" wrapText="1"/>
    </xf>
    <xf numFmtId="0" fontId="2" fillId="0" borderId="8" xfId="2" applyBorder="1" applyAlignment="1">
      <alignment horizontal="center" vertical="center" shrinkToFit="1"/>
    </xf>
    <xf numFmtId="0" fontId="2" fillId="0" borderId="9" xfId="2" applyBorder="1" applyAlignment="1">
      <alignment horizontal="center" vertical="center" shrinkToFit="1"/>
    </xf>
    <xf numFmtId="0" fontId="2" fillId="0" borderId="21" xfId="2" applyBorder="1" applyAlignment="1">
      <alignment horizontal="center" vertical="center" shrinkToFit="1"/>
    </xf>
    <xf numFmtId="0" fontId="2" fillId="0" borderId="10" xfId="2" applyBorder="1" applyAlignment="1">
      <alignment horizontal="center" vertical="center" shrinkToFit="1"/>
    </xf>
    <xf numFmtId="0" fontId="2" fillId="0" borderId="10" xfId="2" applyBorder="1" applyAlignment="1">
      <alignment horizontal="center" vertical="center"/>
    </xf>
    <xf numFmtId="0" fontId="2" fillId="0" borderId="12" xfId="2" applyBorder="1" applyAlignment="1">
      <alignment vertical="center"/>
    </xf>
    <xf numFmtId="0" fontId="2" fillId="0" borderId="46" xfId="2" applyBorder="1" applyAlignment="1">
      <alignment vertical="top" wrapText="1"/>
    </xf>
    <xf numFmtId="0" fontId="2" fillId="0" borderId="12" xfId="2" applyBorder="1" applyAlignment="1">
      <alignment horizontal="center" vertical="center" shrinkToFit="1"/>
    </xf>
    <xf numFmtId="0" fontId="2" fillId="0" borderId="8" xfId="2" applyBorder="1" applyAlignment="1">
      <alignment horizontal="center" vertical="center"/>
    </xf>
    <xf numFmtId="0" fontId="2" fillId="0" borderId="9" xfId="2" applyBorder="1" applyAlignment="1">
      <alignment horizontal="center" vertical="center"/>
    </xf>
    <xf numFmtId="0" fontId="2" fillId="0" borderId="30" xfId="2" applyBorder="1" applyAlignment="1">
      <alignment horizontal="center" vertical="center"/>
    </xf>
    <xf numFmtId="0" fontId="2" fillId="0" borderId="34" xfId="2" applyBorder="1" applyAlignment="1">
      <alignment horizontal="center" vertical="center"/>
    </xf>
    <xf numFmtId="0" fontId="2" fillId="0" borderId="2" xfId="2" applyBorder="1" applyAlignment="1">
      <alignment vertical="center"/>
    </xf>
    <xf numFmtId="0" fontId="2" fillId="0" borderId="2" xfId="2" applyBorder="1" applyAlignment="1">
      <alignment vertical="top"/>
    </xf>
    <xf numFmtId="0" fontId="2" fillId="0" borderId="2" xfId="2" applyBorder="1" applyAlignment="1">
      <alignment horizontal="center" vertical="center" shrinkToFit="1"/>
    </xf>
    <xf numFmtId="0" fontId="2" fillId="0" borderId="5" xfId="2" applyBorder="1" applyAlignment="1">
      <alignment horizontal="center" vertical="center"/>
    </xf>
    <xf numFmtId="0" fontId="2" fillId="0" borderId="5" xfId="2" applyBorder="1" applyAlignment="1">
      <alignment horizontal="center" vertical="center" shrinkToFit="1"/>
    </xf>
    <xf numFmtId="0" fontId="9" fillId="0" borderId="40" xfId="2" applyFont="1" applyBorder="1" applyAlignment="1">
      <alignment horizontal="center" vertical="center" wrapText="1"/>
    </xf>
    <xf numFmtId="0" fontId="9" fillId="0" borderId="49" xfId="2" applyNumberFormat="1" applyFont="1" applyFill="1" applyBorder="1" applyAlignment="1">
      <alignment horizontal="center" vertical="center" wrapText="1"/>
    </xf>
    <xf numFmtId="0" fontId="2" fillId="0" borderId="15" xfId="2" applyBorder="1" applyAlignment="1">
      <alignment horizontal="center" vertical="center"/>
    </xf>
    <xf numFmtId="1" fontId="2" fillId="0" borderId="10" xfId="2" applyNumberFormat="1" applyBorder="1" applyAlignment="1">
      <alignment horizontal="center" vertical="center" shrinkToFit="1"/>
    </xf>
    <xf numFmtId="1" fontId="2" fillId="0" borderId="18" xfId="2" applyNumberFormat="1" applyBorder="1" applyAlignment="1">
      <alignment horizontal="center" vertical="center" wrapText="1"/>
    </xf>
    <xf numFmtId="0" fontId="2" fillId="0" borderId="8" xfId="2" applyNumberFormat="1" applyBorder="1" applyAlignment="1">
      <alignment horizontal="center" vertical="center" shrinkToFit="1"/>
    </xf>
    <xf numFmtId="0" fontId="2" fillId="6" borderId="10" xfId="2" applyFill="1" applyBorder="1" applyAlignment="1" applyProtection="1">
      <alignment horizontal="center" vertical="center" shrinkToFit="1"/>
      <protection locked="0"/>
    </xf>
    <xf numFmtId="0" fontId="2" fillId="6" borderId="7" xfId="2" applyNumberFormat="1" applyFill="1" applyBorder="1" applyAlignment="1" applyProtection="1">
      <alignment horizontal="center" vertical="center"/>
      <protection locked="0"/>
    </xf>
    <xf numFmtId="0" fontId="2" fillId="0" borderId="7" xfId="2" applyNumberFormat="1" applyFill="1" applyBorder="1" applyAlignment="1">
      <alignment horizontal="center" vertical="center"/>
    </xf>
    <xf numFmtId="9" fontId="2" fillId="7" borderId="19" xfId="1" applyFont="1" applyFill="1" applyBorder="1" applyAlignment="1">
      <alignment horizontal="center" vertical="center"/>
    </xf>
    <xf numFmtId="1" fontId="2" fillId="0" borderId="18" xfId="2" applyNumberFormat="1" applyBorder="1" applyAlignment="1">
      <alignment horizontal="center" vertical="center" shrinkToFit="1"/>
    </xf>
    <xf numFmtId="1" fontId="2" fillId="0" borderId="8" xfId="2" applyNumberFormat="1" applyBorder="1" applyAlignment="1">
      <alignment horizontal="center" vertical="center" shrinkToFit="1"/>
    </xf>
    <xf numFmtId="1" fontId="2" fillId="0" borderId="7" xfId="2" applyNumberFormat="1" applyBorder="1" applyAlignment="1">
      <alignment horizontal="center" vertical="center" shrinkToFit="1"/>
    </xf>
    <xf numFmtId="0" fontId="2" fillId="0" borderId="17" xfId="2" applyNumberFormat="1" applyFill="1" applyBorder="1" applyAlignment="1">
      <alignment horizontal="center" vertical="center"/>
    </xf>
    <xf numFmtId="9" fontId="2" fillId="7" borderId="18" xfId="1" applyFont="1" applyFill="1" applyBorder="1" applyAlignment="1">
      <alignment horizontal="center" vertical="center"/>
    </xf>
    <xf numFmtId="9" fontId="2" fillId="7" borderId="38" xfId="1" applyFont="1" applyFill="1" applyBorder="1" applyAlignment="1">
      <alignment horizontal="center" vertical="center"/>
    </xf>
    <xf numFmtId="0" fontId="2" fillId="0" borderId="7" xfId="2" applyNumberFormat="1" applyBorder="1" applyAlignment="1">
      <alignment horizontal="center" vertical="center"/>
    </xf>
    <xf numFmtId="0" fontId="2" fillId="0" borderId="17" xfId="2" applyNumberFormat="1" applyBorder="1" applyAlignment="1">
      <alignment horizontal="center" vertical="center"/>
    </xf>
    <xf numFmtId="1" fontId="2" fillId="0" borderId="10" xfId="2" applyNumberFormat="1" applyFill="1" applyBorder="1" applyAlignment="1">
      <alignment horizontal="center" vertical="center" shrinkToFit="1"/>
    </xf>
    <xf numFmtId="1" fontId="2" fillId="0" borderId="18" xfId="2" applyNumberFormat="1" applyFill="1" applyBorder="1" applyAlignment="1">
      <alignment horizontal="center" vertical="center" shrinkToFit="1"/>
    </xf>
    <xf numFmtId="9" fontId="2" fillId="7" borderId="51" xfId="1" applyFont="1" applyFill="1" applyBorder="1" applyAlignment="1">
      <alignment horizontal="center" vertical="center"/>
    </xf>
    <xf numFmtId="9" fontId="2" fillId="7" borderId="13" xfId="1" applyFont="1" applyFill="1" applyBorder="1" applyAlignment="1">
      <alignment horizontal="center" vertical="center"/>
    </xf>
    <xf numFmtId="1" fontId="2" fillId="0" borderId="5" xfId="2" applyNumberFormat="1" applyBorder="1" applyAlignment="1">
      <alignment horizontal="center" vertical="center" shrinkToFit="1"/>
    </xf>
    <xf numFmtId="1" fontId="2" fillId="0" borderId="4" xfId="2" applyNumberFormat="1" applyBorder="1" applyAlignment="1">
      <alignment horizontal="center" vertical="center" shrinkToFit="1"/>
    </xf>
    <xf numFmtId="0" fontId="9" fillId="0" borderId="50" xfId="2" applyFont="1" applyBorder="1" applyAlignment="1">
      <alignment horizontal="center" vertical="center" wrapText="1"/>
    </xf>
    <xf numFmtId="0" fontId="9" fillId="0" borderId="49" xfId="2" applyFont="1" applyBorder="1" applyAlignment="1">
      <alignment horizontal="center" vertical="center" wrapText="1"/>
    </xf>
    <xf numFmtId="1" fontId="2" fillId="0" borderId="30" xfId="2" applyNumberFormat="1" applyBorder="1" applyAlignment="1">
      <alignment horizontal="center" vertical="center" wrapText="1"/>
    </xf>
    <xf numFmtId="1" fontId="2" fillId="0" borderId="10" xfId="2" applyNumberFormat="1" applyBorder="1" applyAlignment="1">
      <alignment horizontal="center" vertical="center" wrapText="1"/>
    </xf>
    <xf numFmtId="0" fontId="1" fillId="3" borderId="34" xfId="3" applyNumberFormat="1" applyBorder="1" applyAlignment="1" applyProtection="1">
      <alignment horizontal="center" vertical="center" shrinkToFit="1"/>
      <protection locked="0"/>
    </xf>
    <xf numFmtId="0" fontId="1" fillId="3" borderId="8" xfId="3" applyNumberFormat="1" applyBorder="1" applyAlignment="1" applyProtection="1">
      <alignment horizontal="center" vertical="center" shrinkToFit="1"/>
      <protection locked="0"/>
    </xf>
    <xf numFmtId="1" fontId="1" fillId="3" borderId="8" xfId="3" applyNumberFormat="1" applyBorder="1" applyAlignment="1" applyProtection="1">
      <alignment horizontal="center" vertical="center" shrinkToFit="1"/>
      <protection locked="0"/>
    </xf>
    <xf numFmtId="0" fontId="2" fillId="0" borderId="34" xfId="2" applyBorder="1" applyAlignment="1">
      <alignment horizontal="center" vertical="center" shrinkToFit="1"/>
    </xf>
    <xf numFmtId="0" fontId="2" fillId="0" borderId="52" xfId="2" applyBorder="1" applyAlignment="1">
      <alignment horizontal="center" vertical="center" shrinkToFit="1"/>
    </xf>
    <xf numFmtId="1" fontId="2" fillId="0" borderId="9" xfId="2" applyNumberFormat="1" applyBorder="1" applyAlignment="1">
      <alignment horizontal="center" vertical="center" shrinkToFit="1"/>
    </xf>
    <xf numFmtId="1" fontId="2" fillId="0" borderId="30" xfId="2" applyNumberFormat="1" applyBorder="1" applyAlignment="1">
      <alignment horizontal="center" vertical="center" shrinkToFit="1"/>
    </xf>
    <xf numFmtId="1" fontId="2" fillId="0" borderId="34" xfId="2" applyNumberFormat="1" applyBorder="1" applyAlignment="1">
      <alignment horizontal="center" vertical="center" shrinkToFit="1"/>
    </xf>
    <xf numFmtId="0" fontId="1" fillId="3" borderId="34" xfId="3" applyBorder="1" applyAlignment="1" applyProtection="1">
      <alignment horizontal="center" vertical="center" shrinkToFit="1"/>
      <protection locked="0"/>
    </xf>
    <xf numFmtId="0" fontId="1" fillId="3" borderId="8" xfId="3" applyBorder="1" applyAlignment="1" applyProtection="1">
      <alignment horizontal="center" vertical="center" shrinkToFit="1"/>
      <protection locked="0"/>
    </xf>
    <xf numFmtId="0" fontId="2" fillId="0" borderId="53" xfId="2" applyBorder="1" applyAlignment="1">
      <alignment horizontal="center" vertical="center" shrinkToFit="1"/>
    </xf>
    <xf numFmtId="1" fontId="2" fillId="0" borderId="12" xfId="2" applyNumberFormat="1" applyBorder="1" applyAlignment="1">
      <alignment horizontal="center" vertical="center" shrinkToFit="1"/>
    </xf>
    <xf numFmtId="1" fontId="2" fillId="0" borderId="30" xfId="2" applyNumberFormat="1" applyFill="1" applyBorder="1" applyAlignment="1">
      <alignment horizontal="center" vertical="center" shrinkToFit="1"/>
    </xf>
    <xf numFmtId="1" fontId="2" fillId="0" borderId="54" xfId="2" applyNumberFormat="1" applyBorder="1" applyAlignment="1">
      <alignment horizontal="center" vertical="center" shrinkToFit="1"/>
    </xf>
    <xf numFmtId="0" fontId="2" fillId="0" borderId="12" xfId="2" applyBorder="1">
      <alignment vertical="center"/>
    </xf>
    <xf numFmtId="0" fontId="2" fillId="0" borderId="12" xfId="2" applyBorder="1" applyAlignment="1">
      <alignment vertical="top"/>
    </xf>
    <xf numFmtId="0" fontId="2" fillId="0" borderId="55" xfId="2" applyBorder="1" applyAlignment="1">
      <alignment horizontal="center" vertical="center" shrinkToFit="1"/>
    </xf>
    <xf numFmtId="1" fontId="2" fillId="0" borderId="55" xfId="2" applyNumberFormat="1" applyBorder="1" applyAlignment="1">
      <alignment horizontal="center" vertical="center" shrinkToFit="1"/>
    </xf>
    <xf numFmtId="1" fontId="2" fillId="0" borderId="56" xfId="2" applyNumberFormat="1" applyBorder="1" applyAlignment="1">
      <alignment horizontal="center" vertical="center" shrinkToFit="1"/>
    </xf>
    <xf numFmtId="0" fontId="2" fillId="0" borderId="8" xfId="2" applyNumberFormat="1" applyFill="1" applyBorder="1" applyAlignment="1">
      <alignment horizontal="center" vertical="center" shrinkToFit="1"/>
    </xf>
    <xf numFmtId="0" fontId="2" fillId="0" borderId="10" xfId="2" applyFill="1" applyBorder="1" applyAlignment="1" applyProtection="1">
      <alignment horizontal="center" vertical="center" shrinkToFit="1"/>
      <protection locked="0"/>
    </xf>
    <xf numFmtId="0" fontId="2" fillId="0" borderId="7" xfId="2" applyNumberFormat="1" applyFill="1" applyBorder="1" applyAlignment="1" applyProtection="1">
      <alignment horizontal="center" vertical="center"/>
      <protection locked="0"/>
    </xf>
    <xf numFmtId="1" fontId="1" fillId="3" borderId="34" xfId="3" applyNumberFormat="1" applyBorder="1" applyAlignment="1">
      <alignment horizontal="center" vertical="center" shrinkToFit="1"/>
    </xf>
    <xf numFmtId="1" fontId="1" fillId="3" borderId="8" xfId="3" applyNumberFormat="1" applyBorder="1" applyAlignment="1">
      <alignment horizontal="center" vertical="center" shrinkToFit="1"/>
    </xf>
    <xf numFmtId="1" fontId="2" fillId="0" borderId="57" xfId="2" applyNumberFormat="1" applyBorder="1" applyAlignment="1">
      <alignment horizontal="center" vertical="center" shrinkToFit="1"/>
    </xf>
    <xf numFmtId="1" fontId="2" fillId="0" borderId="45" xfId="2" applyNumberFormat="1" applyBorder="1" applyAlignment="1">
      <alignment horizontal="center" vertical="center" shrinkToFit="1"/>
    </xf>
    <xf numFmtId="0" fontId="2" fillId="0" borderId="34" xfId="2" applyNumberFormat="1" applyFill="1" applyBorder="1" applyAlignment="1" applyProtection="1">
      <alignment horizontal="center" vertical="center" shrinkToFit="1"/>
      <protection locked="0"/>
    </xf>
    <xf numFmtId="0" fontId="2" fillId="0" borderId="8" xfId="2" applyNumberFormat="1" applyFill="1" applyBorder="1" applyAlignment="1" applyProtection="1">
      <alignment horizontal="center" vertical="center" shrinkToFit="1"/>
      <protection locked="0"/>
    </xf>
    <xf numFmtId="1" fontId="2" fillId="0" borderId="8" xfId="2" applyNumberFormat="1" applyFill="1" applyBorder="1" applyAlignment="1" applyProtection="1">
      <alignment horizontal="center" vertical="center" shrinkToFit="1"/>
      <protection locked="0"/>
    </xf>
    <xf numFmtId="1" fontId="1" fillId="3" borderId="30" xfId="3" applyNumberFormat="1" applyBorder="1" applyAlignment="1">
      <alignment horizontal="center" vertical="center" shrinkToFit="1"/>
    </xf>
    <xf numFmtId="1" fontId="1" fillId="3" borderId="10" xfId="3" applyNumberFormat="1" applyBorder="1" applyAlignment="1">
      <alignment horizontal="center" vertical="center" shrinkToFit="1"/>
    </xf>
    <xf numFmtId="0" fontId="2" fillId="0" borderId="15" xfId="2" applyBorder="1" applyAlignment="1">
      <alignment horizontal="center" vertical="center" shrinkToFit="1"/>
    </xf>
    <xf numFmtId="0" fontId="2" fillId="0" borderId="12" xfId="2" applyBorder="1" applyAlignment="1">
      <alignment horizontal="center" vertical="center"/>
    </xf>
    <xf numFmtId="0" fontId="2" fillId="0" borderId="10" xfId="2" applyNumberFormat="1" applyBorder="1" applyAlignment="1">
      <alignment horizontal="center" vertical="center" shrinkToFit="1"/>
    </xf>
    <xf numFmtId="0" fontId="2" fillId="0" borderId="59" xfId="2" applyNumberFormat="1" applyBorder="1" applyAlignment="1">
      <alignment horizontal="center" vertical="center"/>
    </xf>
    <xf numFmtId="1" fontId="2" fillId="0" borderId="18" xfId="2" applyNumberFormat="1" applyBorder="1" applyAlignment="1">
      <alignment horizontal="center" vertical="center"/>
    </xf>
    <xf numFmtId="0" fontId="2" fillId="0" borderId="10" xfId="2" applyNumberFormat="1" applyBorder="1" applyAlignment="1">
      <alignment horizontal="center" vertical="center"/>
    </xf>
    <xf numFmtId="1" fontId="2" fillId="0" borderId="18" xfId="2" applyNumberFormat="1" applyFill="1" applyBorder="1" applyAlignment="1">
      <alignment horizontal="center" vertical="center"/>
    </xf>
    <xf numFmtId="0" fontId="2" fillId="0" borderId="8" xfId="2" applyNumberFormat="1" applyBorder="1" applyAlignment="1">
      <alignment horizontal="center" vertical="center"/>
    </xf>
    <xf numFmtId="1" fontId="2" fillId="0" borderId="10" xfId="2" applyNumberFormat="1" applyFill="1" applyBorder="1" applyAlignment="1" applyProtection="1">
      <alignment horizontal="center" vertical="center" shrinkToFit="1"/>
    </xf>
    <xf numFmtId="1" fontId="2" fillId="0" borderId="18" xfId="2" applyNumberFormat="1" applyFill="1" applyBorder="1" applyAlignment="1" applyProtection="1">
      <alignment horizontal="center" vertical="center"/>
    </xf>
    <xf numFmtId="9" fontId="2" fillId="7" borderId="60" xfId="1" applyFont="1" applyFill="1" applyBorder="1" applyAlignment="1">
      <alignment horizontal="center" vertical="center"/>
    </xf>
    <xf numFmtId="181" fontId="2" fillId="0" borderId="10" xfId="2" applyNumberFormat="1" applyBorder="1" applyAlignment="1">
      <alignment horizontal="center" vertical="center"/>
    </xf>
    <xf numFmtId="181" fontId="2" fillId="0" borderId="8" xfId="2" applyNumberFormat="1" applyBorder="1" applyAlignment="1">
      <alignment horizontal="center" vertical="center"/>
    </xf>
    <xf numFmtId="1" fontId="2" fillId="0" borderId="10" xfId="2" applyNumberFormat="1" applyBorder="1" applyAlignment="1">
      <alignment horizontal="center" vertical="center"/>
    </xf>
    <xf numFmtId="0" fontId="2" fillId="0" borderId="18" xfId="2" applyBorder="1" applyAlignment="1">
      <alignment horizontal="center" vertical="center"/>
    </xf>
    <xf numFmtId="1" fontId="2" fillId="0" borderId="7" xfId="2" applyNumberFormat="1" applyBorder="1" applyAlignment="1">
      <alignment horizontal="center" vertical="center"/>
    </xf>
    <xf numFmtId="0" fontId="2" fillId="0" borderId="26" xfId="2" applyBorder="1" applyAlignment="1">
      <alignment horizontal="center" vertical="center" shrinkToFit="1"/>
    </xf>
    <xf numFmtId="1" fontId="2" fillId="0" borderId="2" xfId="2" applyNumberFormat="1" applyBorder="1" applyAlignment="1">
      <alignment horizontal="center" vertical="center" shrinkToFit="1"/>
    </xf>
    <xf numFmtId="1" fontId="1" fillId="3" borderId="30" xfId="3" applyNumberFormat="1" applyBorder="1" applyAlignment="1">
      <alignment horizontal="center" vertical="center"/>
    </xf>
    <xf numFmtId="1" fontId="1" fillId="3" borderId="10" xfId="3" applyNumberFormat="1" applyBorder="1" applyAlignment="1">
      <alignment horizontal="center" vertical="center"/>
    </xf>
    <xf numFmtId="1" fontId="2" fillId="0" borderId="30" xfId="2" applyNumberFormat="1" applyBorder="1" applyAlignment="1">
      <alignment horizontal="center" vertical="center"/>
    </xf>
    <xf numFmtId="0" fontId="2" fillId="0" borderId="52" xfId="2" applyBorder="1" applyAlignment="1">
      <alignment horizontal="center" vertical="center"/>
    </xf>
    <xf numFmtId="1" fontId="2" fillId="0" borderId="9" xfId="2" applyNumberFormat="1" applyBorder="1" applyAlignment="1">
      <alignment horizontal="center" vertical="center"/>
    </xf>
    <xf numFmtId="1" fontId="2" fillId="0" borderId="30" xfId="2" applyNumberFormat="1" applyFill="1" applyBorder="1" applyAlignment="1">
      <alignment horizontal="center" vertical="center"/>
    </xf>
    <xf numFmtId="1" fontId="2" fillId="0" borderId="10" xfId="2" applyNumberFormat="1" applyFill="1" applyBorder="1" applyAlignment="1">
      <alignment horizontal="center" vertical="center"/>
    </xf>
    <xf numFmtId="1" fontId="2" fillId="0" borderId="30" xfId="2" applyNumberFormat="1" applyFill="1" applyBorder="1" applyAlignment="1" applyProtection="1">
      <alignment horizontal="center" vertical="center"/>
      <protection locked="0"/>
    </xf>
    <xf numFmtId="1" fontId="2" fillId="0" borderId="10" xfId="2" applyNumberFormat="1" applyFill="1" applyBorder="1" applyAlignment="1" applyProtection="1">
      <alignment horizontal="center" vertical="center"/>
      <protection locked="0"/>
    </xf>
    <xf numFmtId="1" fontId="2" fillId="0" borderId="8" xfId="2" applyNumberFormat="1" applyBorder="1" applyAlignment="1">
      <alignment horizontal="center" vertical="center"/>
    </xf>
    <xf numFmtId="0" fontId="2" fillId="0" borderId="53" xfId="2" applyBorder="1" applyAlignment="1">
      <alignment horizontal="center" vertical="center"/>
    </xf>
    <xf numFmtId="1" fontId="2" fillId="0" borderId="12" xfId="2" applyNumberFormat="1" applyBorder="1" applyAlignment="1">
      <alignment horizontal="center" vertical="center"/>
    </xf>
    <xf numFmtId="181" fontId="2" fillId="0" borderId="30" xfId="2" applyNumberFormat="1" applyBorder="1" applyAlignment="1">
      <alignment horizontal="center" vertical="center"/>
    </xf>
    <xf numFmtId="181" fontId="2" fillId="0" borderId="34" xfId="2" applyNumberFormat="1" applyBorder="1" applyAlignment="1">
      <alignment horizontal="center" vertical="center"/>
    </xf>
    <xf numFmtId="0" fontId="1" fillId="3" borderId="30" xfId="3" applyBorder="1" applyAlignment="1" applyProtection="1">
      <alignment horizontal="center" vertical="center"/>
      <protection locked="0"/>
    </xf>
    <xf numFmtId="0" fontId="1" fillId="3" borderId="10" xfId="3" applyBorder="1" applyAlignment="1" applyProtection="1">
      <alignment horizontal="center" vertical="center"/>
      <protection locked="0"/>
    </xf>
    <xf numFmtId="1" fontId="1" fillId="3" borderId="10" xfId="3" applyNumberFormat="1" applyBorder="1" applyAlignment="1" applyProtection="1">
      <alignment horizontal="center" vertical="center"/>
      <protection locked="0"/>
    </xf>
    <xf numFmtId="1" fontId="2" fillId="0" borderId="34" xfId="2" applyNumberFormat="1" applyBorder="1" applyAlignment="1">
      <alignment horizontal="center" vertical="center"/>
    </xf>
    <xf numFmtId="0" fontId="2" fillId="0" borderId="1" xfId="2" applyFill="1" applyBorder="1" applyAlignment="1" applyProtection="1">
      <alignment vertical="top"/>
      <protection locked="0"/>
    </xf>
    <xf numFmtId="0" fontId="2" fillId="0" borderId="14" xfId="2" applyBorder="1" applyAlignment="1">
      <alignment horizontal="center" vertical="center" shrinkToFit="1"/>
    </xf>
    <xf numFmtId="0" fontId="2" fillId="0" borderId="5" xfId="2" applyBorder="1" applyAlignment="1" applyProtection="1">
      <alignment horizontal="center" vertical="center" shrinkToFit="1"/>
    </xf>
    <xf numFmtId="0" fontId="2" fillId="0" borderId="8" xfId="2" applyFill="1" applyBorder="1" applyAlignment="1" applyProtection="1">
      <alignment horizontal="center" vertical="center" shrinkToFit="1"/>
    </xf>
    <xf numFmtId="0" fontId="9" fillId="0" borderId="66" xfId="2" applyNumberFormat="1" applyFont="1" applyFill="1" applyBorder="1" applyAlignment="1">
      <alignment horizontal="center" vertical="center" wrapText="1"/>
    </xf>
    <xf numFmtId="0" fontId="2" fillId="0" borderId="5" xfId="2" applyNumberFormat="1" applyBorder="1" applyAlignment="1">
      <alignment horizontal="center" vertical="center" shrinkToFit="1"/>
    </xf>
    <xf numFmtId="0" fontId="2" fillId="6" borderId="5" xfId="2" applyFill="1" applyBorder="1" applyAlignment="1" applyProtection="1">
      <alignment horizontal="center" vertical="center" shrinkToFit="1"/>
      <protection locked="0"/>
    </xf>
    <xf numFmtId="0" fontId="2" fillId="6" borderId="4" xfId="2" applyNumberFormat="1" applyFill="1" applyBorder="1" applyAlignment="1" applyProtection="1">
      <alignment horizontal="center" vertical="center"/>
      <protection locked="0"/>
    </xf>
    <xf numFmtId="0" fontId="2" fillId="0" borderId="9" xfId="2" applyNumberFormat="1" applyBorder="1" applyAlignment="1">
      <alignment horizontal="center" vertical="center" shrinkToFit="1"/>
    </xf>
    <xf numFmtId="0" fontId="2" fillId="0" borderId="14" xfId="2" applyNumberFormat="1" applyBorder="1" applyAlignment="1">
      <alignment horizontal="center" vertical="center" shrinkToFit="1"/>
    </xf>
    <xf numFmtId="9" fontId="2" fillId="0" borderId="19" xfId="1" applyFont="1" applyBorder="1" applyAlignment="1">
      <alignment horizontal="center" vertical="center" shrinkToFit="1"/>
    </xf>
    <xf numFmtId="0" fontId="2" fillId="6" borderId="18" xfId="2" applyNumberFormat="1" applyFill="1" applyBorder="1" applyAlignment="1" applyProtection="1">
      <alignment horizontal="center" vertical="center"/>
      <protection locked="0"/>
    </xf>
    <xf numFmtId="9" fontId="2" fillId="0" borderId="18" xfId="1" applyFont="1" applyBorder="1" applyAlignment="1">
      <alignment horizontal="center" vertical="center"/>
    </xf>
    <xf numFmtId="0" fontId="2" fillId="6" borderId="8" xfId="2" applyFill="1" applyBorder="1" applyAlignment="1" applyProtection="1">
      <alignment horizontal="center" vertical="center" shrinkToFit="1"/>
    </xf>
    <xf numFmtId="0" fontId="2" fillId="6" borderId="7" xfId="2" applyNumberFormat="1" applyFill="1" applyBorder="1" applyAlignment="1" applyProtection="1">
      <alignment horizontal="center" vertical="center"/>
    </xf>
    <xf numFmtId="9" fontId="2" fillId="0" borderId="19" xfId="1" applyFont="1" applyBorder="1" applyAlignment="1">
      <alignment horizontal="center" vertical="center"/>
    </xf>
    <xf numFmtId="0" fontId="2" fillId="0" borderId="67" xfId="2" applyBorder="1" applyAlignment="1">
      <alignment horizontal="center" vertical="center" shrinkToFit="1"/>
    </xf>
    <xf numFmtId="9" fontId="2" fillId="0" borderId="68" xfId="1" applyFont="1" applyBorder="1" applyAlignment="1">
      <alignment horizontal="center" vertical="center" shrinkToFit="1"/>
    </xf>
    <xf numFmtId="9" fontId="2" fillId="0" borderId="18" xfId="1" applyFont="1" applyBorder="1" applyAlignment="1" applyProtection="1">
      <alignment horizontal="center" vertical="center" shrinkToFit="1"/>
    </xf>
    <xf numFmtId="0" fontId="2" fillId="0" borderId="5" xfId="2" applyNumberFormat="1" applyBorder="1" applyAlignment="1" applyProtection="1">
      <alignment horizontal="center" vertical="center" shrinkToFit="1"/>
    </xf>
    <xf numFmtId="0" fontId="2" fillId="0" borderId="10" xfId="2" applyFill="1" applyBorder="1" applyAlignment="1" applyProtection="1">
      <alignment horizontal="center" vertical="center" shrinkToFit="1"/>
      <protection locked="0"/>
    </xf>
    <xf numFmtId="0" fontId="2" fillId="0" borderId="4" xfId="2" applyNumberFormat="1" applyFill="1" applyBorder="1" applyAlignment="1" applyProtection="1">
      <alignment horizontal="center" vertical="center"/>
      <protection locked="0"/>
    </xf>
    <xf numFmtId="0" fontId="2" fillId="0" borderId="8" xfId="2" applyNumberFormat="1" applyFill="1" applyBorder="1" applyAlignment="1" applyProtection="1">
      <alignment horizontal="center" vertical="center" shrinkToFit="1"/>
    </xf>
    <xf numFmtId="9" fontId="2" fillId="0" borderId="18" xfId="1" applyFont="1" applyBorder="1" applyAlignment="1">
      <alignment horizontal="center" vertical="center" shrinkToFit="1"/>
    </xf>
    <xf numFmtId="0" fontId="2" fillId="0" borderId="55" xfId="2" applyNumberFormat="1" applyBorder="1" applyAlignment="1">
      <alignment horizontal="center" vertical="center" shrinkToFit="1"/>
    </xf>
    <xf numFmtId="1" fontId="2" fillId="0" borderId="55" xfId="2" applyNumberFormat="1" applyFill="1" applyBorder="1" applyAlignment="1">
      <alignment horizontal="center" vertical="center" shrinkToFit="1"/>
    </xf>
    <xf numFmtId="1" fontId="2" fillId="0" borderId="69" xfId="2" applyNumberFormat="1" applyFill="1" applyBorder="1" applyAlignment="1">
      <alignment horizontal="center" vertical="center" shrinkToFit="1"/>
    </xf>
    <xf numFmtId="0" fontId="2" fillId="0" borderId="18" xfId="2" applyNumberFormat="1" applyFill="1" applyBorder="1" applyAlignment="1" applyProtection="1">
      <alignment horizontal="center" vertical="center"/>
      <protection locked="0"/>
    </xf>
    <xf numFmtId="0" fontId="1" fillId="3" borderId="54" xfId="3" applyBorder="1" applyAlignment="1" applyProtection="1">
      <alignment horizontal="center" vertical="center" shrinkToFit="1"/>
      <protection locked="0"/>
    </xf>
    <xf numFmtId="0" fontId="1" fillId="3" borderId="5" xfId="3" applyBorder="1" applyAlignment="1" applyProtection="1">
      <alignment horizontal="center" vertical="center" shrinkToFit="1"/>
      <protection locked="0"/>
    </xf>
    <xf numFmtId="1" fontId="1" fillId="3" borderId="5" xfId="3" applyNumberFormat="1" applyBorder="1" applyAlignment="1" applyProtection="1">
      <alignment horizontal="center" vertical="center" shrinkToFit="1"/>
      <protection locked="0"/>
    </xf>
    <xf numFmtId="0" fontId="2" fillId="0" borderId="52" xfId="2" applyNumberFormat="1" applyBorder="1" applyAlignment="1">
      <alignment horizontal="center" vertical="center" shrinkToFit="1"/>
    </xf>
    <xf numFmtId="0" fontId="2" fillId="0" borderId="70" xfId="2" applyNumberFormat="1" applyBorder="1" applyAlignment="1">
      <alignment horizontal="center" vertical="center" shrinkToFit="1"/>
    </xf>
    <xf numFmtId="1" fontId="2" fillId="0" borderId="14" xfId="2" applyNumberFormat="1" applyBorder="1" applyAlignment="1">
      <alignment horizontal="center" vertical="center" shrinkToFit="1"/>
    </xf>
    <xf numFmtId="0" fontId="1" fillId="3" borderId="30" xfId="3" applyNumberFormat="1" applyBorder="1" applyAlignment="1" applyProtection="1">
      <alignment horizontal="center" vertical="center" shrinkToFit="1"/>
      <protection locked="0"/>
    </xf>
    <xf numFmtId="0" fontId="1" fillId="3" borderId="10" xfId="3" applyNumberFormat="1" applyBorder="1" applyAlignment="1" applyProtection="1">
      <alignment horizontal="center" vertical="center" shrinkToFit="1"/>
      <protection locked="0"/>
    </xf>
    <xf numFmtId="1" fontId="1" fillId="3" borderId="10" xfId="3" applyNumberFormat="1" applyBorder="1" applyAlignment="1" applyProtection="1">
      <alignment horizontal="center" vertical="center" shrinkToFit="1"/>
      <protection locked="0"/>
    </xf>
    <xf numFmtId="0" fontId="2" fillId="0" borderId="34" xfId="2" applyNumberFormat="1" applyBorder="1" applyAlignment="1">
      <alignment horizontal="center" vertical="center" shrinkToFit="1"/>
    </xf>
    <xf numFmtId="0" fontId="2" fillId="0" borderId="30" xfId="2" applyNumberFormat="1" applyBorder="1" applyAlignment="1">
      <alignment horizontal="center" vertical="center" shrinkToFit="1"/>
    </xf>
    <xf numFmtId="0" fontId="1" fillId="3" borderId="34" xfId="3" applyNumberFormat="1" applyBorder="1" applyAlignment="1" applyProtection="1">
      <alignment horizontal="center" vertical="center" shrinkToFit="1"/>
    </xf>
    <xf numFmtId="0" fontId="1" fillId="3" borderId="8" xfId="3" applyNumberFormat="1" applyBorder="1" applyAlignment="1" applyProtection="1">
      <alignment horizontal="center" vertical="center" shrinkToFit="1"/>
    </xf>
    <xf numFmtId="1" fontId="1" fillId="3" borderId="8" xfId="3" applyNumberFormat="1" applyBorder="1" applyAlignment="1" applyProtection="1">
      <alignment horizontal="center" vertical="center" shrinkToFit="1"/>
    </xf>
    <xf numFmtId="0" fontId="1" fillId="3" borderId="54" xfId="3" applyNumberFormat="1" applyBorder="1" applyAlignment="1" applyProtection="1">
      <alignment horizontal="center" vertical="center" shrinkToFit="1"/>
      <protection locked="0"/>
    </xf>
    <xf numFmtId="0" fontId="1" fillId="3" borderId="5" xfId="3" applyNumberFormat="1" applyBorder="1" applyAlignment="1" applyProtection="1">
      <alignment horizontal="center" vertical="center" shrinkToFit="1"/>
      <protection locked="0"/>
    </xf>
    <xf numFmtId="0" fontId="1" fillId="0" borderId="54" xfId="3" applyNumberFormat="1" applyFill="1" applyBorder="1" applyAlignment="1" applyProtection="1">
      <alignment horizontal="center" vertical="center" shrinkToFit="1"/>
      <protection locked="0"/>
    </xf>
    <xf numFmtId="0" fontId="1" fillId="0" borderId="5" xfId="3" applyNumberFormat="1" applyFill="1" applyBorder="1" applyAlignment="1" applyProtection="1">
      <alignment horizontal="center" vertical="center" shrinkToFit="1"/>
      <protection locked="0"/>
    </xf>
    <xf numFmtId="1" fontId="1" fillId="0" borderId="5" xfId="3" applyNumberFormat="1" applyFill="1" applyBorder="1" applyAlignment="1" applyProtection="1">
      <alignment horizontal="center" vertical="center" shrinkToFit="1"/>
      <protection locked="0"/>
    </xf>
    <xf numFmtId="0" fontId="1" fillId="0" borderId="34" xfId="3" applyNumberFormat="1" applyFill="1" applyBorder="1" applyAlignment="1" applyProtection="1">
      <alignment horizontal="center" vertical="center" shrinkToFit="1"/>
      <protection locked="0"/>
    </xf>
    <xf numFmtId="0" fontId="1" fillId="0" borderId="8" xfId="3" applyNumberFormat="1" applyFill="1" applyBorder="1" applyAlignment="1" applyProtection="1">
      <alignment horizontal="center" vertical="center" shrinkToFit="1"/>
      <protection locked="0"/>
    </xf>
    <xf numFmtId="1" fontId="1" fillId="0" borderId="8" xfId="3" applyNumberFormat="1" applyFill="1" applyBorder="1" applyAlignment="1" applyProtection="1">
      <alignment horizontal="center" vertical="center" shrinkToFit="1"/>
      <protection locked="0"/>
    </xf>
    <xf numFmtId="1" fontId="2" fillId="0" borderId="71" xfId="2" applyNumberFormat="1" applyFill="1" applyBorder="1" applyAlignment="1">
      <alignment horizontal="center" vertical="center" shrinkToFit="1"/>
    </xf>
    <xf numFmtId="0" fontId="2" fillId="0" borderId="30" xfId="2" applyNumberFormat="1" applyFill="1" applyBorder="1" applyAlignment="1" applyProtection="1">
      <alignment horizontal="center" vertical="center" shrinkToFit="1"/>
      <protection locked="0"/>
    </xf>
    <xf numFmtId="0" fontId="2" fillId="0" borderId="10" xfId="2" applyNumberFormat="1" applyFill="1" applyBorder="1" applyAlignment="1" applyProtection="1">
      <alignment horizontal="center" vertical="center" shrinkToFit="1"/>
      <protection locked="0"/>
    </xf>
    <xf numFmtId="1" fontId="2" fillId="0" borderId="10" xfId="2" applyNumberFormat="1" applyFill="1" applyBorder="1" applyAlignment="1" applyProtection="1">
      <alignment horizontal="center" vertical="center" shrinkToFit="1"/>
      <protection locked="0"/>
    </xf>
    <xf numFmtId="0" fontId="2" fillId="0" borderId="10" xfId="2" applyFill="1" applyBorder="1" applyAlignment="1">
      <alignment horizontal="center" vertical="center" shrinkToFit="1"/>
    </xf>
    <xf numFmtId="0" fontId="2" fillId="0" borderId="8" xfId="2" applyFill="1" applyBorder="1" applyAlignment="1">
      <alignment horizontal="center" vertical="center" shrinkToFit="1"/>
    </xf>
    <xf numFmtId="0" fontId="2" fillId="0" borderId="8" xfId="2" applyFill="1" applyBorder="1" applyAlignment="1">
      <alignment horizontal="center" vertical="center"/>
    </xf>
    <xf numFmtId="0" fontId="2" fillId="0" borderId="2" xfId="2" applyBorder="1" applyAlignment="1">
      <alignment horizontal="center" vertical="center"/>
    </xf>
    <xf numFmtId="0" fontId="2" fillId="0" borderId="72" xfId="2" applyBorder="1" applyAlignment="1">
      <alignment horizontal="center" vertical="center" shrinkToFit="1"/>
    </xf>
    <xf numFmtId="0" fontId="2" fillId="0" borderId="37" xfId="2" applyBorder="1" applyAlignment="1">
      <alignment horizontal="center" vertical="center" shrinkToFit="1"/>
    </xf>
    <xf numFmtId="0" fontId="2" fillId="0" borderId="10" xfId="2" applyNumberFormat="1" applyFill="1" applyBorder="1" applyAlignment="1">
      <alignment horizontal="center" vertical="center" shrinkToFit="1"/>
    </xf>
    <xf numFmtId="9" fontId="2" fillId="0" borderId="69" xfId="1" applyFont="1" applyBorder="1" applyAlignment="1">
      <alignment horizontal="center" vertical="center" shrinkToFit="1"/>
    </xf>
    <xf numFmtId="0" fontId="2" fillId="0" borderId="5" xfId="2" applyNumberFormat="1" applyBorder="1" applyAlignment="1">
      <alignment horizontal="center" vertical="center"/>
    </xf>
    <xf numFmtId="1" fontId="2" fillId="0" borderId="5" xfId="2" applyNumberFormat="1" applyFill="1" applyBorder="1" applyAlignment="1">
      <alignment horizontal="center" vertical="center"/>
    </xf>
    <xf numFmtId="1" fontId="2" fillId="0" borderId="4" xfId="2" applyNumberFormat="1" applyFill="1" applyBorder="1" applyAlignment="1">
      <alignment horizontal="center" vertical="center"/>
    </xf>
    <xf numFmtId="0" fontId="2" fillId="0" borderId="8" xfId="2" applyNumberFormat="1" applyFill="1" applyBorder="1" applyAlignment="1">
      <alignment horizontal="center" vertical="center"/>
    </xf>
    <xf numFmtId="0" fontId="2" fillId="0" borderId="10" xfId="2" applyFill="1" applyBorder="1" applyAlignment="1" applyProtection="1">
      <alignment horizontal="center" vertical="center" shrinkToFit="1"/>
    </xf>
    <xf numFmtId="0" fontId="2" fillId="0" borderId="7" xfId="2" applyNumberFormat="1" applyFill="1" applyBorder="1" applyAlignment="1" applyProtection="1">
      <alignment horizontal="center" vertical="center"/>
    </xf>
    <xf numFmtId="0" fontId="2" fillId="0" borderId="2" xfId="2" applyNumberFormat="1" applyBorder="1" applyAlignment="1">
      <alignment horizontal="center" vertical="center"/>
    </xf>
    <xf numFmtId="0" fontId="2" fillId="0" borderId="21" xfId="2" applyFill="1" applyBorder="1" applyAlignment="1">
      <alignment horizontal="center" vertical="center" shrinkToFit="1"/>
    </xf>
    <xf numFmtId="0" fontId="2" fillId="0" borderId="59" xfId="2" applyNumberFormat="1" applyFill="1" applyBorder="1" applyAlignment="1">
      <alignment horizontal="center" vertical="center"/>
    </xf>
    <xf numFmtId="0" fontId="2" fillId="0" borderId="9" xfId="2" applyNumberFormat="1" applyBorder="1" applyAlignment="1">
      <alignment horizontal="center" vertical="center"/>
    </xf>
    <xf numFmtId="0" fontId="2" fillId="0" borderId="4" xfId="2" applyNumberFormat="1" applyBorder="1" applyAlignment="1">
      <alignment horizontal="center" vertical="center"/>
    </xf>
    <xf numFmtId="0" fontId="2" fillId="0" borderId="72" xfId="2" applyNumberFormat="1" applyBorder="1" applyAlignment="1">
      <alignment horizontal="center" vertical="center" shrinkToFit="1"/>
    </xf>
    <xf numFmtId="0" fontId="2" fillId="0" borderId="10" xfId="2" applyNumberFormat="1" applyFill="1" applyBorder="1" applyAlignment="1">
      <alignment horizontal="center" vertical="center"/>
    </xf>
    <xf numFmtId="0" fontId="2" fillId="0" borderId="18" xfId="2" applyNumberFormat="1" applyBorder="1" applyAlignment="1">
      <alignment horizontal="center" vertical="center"/>
    </xf>
    <xf numFmtId="0" fontId="2" fillId="6" borderId="10" xfId="2" applyFill="1" applyBorder="1" applyAlignment="1">
      <alignment horizontal="center" vertical="center" shrinkToFit="1"/>
    </xf>
    <xf numFmtId="0" fontId="2" fillId="6" borderId="18" xfId="2" applyNumberFormat="1" applyFill="1" applyBorder="1" applyAlignment="1">
      <alignment horizontal="center" vertical="center"/>
    </xf>
    <xf numFmtId="0" fontId="2" fillId="0" borderId="37" xfId="2" applyNumberFormat="1" applyBorder="1" applyAlignment="1">
      <alignment horizontal="center" vertical="center" shrinkToFit="1"/>
    </xf>
    <xf numFmtId="9" fontId="2" fillId="0" borderId="38" xfId="1" applyFont="1" applyBorder="1" applyAlignment="1">
      <alignment horizontal="center" vertical="center" shrinkToFit="1"/>
    </xf>
    <xf numFmtId="0" fontId="1" fillId="0" borderId="30" xfId="3" applyNumberFormat="1" applyFill="1" applyBorder="1" applyAlignment="1" applyProtection="1">
      <alignment horizontal="center" vertical="center" shrinkToFit="1"/>
      <protection locked="0"/>
    </xf>
    <xf numFmtId="0" fontId="1" fillId="0" borderId="10" xfId="3" applyNumberFormat="1" applyFill="1" applyBorder="1" applyAlignment="1" applyProtection="1">
      <alignment horizontal="center" vertical="center" shrinkToFit="1"/>
      <protection locked="0"/>
    </xf>
    <xf numFmtId="1" fontId="1" fillId="0" borderId="10" xfId="3" applyNumberFormat="1" applyFill="1" applyBorder="1" applyAlignment="1" applyProtection="1">
      <alignment horizontal="center" vertical="center" shrinkToFit="1"/>
      <protection locked="0"/>
    </xf>
    <xf numFmtId="1" fontId="2" fillId="0" borderId="54" xfId="2" applyNumberFormat="1" applyFill="1" applyBorder="1" applyAlignment="1">
      <alignment horizontal="center" vertical="center"/>
    </xf>
    <xf numFmtId="0" fontId="1" fillId="0" borderId="34" xfId="3" applyNumberFormat="1" applyFill="1" applyBorder="1" applyAlignment="1" applyProtection="1">
      <alignment horizontal="center" vertical="center"/>
    </xf>
    <xf numFmtId="0" fontId="1" fillId="0" borderId="8" xfId="3" applyNumberFormat="1" applyFill="1" applyBorder="1" applyAlignment="1" applyProtection="1">
      <alignment horizontal="center" vertical="center"/>
    </xf>
    <xf numFmtId="1" fontId="1" fillId="0" borderId="8" xfId="3" applyNumberFormat="1" applyFill="1" applyBorder="1" applyAlignment="1" applyProtection="1">
      <alignment horizontal="center" vertical="center"/>
    </xf>
    <xf numFmtId="0" fontId="2" fillId="0" borderId="26" xfId="2" applyNumberFormat="1" applyBorder="1" applyAlignment="1">
      <alignment horizontal="center" vertical="center"/>
    </xf>
    <xf numFmtId="1" fontId="2" fillId="0" borderId="2" xfId="2" applyNumberFormat="1" applyFill="1" applyBorder="1" applyAlignment="1">
      <alignment horizontal="center" vertical="center"/>
    </xf>
    <xf numFmtId="0" fontId="2" fillId="0" borderId="52" xfId="2" applyNumberFormat="1" applyBorder="1" applyAlignment="1">
      <alignment horizontal="center" vertical="center"/>
    </xf>
    <xf numFmtId="0" fontId="1" fillId="3" borderId="30" xfId="3" applyNumberFormat="1" applyBorder="1" applyAlignment="1" applyProtection="1">
      <alignment horizontal="center" vertical="center"/>
      <protection locked="0"/>
    </xf>
    <xf numFmtId="0" fontId="1" fillId="3" borderId="10" xfId="3" applyNumberFormat="1" applyBorder="1" applyAlignment="1" applyProtection="1">
      <alignment horizontal="center" vertical="center"/>
      <protection locked="0"/>
    </xf>
    <xf numFmtId="0" fontId="1" fillId="0" borderId="30" xfId="3" applyNumberFormat="1" applyFill="1" applyBorder="1" applyAlignment="1">
      <alignment horizontal="center" vertical="center"/>
    </xf>
    <xf numFmtId="0" fontId="1" fillId="0" borderId="10" xfId="3" applyNumberFormat="1" applyFill="1" applyBorder="1" applyAlignment="1">
      <alignment horizontal="center" vertical="center"/>
    </xf>
    <xf numFmtId="1" fontId="1" fillId="0" borderId="10" xfId="3" applyNumberFormat="1" applyFill="1" applyBorder="1" applyAlignment="1">
      <alignment horizontal="center" vertical="center"/>
    </xf>
    <xf numFmtId="0" fontId="2" fillId="0" borderId="34" xfId="2" applyNumberFormat="1" applyBorder="1" applyAlignment="1">
      <alignment horizontal="center" vertical="center"/>
    </xf>
    <xf numFmtId="0" fontId="2" fillId="0" borderId="54" xfId="2" applyNumberFormat="1" applyBorder="1" applyAlignment="1">
      <alignment horizontal="center" vertical="center"/>
    </xf>
    <xf numFmtId="1" fontId="2" fillId="0" borderId="5" xfId="2" applyNumberFormat="1" applyBorder="1" applyAlignment="1">
      <alignment horizontal="center" vertical="center"/>
    </xf>
    <xf numFmtId="0" fontId="2" fillId="0" borderId="73" xfId="2" applyNumberFormat="1" applyBorder="1" applyAlignment="1">
      <alignment horizontal="center" vertical="center" shrinkToFit="1"/>
    </xf>
    <xf numFmtId="1" fontId="2" fillId="0" borderId="72" xfId="2" applyNumberFormat="1" applyBorder="1" applyAlignment="1">
      <alignment horizontal="center" vertical="center" shrinkToFit="1"/>
    </xf>
    <xf numFmtId="0" fontId="1" fillId="0" borderId="30" xfId="3" applyNumberFormat="1" applyFill="1" applyBorder="1" applyAlignment="1" applyProtection="1">
      <alignment horizontal="center" vertical="center"/>
      <protection locked="0"/>
    </xf>
    <xf numFmtId="0" fontId="1" fillId="0" borderId="10" xfId="3" applyNumberFormat="1" applyFill="1" applyBorder="1" applyAlignment="1" applyProtection="1">
      <alignment horizontal="center" vertical="center"/>
      <protection locked="0"/>
    </xf>
    <xf numFmtId="1" fontId="1" fillId="0" borderId="10" xfId="3" applyNumberFormat="1" applyFill="1" applyBorder="1" applyAlignment="1" applyProtection="1">
      <alignment horizontal="center" vertical="center"/>
      <protection locked="0"/>
    </xf>
    <xf numFmtId="0" fontId="1" fillId="0" borderId="34" xfId="3" applyNumberFormat="1" applyFill="1" applyBorder="1" applyAlignment="1" applyProtection="1">
      <alignment horizontal="center" vertical="center"/>
      <protection locked="0"/>
    </xf>
    <xf numFmtId="0" fontId="1" fillId="0" borderId="8" xfId="3" applyNumberFormat="1" applyFill="1" applyBorder="1" applyAlignment="1" applyProtection="1">
      <alignment horizontal="center" vertical="center"/>
      <protection locked="0"/>
    </xf>
    <xf numFmtId="1" fontId="1" fillId="0" borderId="8" xfId="3" applyNumberFormat="1" applyFill="1" applyBorder="1" applyAlignment="1" applyProtection="1">
      <alignment horizontal="center" vertical="center"/>
      <protection locked="0"/>
    </xf>
    <xf numFmtId="0" fontId="2" fillId="0" borderId="30" xfId="2" applyNumberFormat="1" applyBorder="1" applyAlignment="1">
      <alignment horizontal="center" vertical="center"/>
    </xf>
    <xf numFmtId="0" fontId="1" fillId="3" borderId="30" xfId="3" applyNumberFormat="1" applyBorder="1" applyAlignment="1">
      <alignment horizontal="center" vertical="center"/>
    </xf>
    <xf numFmtId="0" fontId="1" fillId="3" borderId="10" xfId="3" applyNumberFormat="1" applyBorder="1" applyAlignment="1">
      <alignment horizontal="center" vertical="center"/>
    </xf>
    <xf numFmtId="0" fontId="2" fillId="0" borderId="74" xfId="2" applyNumberFormat="1" applyBorder="1" applyAlignment="1">
      <alignment horizontal="center" vertical="center" shrinkToFit="1"/>
    </xf>
    <xf numFmtId="1" fontId="2" fillId="0" borderId="37" xfId="2" applyNumberFormat="1" applyBorder="1" applyAlignment="1">
      <alignment horizontal="center" vertical="center" shrinkToFit="1"/>
    </xf>
    <xf numFmtId="0" fontId="2" fillId="0" borderId="55" xfId="2" applyFill="1" applyBorder="1" applyAlignment="1">
      <alignment horizontal="center" vertical="center" shrinkToFit="1"/>
    </xf>
    <xf numFmtId="0" fontId="2" fillId="0" borderId="4" xfId="2" applyNumberFormat="1" applyFill="1" applyBorder="1" applyAlignment="1" applyProtection="1">
      <alignment horizontal="center" vertical="center"/>
      <protection locked="0"/>
    </xf>
    <xf numFmtId="0" fontId="2" fillId="0" borderId="55" xfId="2" applyFill="1" applyBorder="1" applyAlignment="1" applyProtection="1">
      <alignment horizontal="center" vertical="center" shrinkToFit="1"/>
      <protection locked="0"/>
    </xf>
    <xf numFmtId="0" fontId="2" fillId="0" borderId="69" xfId="2" applyNumberFormat="1" applyFill="1" applyBorder="1" applyAlignment="1" applyProtection="1">
      <alignment horizontal="center" vertical="center"/>
      <protection locked="0"/>
    </xf>
    <xf numFmtId="0" fontId="2" fillId="6" borderId="55" xfId="2" applyFill="1" applyBorder="1" applyAlignment="1" applyProtection="1">
      <alignment horizontal="center" vertical="center" shrinkToFit="1"/>
      <protection locked="0"/>
    </xf>
    <xf numFmtId="0" fontId="2" fillId="6" borderId="69" xfId="2" applyNumberFormat="1" applyFill="1" applyBorder="1" applyAlignment="1" applyProtection="1">
      <alignment horizontal="center" vertical="center"/>
      <protection locked="0"/>
    </xf>
    <xf numFmtId="0" fontId="1" fillId="3" borderId="10" xfId="3" applyBorder="1" applyAlignment="1" applyProtection="1">
      <alignment horizontal="center" vertical="center" shrinkToFit="1"/>
      <protection locked="0"/>
    </xf>
    <xf numFmtId="0" fontId="1" fillId="0" borderId="10" xfId="3" applyFill="1" applyBorder="1" applyAlignment="1" applyProtection="1">
      <alignment horizontal="center" vertical="center" shrinkToFit="1"/>
      <protection locked="0"/>
    </xf>
    <xf numFmtId="0" fontId="2" fillId="0" borderId="5" xfId="2" applyFill="1" applyBorder="1" applyAlignment="1" applyProtection="1">
      <alignment horizontal="center" vertical="center" shrinkToFit="1"/>
      <protection locked="0"/>
    </xf>
    <xf numFmtId="1" fontId="2" fillId="0" borderId="5" xfId="2" applyNumberFormat="1" applyFill="1" applyBorder="1" applyAlignment="1" applyProtection="1">
      <alignment horizontal="center" vertical="center" shrinkToFit="1"/>
      <protection locked="0"/>
    </xf>
    <xf numFmtId="0" fontId="2" fillId="0" borderId="8" xfId="2" applyFill="1" applyBorder="1" applyAlignment="1" applyProtection="1">
      <alignment horizontal="center" vertical="center" shrinkToFit="1"/>
      <protection locked="0"/>
    </xf>
    <xf numFmtId="0" fontId="1" fillId="0" borderId="55" xfId="3" applyFill="1" applyBorder="1" applyAlignment="1">
      <alignment horizontal="center" vertical="center" shrinkToFit="1"/>
    </xf>
    <xf numFmtId="1" fontId="1" fillId="0" borderId="55" xfId="3" applyNumberFormat="1" applyFill="1" applyBorder="1" applyAlignment="1">
      <alignment horizontal="center" vertical="center" shrinkToFit="1"/>
    </xf>
    <xf numFmtId="0" fontId="1" fillId="3" borderId="55" xfId="3" applyBorder="1" applyAlignment="1" applyProtection="1">
      <alignment horizontal="center" vertical="center" shrinkToFit="1"/>
      <protection locked="0"/>
    </xf>
    <xf numFmtId="1" fontId="1" fillId="3" borderId="55" xfId="3" applyNumberFormat="1" applyBorder="1" applyAlignment="1" applyProtection="1">
      <alignment horizontal="center" vertical="center" shrinkToFit="1"/>
      <protection locked="0"/>
    </xf>
    <xf numFmtId="1" fontId="2" fillId="0" borderId="2" xfId="2" applyNumberFormat="1" applyBorder="1" applyAlignment="1">
      <alignment horizontal="center" vertical="center"/>
    </xf>
    <xf numFmtId="0" fontId="2" fillId="6" borderId="10" xfId="2" applyFill="1" applyBorder="1" applyAlignment="1" applyProtection="1">
      <alignment horizontal="center" vertical="center" shrinkToFit="1"/>
    </xf>
    <xf numFmtId="0" fontId="2" fillId="6" borderId="18" xfId="2" applyNumberFormat="1" applyFill="1" applyBorder="1" applyAlignment="1" applyProtection="1">
      <alignment horizontal="center" vertical="center"/>
    </xf>
    <xf numFmtId="0" fontId="2" fillId="0" borderId="18" xfId="2" applyNumberFormat="1" applyFill="1" applyBorder="1" applyAlignment="1">
      <alignment horizontal="center" vertical="center"/>
    </xf>
    <xf numFmtId="0" fontId="2" fillId="0" borderId="69" xfId="2" applyNumberFormat="1" applyBorder="1" applyAlignment="1">
      <alignment horizontal="center" vertical="center"/>
    </xf>
    <xf numFmtId="0" fontId="1" fillId="3" borderId="10" xfId="3" applyBorder="1" applyAlignment="1" applyProtection="1">
      <alignment horizontal="center" vertical="center" shrinkToFit="1"/>
    </xf>
    <xf numFmtId="1" fontId="1" fillId="3" borderId="10" xfId="3" applyNumberFormat="1" applyBorder="1" applyAlignment="1" applyProtection="1">
      <alignment horizontal="center" vertical="center" shrinkToFit="1"/>
    </xf>
    <xf numFmtId="0" fontId="1" fillId="3" borderId="55" xfId="3" applyBorder="1" applyAlignment="1">
      <alignment horizontal="center" vertical="center" shrinkToFit="1"/>
    </xf>
    <xf numFmtId="1" fontId="1" fillId="3" borderId="55" xfId="3" applyNumberFormat="1" applyBorder="1" applyAlignment="1">
      <alignment horizontal="center" vertical="center" shrinkToFit="1"/>
    </xf>
    <xf numFmtId="0" fontId="1" fillId="3" borderId="8" xfId="3" applyBorder="1" applyAlignment="1">
      <alignment horizontal="center" vertical="center" shrinkToFit="1"/>
    </xf>
    <xf numFmtId="0" fontId="1" fillId="3" borderId="8" xfId="3" applyBorder="1" applyAlignment="1" applyProtection="1">
      <alignment horizontal="center" vertical="center"/>
      <protection locked="0"/>
    </xf>
    <xf numFmtId="1" fontId="1" fillId="3" borderId="8" xfId="3" applyNumberFormat="1" applyBorder="1" applyAlignment="1" applyProtection="1">
      <alignment horizontal="center" vertical="center"/>
      <protection locked="0"/>
    </xf>
    <xf numFmtId="0" fontId="2" fillId="6" borderId="75" xfId="2" applyNumberFormat="1" applyFill="1" applyBorder="1" applyAlignment="1" applyProtection="1">
      <alignment horizontal="center" vertical="center"/>
      <protection locked="0"/>
    </xf>
    <xf numFmtId="0" fontId="2" fillId="6" borderId="76" xfId="2" applyNumberFormat="1" applyFill="1" applyBorder="1" applyAlignment="1" applyProtection="1">
      <alignment horizontal="center" vertical="center"/>
      <protection locked="0"/>
    </xf>
    <xf numFmtId="0" fontId="2" fillId="0" borderId="76" xfId="2" applyNumberFormat="1" applyFill="1" applyBorder="1" applyAlignment="1">
      <alignment horizontal="center" vertical="center"/>
    </xf>
    <xf numFmtId="0" fontId="2" fillId="0" borderId="77" xfId="2" applyNumberFormat="1" applyFill="1" applyBorder="1" applyAlignment="1">
      <alignment horizontal="center" vertical="center"/>
    </xf>
    <xf numFmtId="9" fontId="2" fillId="0" borderId="78" xfId="1" applyFont="1" applyBorder="1" applyAlignment="1">
      <alignment horizontal="center" vertical="center"/>
    </xf>
    <xf numFmtId="0" fontId="2" fillId="6" borderId="63" xfId="2" applyNumberFormat="1" applyFill="1" applyBorder="1" applyAlignment="1" applyProtection="1">
      <alignment horizontal="center" vertical="center"/>
      <protection locked="0"/>
    </xf>
    <xf numFmtId="9" fontId="2" fillId="0" borderId="63" xfId="1" applyFont="1" applyBorder="1" applyAlignment="1">
      <alignment horizontal="center" vertical="center"/>
    </xf>
    <xf numFmtId="0" fontId="2" fillId="0" borderId="75" xfId="2" applyNumberFormat="1" applyBorder="1" applyAlignment="1">
      <alignment horizontal="center" vertical="center"/>
    </xf>
    <xf numFmtId="0" fontId="2" fillId="0" borderId="76" xfId="2" applyNumberFormat="1" applyBorder="1" applyAlignment="1">
      <alignment horizontal="center" vertical="center"/>
    </xf>
    <xf numFmtId="0" fontId="2" fillId="0" borderId="77" xfId="2" applyNumberFormat="1" applyBorder="1" applyAlignment="1">
      <alignment horizontal="center" vertical="center"/>
    </xf>
    <xf numFmtId="0" fontId="2" fillId="0" borderId="76" xfId="2" applyNumberFormat="1" applyFill="1" applyBorder="1" applyAlignment="1" applyProtection="1">
      <alignment horizontal="center" vertical="center"/>
      <protection locked="0"/>
    </xf>
    <xf numFmtId="9" fontId="2" fillId="0" borderId="79" xfId="1" applyFont="1" applyBorder="1" applyAlignment="1">
      <alignment horizontal="center" vertical="center"/>
    </xf>
    <xf numFmtId="9" fontId="2" fillId="0" borderId="78" xfId="1" applyFont="1" applyBorder="1" applyAlignment="1">
      <alignment horizontal="center" vertical="center" shrinkToFit="1"/>
    </xf>
    <xf numFmtId="0" fontId="2" fillId="0" borderId="63" xfId="2" applyNumberFormat="1" applyBorder="1" applyAlignment="1">
      <alignment horizontal="center" vertical="center"/>
    </xf>
    <xf numFmtId="9" fontId="2" fillId="0" borderId="63" xfId="1" applyFont="1" applyBorder="1" applyAlignment="1">
      <alignment horizontal="center" vertical="center" shrinkToFit="1"/>
    </xf>
    <xf numFmtId="0" fontId="1" fillId="3" borderId="10" xfId="3" applyBorder="1" applyAlignment="1">
      <alignment horizontal="center" vertical="center" shrinkToFit="1"/>
    </xf>
    <xf numFmtId="0" fontId="2" fillId="0" borderId="14" xfId="2" applyBorder="1" applyAlignment="1">
      <alignment horizontal="center" vertical="center"/>
    </xf>
    <xf numFmtId="0" fontId="2" fillId="0" borderId="37" xfId="2" applyBorder="1" applyAlignment="1">
      <alignment horizontal="center" vertical="center"/>
    </xf>
    <xf numFmtId="9" fontId="2" fillId="0" borderId="60" xfId="1" applyFont="1" applyBorder="1" applyAlignment="1">
      <alignment horizontal="center" vertical="center"/>
    </xf>
    <xf numFmtId="1" fontId="2" fillId="0" borderId="14" xfId="2" applyNumberFormat="1" applyBorder="1" applyAlignment="1">
      <alignment horizontal="center" vertical="center"/>
    </xf>
    <xf numFmtId="1" fontId="2" fillId="0" borderId="37" xfId="2" applyNumberFormat="1" applyBorder="1" applyAlignment="1">
      <alignment horizontal="center" vertical="center"/>
    </xf>
    <xf numFmtId="0" fontId="8" fillId="0" borderId="1" xfId="2" applyFont="1" applyAlignment="1">
      <alignment vertical="top" wrapText="1"/>
    </xf>
    <xf numFmtId="0" fontId="8" fillId="0" borderId="1" xfId="2" applyFont="1" applyAlignment="1">
      <alignment horizontal="left" vertical="top" wrapText="1"/>
    </xf>
    <xf numFmtId="0" fontId="7" fillId="0" borderId="1" xfId="2" applyFont="1" applyAlignment="1">
      <alignment vertical="top" wrapText="1"/>
    </xf>
    <xf numFmtId="0" fontId="6" fillId="0" borderId="1" xfId="2" applyFont="1" applyAlignment="1">
      <alignment vertical="top" wrapText="1"/>
    </xf>
    <xf numFmtId="0" fontId="10" fillId="0" borderId="1" xfId="2" applyFont="1">
      <alignment vertical="center"/>
    </xf>
    <xf numFmtId="0" fontId="11" fillId="0" borderId="1" xfId="2" applyFont="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1" xfId="2" applyFont="1" applyAlignment="1">
      <alignment horizontal="center" vertical="center"/>
    </xf>
    <xf numFmtId="0" fontId="8" fillId="0" borderId="1" xfId="2" applyFont="1" applyAlignment="1">
      <alignment horizontal="left" vertical="top" wrapText="1"/>
    </xf>
    <xf numFmtId="0" fontId="7" fillId="0" borderId="1" xfId="2" applyFont="1" applyAlignment="1">
      <alignment horizontal="left" vertical="top" wrapText="1"/>
    </xf>
    <xf numFmtId="0" fontId="7" fillId="0" borderId="1" xfId="2" applyFont="1" applyAlignment="1">
      <alignment horizontal="center" vertical="top" wrapText="1"/>
    </xf>
    <xf numFmtId="0" fontId="8" fillId="0" borderId="1" xfId="2" applyFont="1" applyAlignment="1">
      <alignment horizontal="center" vertical="top" wrapText="1"/>
    </xf>
    <xf numFmtId="0" fontId="9" fillId="6" borderId="1" xfId="2" applyFont="1" applyFill="1" applyAlignment="1">
      <alignment horizontal="center" vertical="center" shrinkToFit="1"/>
    </xf>
    <xf numFmtId="0" fontId="6" fillId="0" borderId="39" xfId="2" applyFont="1" applyBorder="1" applyAlignment="1">
      <alignment horizontal="center" vertical="center"/>
    </xf>
    <xf numFmtId="0" fontId="10" fillId="0" borderId="40" xfId="2" applyFont="1" applyBorder="1" applyAlignment="1">
      <alignment horizontal="center" vertical="center"/>
    </xf>
    <xf numFmtId="0" fontId="10" fillId="6" borderId="40" xfId="2" applyFont="1" applyFill="1" applyBorder="1" applyAlignment="1">
      <alignment horizontal="center" vertical="center"/>
    </xf>
    <xf numFmtId="0" fontId="10" fillId="6" borderId="49" xfId="2" applyFont="1" applyFill="1" applyBorder="1" applyAlignment="1">
      <alignment horizontal="center" vertical="center"/>
    </xf>
    <xf numFmtId="0" fontId="10" fillId="0" borderId="50" xfId="2" applyFont="1" applyBorder="1" applyAlignment="1">
      <alignment horizontal="center" vertical="center"/>
    </xf>
    <xf numFmtId="0" fontId="2" fillId="0" borderId="39" xfId="2" applyBorder="1" applyAlignment="1">
      <alignment horizontal="center" vertical="center" wrapText="1"/>
    </xf>
    <xf numFmtId="0" fontId="2" fillId="0" borderId="40" xfId="2" applyBorder="1" applyAlignment="1">
      <alignment horizontal="center" vertical="center" wrapText="1"/>
    </xf>
    <xf numFmtId="0" fontId="2" fillId="0" borderId="16" xfId="2" applyBorder="1" applyAlignment="1">
      <alignment horizontal="center" vertical="center" wrapText="1"/>
    </xf>
    <xf numFmtId="0" fontId="2" fillId="0" borderId="6" xfId="2" applyBorder="1" applyAlignment="1">
      <alignment horizontal="center" vertical="center" wrapText="1"/>
    </xf>
    <xf numFmtId="0" fontId="2" fillId="0" borderId="3" xfId="2" applyBorder="1" applyAlignment="1">
      <alignment horizontal="center" vertical="center"/>
    </xf>
    <xf numFmtId="0" fontId="2" fillId="0" borderId="6" xfId="2" applyBorder="1" applyAlignment="1">
      <alignment horizontal="center" vertical="center"/>
    </xf>
    <xf numFmtId="0" fontId="2" fillId="0" borderId="41" xfId="2" applyBorder="1" applyAlignment="1">
      <alignment horizontal="center" vertical="center"/>
    </xf>
    <xf numFmtId="0" fontId="2" fillId="0" borderId="43" xfId="2" applyBorder="1" applyAlignment="1">
      <alignment horizontal="center" vertical="center"/>
    </xf>
    <xf numFmtId="0" fontId="2" fillId="0" borderId="5" xfId="2" applyBorder="1" applyAlignment="1">
      <alignment horizontal="center" vertical="center"/>
    </xf>
    <xf numFmtId="0" fontId="2" fillId="0" borderId="8" xfId="2" applyBorder="1" applyAlignment="1">
      <alignment horizontal="center" vertical="center"/>
    </xf>
    <xf numFmtId="0" fontId="2" fillId="0" borderId="9" xfId="2" applyBorder="1" applyAlignment="1">
      <alignment horizontal="center" vertical="center"/>
    </xf>
    <xf numFmtId="0" fontId="2" fillId="0" borderId="10" xfId="2" applyBorder="1" applyAlignment="1">
      <alignment horizontal="center" vertical="center"/>
    </xf>
    <xf numFmtId="0" fontId="2" fillId="0" borderId="12" xfId="2" applyBorder="1" applyAlignment="1">
      <alignment horizontal="center" vertical="center"/>
    </xf>
    <xf numFmtId="0" fontId="2" fillId="0" borderId="30" xfId="2" applyBorder="1" applyAlignment="1">
      <alignment horizontal="center" vertical="center"/>
    </xf>
    <xf numFmtId="0" fontId="2" fillId="0" borderId="34" xfId="2" applyBorder="1" applyAlignment="1">
      <alignment horizontal="center" vertical="center"/>
    </xf>
    <xf numFmtId="0" fontId="2" fillId="0" borderId="42" xfId="2" applyBorder="1" applyAlignment="1">
      <alignment horizontal="left" vertical="top" wrapText="1"/>
    </xf>
    <xf numFmtId="0" fontId="2" fillId="0" borderId="27" xfId="2" applyBorder="1" applyAlignment="1">
      <alignment horizontal="left" vertical="top" wrapText="1"/>
    </xf>
    <xf numFmtId="0" fontId="2" fillId="0" borderId="44" xfId="2" applyBorder="1" applyAlignment="1">
      <alignment horizontal="left" vertical="top" wrapText="1"/>
    </xf>
    <xf numFmtId="0" fontId="2" fillId="0" borderId="21" xfId="2" applyBorder="1" applyAlignment="1">
      <alignment horizontal="left" vertical="top" wrapText="1"/>
    </xf>
    <xf numFmtId="0" fontId="2" fillId="0" borderId="10" xfId="2" applyBorder="1" applyAlignment="1">
      <alignment horizontal="left" vertical="top" wrapText="1"/>
    </xf>
    <xf numFmtId="0" fontId="2" fillId="0" borderId="5" xfId="2" applyBorder="1" applyAlignment="1">
      <alignment horizontal="left" vertical="top" wrapText="1"/>
    </xf>
    <xf numFmtId="0" fontId="2" fillId="0" borderId="8" xfId="2" applyBorder="1" applyAlignment="1">
      <alignment horizontal="left" vertical="top" wrapText="1"/>
    </xf>
    <xf numFmtId="0" fontId="2" fillId="0" borderId="9" xfId="2" applyBorder="1" applyAlignment="1">
      <alignment horizontal="left" vertical="top" wrapText="1"/>
    </xf>
    <xf numFmtId="0" fontId="2" fillId="0" borderId="16" xfId="2" applyBorder="1" applyAlignment="1">
      <alignment horizontal="center" vertical="center"/>
    </xf>
    <xf numFmtId="0" fontId="2" fillId="0" borderId="11" xfId="2" applyBorder="1" applyAlignment="1">
      <alignment horizontal="center" vertical="center"/>
    </xf>
    <xf numFmtId="0" fontId="2" fillId="0" borderId="5" xfId="2" applyBorder="1" applyAlignment="1">
      <alignment horizontal="center" vertical="top" wrapText="1"/>
    </xf>
    <xf numFmtId="0" fontId="2" fillId="0" borderId="8" xfId="2" applyBorder="1" applyAlignment="1">
      <alignment horizontal="center" vertical="top" wrapText="1"/>
    </xf>
    <xf numFmtId="0" fontId="2" fillId="0" borderId="48" xfId="2" applyBorder="1" applyAlignment="1">
      <alignment horizontal="left" vertical="top" wrapText="1"/>
    </xf>
    <xf numFmtId="0" fontId="2" fillId="0" borderId="1" xfId="2" applyBorder="1" applyAlignment="1">
      <alignment horizontal="left" vertical="top" wrapText="1"/>
    </xf>
    <xf numFmtId="0" fontId="2" fillId="0" borderId="12" xfId="2" applyBorder="1" applyAlignment="1">
      <alignment horizontal="left" vertical="top" wrapText="1"/>
    </xf>
    <xf numFmtId="0" fontId="2" fillId="0" borderId="55" xfId="2" applyBorder="1" applyAlignment="1">
      <alignment horizontal="center" vertical="center"/>
    </xf>
    <xf numFmtId="0" fontId="1" fillId="3" borderId="1" xfId="3" applyAlignment="1">
      <alignment horizontal="left" vertical="center" wrapText="1"/>
    </xf>
    <xf numFmtId="0" fontId="1" fillId="3" borderId="46" xfId="3" applyBorder="1" applyAlignment="1">
      <alignment horizontal="left" vertical="center" wrapText="1"/>
    </xf>
    <xf numFmtId="0" fontId="2" fillId="6" borderId="42" xfId="2" applyFill="1" applyBorder="1" applyAlignment="1" applyProtection="1">
      <alignment horizontal="center" vertical="top"/>
      <protection locked="0"/>
    </xf>
    <xf numFmtId="0" fontId="2" fillId="6" borderId="48" xfId="2" applyFill="1" applyBorder="1" applyAlignment="1" applyProtection="1">
      <alignment horizontal="center" vertical="top"/>
      <protection locked="0"/>
    </xf>
    <xf numFmtId="0" fontId="2" fillId="6" borderId="61" xfId="2" applyFill="1" applyBorder="1" applyAlignment="1" applyProtection="1">
      <alignment horizontal="center" vertical="top"/>
      <protection locked="0"/>
    </xf>
    <xf numFmtId="0" fontId="2" fillId="6" borderId="27" xfId="2" applyFill="1" applyBorder="1" applyAlignment="1" applyProtection="1">
      <alignment horizontal="center" vertical="top"/>
      <protection locked="0"/>
    </xf>
    <xf numFmtId="0" fontId="2" fillId="6" borderId="1" xfId="2" applyFill="1" applyBorder="1" applyAlignment="1" applyProtection="1">
      <alignment horizontal="center" vertical="top"/>
      <protection locked="0"/>
    </xf>
    <xf numFmtId="0" fontId="2" fillId="6" borderId="62" xfId="2" applyFill="1" applyBorder="1" applyAlignment="1" applyProtection="1">
      <alignment horizontal="center" vertical="top"/>
      <protection locked="0"/>
    </xf>
    <xf numFmtId="0" fontId="2" fillId="6" borderId="29" xfId="2" applyFill="1" applyBorder="1" applyAlignment="1" applyProtection="1">
      <alignment horizontal="center" vertical="top"/>
      <protection locked="0"/>
    </xf>
    <xf numFmtId="0" fontId="2" fillId="6" borderId="23" xfId="2" applyFill="1" applyBorder="1" applyAlignment="1" applyProtection="1">
      <alignment horizontal="center" vertical="top"/>
      <protection locked="0"/>
    </xf>
    <xf numFmtId="0" fontId="2" fillId="6" borderId="63" xfId="2" applyFill="1" applyBorder="1" applyAlignment="1" applyProtection="1">
      <alignment horizontal="center" vertical="top"/>
      <protection locked="0"/>
    </xf>
    <xf numFmtId="0" fontId="2" fillId="6" borderId="24" xfId="2" applyFill="1" applyBorder="1" applyAlignment="1" applyProtection="1">
      <alignment horizontal="center" vertical="top"/>
      <protection locked="0"/>
    </xf>
    <xf numFmtId="0" fontId="2" fillId="6" borderId="25" xfId="2" applyFill="1" applyBorder="1" applyAlignment="1" applyProtection="1">
      <alignment horizontal="center" vertical="top"/>
      <protection locked="0"/>
    </xf>
    <xf numFmtId="0" fontId="2" fillId="6" borderId="64" xfId="2" applyFill="1" applyBorder="1" applyAlignment="1" applyProtection="1">
      <alignment horizontal="center" vertical="top"/>
      <protection locked="0"/>
    </xf>
    <xf numFmtId="0" fontId="2" fillId="6" borderId="58" xfId="2" applyFill="1" applyBorder="1" applyAlignment="1" applyProtection="1">
      <alignment horizontal="center" vertical="top"/>
      <protection locked="0"/>
    </xf>
    <xf numFmtId="0" fontId="2" fillId="6" borderId="46" xfId="2" applyFill="1" applyBorder="1" applyAlignment="1" applyProtection="1">
      <alignment horizontal="center" vertical="top"/>
      <protection locked="0"/>
    </xf>
    <xf numFmtId="0" fontId="2" fillId="6" borderId="60" xfId="2" applyFill="1" applyBorder="1" applyAlignment="1" applyProtection="1">
      <alignment horizontal="center" vertical="top"/>
      <protection locked="0"/>
    </xf>
    <xf numFmtId="0" fontId="2" fillId="0" borderId="10" xfId="2" applyBorder="1" applyAlignment="1">
      <alignment horizontal="center" vertical="top" wrapText="1"/>
    </xf>
    <xf numFmtId="0" fontId="2" fillId="0" borderId="9" xfId="2" applyBorder="1" applyAlignment="1">
      <alignment horizontal="center" vertical="top" wrapText="1"/>
    </xf>
    <xf numFmtId="0" fontId="2" fillId="0" borderId="55" xfId="2" applyBorder="1" applyAlignment="1">
      <alignment horizontal="left" vertical="top" wrapText="1"/>
    </xf>
    <xf numFmtId="0" fontId="2" fillId="0" borderId="3" xfId="2" applyBorder="1" applyAlignment="1">
      <alignment horizontal="left" vertical="center" wrapText="1"/>
    </xf>
    <xf numFmtId="0" fontId="2" fillId="0" borderId="5" xfId="2" applyBorder="1" applyAlignment="1">
      <alignment horizontal="left" vertical="center" wrapText="1"/>
    </xf>
    <xf numFmtId="0" fontId="2" fillId="0" borderId="6" xfId="2" applyBorder="1" applyAlignment="1">
      <alignment horizontal="left" vertical="center" wrapText="1"/>
    </xf>
    <xf numFmtId="0" fontId="2" fillId="0" borderId="8" xfId="2" applyBorder="1" applyAlignment="1">
      <alignment horizontal="left" vertical="center" wrapText="1"/>
    </xf>
    <xf numFmtId="0" fontId="2" fillId="0" borderId="11" xfId="2" applyBorder="1" applyAlignment="1">
      <alignment horizontal="left" vertical="center" wrapText="1"/>
    </xf>
    <xf numFmtId="0" fontId="2" fillId="0" borderId="12" xfId="2" applyBorder="1" applyAlignment="1">
      <alignment horizontal="left" vertical="center" wrapText="1"/>
    </xf>
    <xf numFmtId="0" fontId="2" fillId="0" borderId="5" xfId="2" applyBorder="1" applyAlignment="1">
      <alignment horizontal="center" vertical="center" wrapText="1"/>
    </xf>
    <xf numFmtId="0" fontId="2" fillId="0" borderId="8" xfId="2" applyBorder="1" applyAlignment="1">
      <alignment horizontal="center" vertical="center" wrapText="1"/>
    </xf>
    <xf numFmtId="0" fontId="2" fillId="0" borderId="12" xfId="2" applyBorder="1" applyAlignment="1">
      <alignment horizontal="center" vertical="center" wrapText="1"/>
    </xf>
    <xf numFmtId="0" fontId="2" fillId="0" borderId="16" xfId="2" applyBorder="1" applyAlignment="1">
      <alignment horizontal="left" vertical="center" wrapText="1"/>
    </xf>
    <xf numFmtId="0" fontId="2" fillId="0" borderId="10" xfId="2" applyBorder="1" applyAlignment="1">
      <alignment horizontal="left" vertical="center" wrapText="1"/>
    </xf>
    <xf numFmtId="0" fontId="10" fillId="0" borderId="49" xfId="2" applyFont="1" applyBorder="1" applyAlignment="1">
      <alignment horizontal="center" vertical="center"/>
    </xf>
    <xf numFmtId="0" fontId="2" fillId="0" borderId="15" xfId="2" applyBorder="1" applyAlignment="1">
      <alignment horizontal="left" vertical="top" wrapText="1"/>
    </xf>
    <xf numFmtId="0" fontId="2" fillId="0" borderId="14" xfId="2" applyBorder="1" applyAlignment="1">
      <alignment horizontal="left" vertical="top" wrapText="1"/>
    </xf>
    <xf numFmtId="0" fontId="2" fillId="0" borderId="5" xfId="2" applyBorder="1" applyAlignment="1">
      <alignment horizontal="left" vertical="top" wrapText="1" shrinkToFit="1"/>
    </xf>
    <xf numFmtId="0" fontId="2" fillId="0" borderId="10" xfId="2" applyBorder="1" applyAlignment="1">
      <alignment horizontal="left" vertical="top" wrapText="1" shrinkToFit="1"/>
    </xf>
    <xf numFmtId="0" fontId="2" fillId="0" borderId="8" xfId="2" applyBorder="1" applyAlignment="1">
      <alignment horizontal="left" vertical="top" wrapText="1" shrinkToFit="1"/>
    </xf>
    <xf numFmtId="0" fontId="2" fillId="0" borderId="3" xfId="2" applyBorder="1" applyAlignment="1">
      <alignment horizontal="center" vertical="center" wrapText="1"/>
    </xf>
    <xf numFmtId="0" fontId="2" fillId="0" borderId="65" xfId="2" applyBorder="1" applyAlignment="1">
      <alignment horizontal="left" vertical="top" wrapText="1"/>
    </xf>
    <xf numFmtId="0" fontId="2" fillId="0" borderId="41" xfId="2" applyBorder="1" applyAlignment="1">
      <alignment horizontal="center" vertical="center" wrapText="1"/>
    </xf>
    <xf numFmtId="0" fontId="2" fillId="0" borderId="43" xfId="2" applyBorder="1" applyAlignment="1">
      <alignment horizontal="center" vertical="center" wrapText="1"/>
    </xf>
    <xf numFmtId="0" fontId="2" fillId="0" borderId="36" xfId="2" applyBorder="1" applyAlignment="1">
      <alignment horizontal="center" vertical="center" wrapText="1"/>
    </xf>
    <xf numFmtId="0" fontId="2" fillId="0" borderId="47" xfId="2" applyBorder="1" applyAlignment="1">
      <alignment horizontal="center" vertical="center"/>
    </xf>
    <xf numFmtId="0" fontId="2" fillId="0" borderId="36" xfId="2" applyBorder="1" applyAlignment="1">
      <alignment horizontal="center" vertical="center"/>
    </xf>
    <xf numFmtId="0" fontId="2" fillId="0" borderId="42" xfId="2" applyBorder="1" applyAlignment="1">
      <alignment horizontal="center" vertical="center"/>
    </xf>
    <xf numFmtId="0" fontId="2" fillId="0" borderId="27" xfId="2" applyBorder="1" applyAlignment="1">
      <alignment horizontal="center" vertical="center"/>
    </xf>
    <xf numFmtId="0" fontId="2" fillId="0" borderId="44" xfId="2" applyBorder="1" applyAlignment="1">
      <alignment horizontal="center" vertical="center"/>
    </xf>
    <xf numFmtId="0" fontId="2" fillId="0" borderId="45" xfId="2" applyBorder="1" applyAlignment="1">
      <alignment horizontal="center" vertical="center"/>
    </xf>
    <xf numFmtId="0" fontId="2" fillId="0" borderId="21" xfId="2" applyBorder="1" applyAlignment="1">
      <alignment horizontal="center" vertical="center"/>
    </xf>
    <xf numFmtId="0" fontId="2" fillId="0" borderId="15" xfId="2" applyBorder="1" applyAlignment="1">
      <alignment horizontal="center" vertical="top" wrapText="1"/>
    </xf>
    <xf numFmtId="0" fontId="2" fillId="0" borderId="21" xfId="2" applyBorder="1" applyAlignment="1">
      <alignment horizontal="center" vertical="top" wrapText="1"/>
    </xf>
    <xf numFmtId="0" fontId="2" fillId="0" borderId="14" xfId="2" applyBorder="1" applyAlignment="1">
      <alignment horizontal="center" vertical="top" wrapText="1"/>
    </xf>
    <xf numFmtId="0" fontId="2" fillId="0" borderId="45" xfId="2" applyBorder="1" applyAlignment="1">
      <alignment horizontal="center" vertical="top" wrapText="1"/>
    </xf>
    <xf numFmtId="0" fontId="2" fillId="0" borderId="37" xfId="2" applyBorder="1" applyAlignment="1">
      <alignment horizontal="center" vertical="top" wrapText="1"/>
    </xf>
    <xf numFmtId="0" fontId="2" fillId="0" borderId="2" xfId="2" applyBorder="1" applyAlignment="1">
      <alignment horizontal="center" vertical="top" wrapText="1"/>
    </xf>
    <xf numFmtId="0" fontId="2" fillId="0" borderId="46" xfId="2" applyBorder="1" applyAlignment="1">
      <alignment horizontal="left" vertical="top" wrapText="1"/>
    </xf>
    <xf numFmtId="0" fontId="2" fillId="0" borderId="12" xfId="2" applyBorder="1" applyAlignment="1">
      <alignment horizontal="center" vertical="top" wrapText="1"/>
    </xf>
    <xf numFmtId="0" fontId="2" fillId="0" borderId="10" xfId="2" applyBorder="1" applyAlignment="1">
      <alignment horizontal="center" vertical="center" wrapText="1"/>
    </xf>
    <xf numFmtId="0" fontId="6" fillId="0" borderId="1" xfId="2" applyFont="1" applyAlignment="1">
      <alignment horizontal="center" vertical="center"/>
    </xf>
    <xf numFmtId="0" fontId="2" fillId="0" borderId="23" xfId="2" applyFill="1" applyBorder="1" applyAlignment="1">
      <alignment horizontal="center" vertical="center"/>
    </xf>
    <xf numFmtId="0" fontId="2" fillId="0" borderId="23" xfId="2" applyNumberFormat="1" applyFill="1" applyBorder="1" applyAlignment="1">
      <alignment horizontal="center" vertical="center"/>
    </xf>
    <xf numFmtId="0" fontId="2" fillId="0" borderId="3" xfId="2" applyFill="1" applyBorder="1" applyAlignment="1">
      <alignment horizontal="left" vertical="top"/>
    </xf>
    <xf numFmtId="0" fontId="2" fillId="0" borderId="6" xfId="2" applyFill="1" applyBorder="1" applyAlignment="1">
      <alignment horizontal="left" vertical="top"/>
    </xf>
    <xf numFmtId="0" fontId="2" fillId="0" borderId="16" xfId="2" applyFill="1" applyBorder="1" applyAlignment="1">
      <alignment horizontal="left" vertical="top"/>
    </xf>
    <xf numFmtId="0" fontId="2" fillId="0" borderId="3" xfId="2" applyFill="1" applyBorder="1" applyAlignment="1">
      <alignment horizontal="center" vertical="top"/>
    </xf>
    <xf numFmtId="0" fontId="2" fillId="0" borderId="6" xfId="2" applyFill="1" applyBorder="1" applyAlignment="1">
      <alignment horizontal="center" vertical="top"/>
    </xf>
    <xf numFmtId="0" fontId="2" fillId="0" borderId="5" xfId="2" applyFill="1" applyBorder="1" applyAlignment="1">
      <alignment horizontal="left" vertical="top" wrapText="1"/>
    </xf>
    <xf numFmtId="0" fontId="2" fillId="0" borderId="8" xfId="2" applyFill="1" applyBorder="1" applyAlignment="1">
      <alignment horizontal="left" vertical="top" wrapText="1"/>
    </xf>
    <xf numFmtId="0" fontId="2" fillId="0" borderId="4" xfId="2" applyFill="1" applyBorder="1" applyAlignment="1">
      <alignment horizontal="left" vertical="top" wrapText="1"/>
    </xf>
    <xf numFmtId="0" fontId="2" fillId="0" borderId="7" xfId="2" applyFill="1" applyBorder="1" applyAlignment="1">
      <alignment horizontal="left" vertical="top" wrapText="1"/>
    </xf>
    <xf numFmtId="0" fontId="2" fillId="0" borderId="13" xfId="2" applyFill="1" applyBorder="1" applyAlignment="1">
      <alignment horizontal="left" vertical="top" wrapText="1"/>
    </xf>
    <xf numFmtId="0" fontId="2" fillId="2" borderId="1" xfId="2" applyFill="1" applyAlignment="1">
      <alignment horizontal="center" vertical="center"/>
    </xf>
    <xf numFmtId="0" fontId="2" fillId="3" borderId="1" xfId="2" applyFill="1" applyAlignment="1">
      <alignment horizontal="center" vertical="center"/>
    </xf>
    <xf numFmtId="0" fontId="2" fillId="0" borderId="2" xfId="2" applyFill="1" applyBorder="1" applyAlignment="1">
      <alignment horizontal="center" vertical="center" wrapText="1"/>
    </xf>
    <xf numFmtId="0" fontId="2" fillId="0" borderId="18" xfId="2" applyFill="1" applyBorder="1" applyAlignment="1">
      <alignment horizontal="left" vertical="top" wrapText="1"/>
    </xf>
    <xf numFmtId="0" fontId="2" fillId="0" borderId="11" xfId="2" applyFill="1" applyBorder="1" applyAlignment="1">
      <alignment horizontal="left" vertical="top"/>
    </xf>
    <xf numFmtId="0" fontId="2" fillId="0" borderId="1" xfId="2" applyFill="1" applyAlignment="1">
      <alignment horizontal="left" vertical="center" wrapText="1"/>
    </xf>
    <xf numFmtId="0" fontId="2" fillId="0" borderId="1" xfId="2" applyFill="1" applyAlignment="1">
      <alignment horizontal="left" vertical="center"/>
    </xf>
    <xf numFmtId="0" fontId="2" fillId="0" borderId="24" xfId="2" applyFill="1" applyBorder="1" applyAlignment="1">
      <alignment horizontal="left" vertical="center" wrapText="1"/>
    </xf>
    <xf numFmtId="0" fontId="2" fillId="0" borderId="25" xfId="2" applyFill="1" applyBorder="1" applyAlignment="1">
      <alignment horizontal="left" vertical="center"/>
    </xf>
    <xf numFmtId="0" fontId="2" fillId="0" borderId="26" xfId="2" applyFill="1" applyBorder="1" applyAlignment="1">
      <alignment horizontal="left" vertical="center"/>
    </xf>
    <xf numFmtId="0" fontId="2" fillId="0" borderId="27" xfId="2" applyFill="1" applyBorder="1" applyAlignment="1">
      <alignment horizontal="left" vertical="center"/>
    </xf>
    <xf numFmtId="0" fontId="2" fillId="0" borderId="1" xfId="2" applyFill="1" applyBorder="1" applyAlignment="1">
      <alignment horizontal="left" vertical="center"/>
    </xf>
    <xf numFmtId="0" fontId="2" fillId="0" borderId="28" xfId="2" applyFill="1" applyBorder="1" applyAlignment="1">
      <alignment horizontal="left" vertical="center"/>
    </xf>
    <xf numFmtId="0" fontId="2" fillId="0" borderId="29" xfId="2" applyFill="1" applyBorder="1" applyAlignment="1">
      <alignment horizontal="left" vertical="center"/>
    </xf>
    <xf numFmtId="0" fontId="2" fillId="0" borderId="23" xfId="2" applyFill="1" applyBorder="1" applyAlignment="1">
      <alignment horizontal="left" vertical="center"/>
    </xf>
    <xf numFmtId="0" fontId="2" fillId="0" borderId="30" xfId="2" applyFill="1" applyBorder="1" applyAlignment="1">
      <alignment horizontal="left" vertical="center"/>
    </xf>
    <xf numFmtId="0" fontId="2" fillId="0" borderId="59" xfId="2" applyFill="1" applyBorder="1" applyAlignment="1">
      <alignment horizontal="center" vertical="center"/>
    </xf>
    <xf numFmtId="0" fontId="2" fillId="0" borderId="51" xfId="2" applyFill="1" applyBorder="1" applyAlignment="1">
      <alignment horizontal="center" vertical="center"/>
    </xf>
    <xf numFmtId="0" fontId="2" fillId="0" borderId="18" xfId="2" applyFill="1" applyBorder="1" applyAlignment="1">
      <alignment horizontal="center" vertical="center"/>
    </xf>
    <xf numFmtId="0" fontId="2" fillId="0" borderId="10" xfId="2" applyFill="1" applyBorder="1" applyAlignment="1">
      <alignment horizontal="left" vertical="top" wrapText="1"/>
    </xf>
    <xf numFmtId="0" fontId="2" fillId="0" borderId="5" xfId="2" applyFill="1" applyBorder="1" applyAlignment="1">
      <alignment horizontal="center" vertical="top" wrapText="1"/>
    </xf>
    <xf numFmtId="0" fontId="2" fillId="0" borderId="8" xfId="2" applyFill="1" applyBorder="1" applyAlignment="1">
      <alignment horizontal="center" vertical="top" wrapText="1"/>
    </xf>
    <xf numFmtId="0" fontId="2" fillId="0" borderId="32" xfId="2" applyFill="1" applyBorder="1" applyAlignment="1">
      <alignment horizontal="right" vertical="center"/>
    </xf>
    <xf numFmtId="0" fontId="2" fillId="0" borderId="33" xfId="2" applyFill="1" applyBorder="1" applyAlignment="1">
      <alignment horizontal="right" vertical="center"/>
    </xf>
    <xf numFmtId="0" fontId="2" fillId="0" borderId="34" xfId="2" applyFill="1" applyBorder="1" applyAlignment="1">
      <alignment horizontal="right" vertical="center"/>
    </xf>
  </cellXfs>
  <cellStyles count="4">
    <cellStyle name="パーセント" xfId="1" builtinId="5"/>
    <cellStyle name="標準" xfId="0" builtinId="0"/>
    <cellStyle name="標準 2" xfId="2"/>
    <cellStyle name="良い" xfId="3"/>
  </cellStyles>
  <dxfs count="204">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10"/>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44"/>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44"/>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10"/>
        </patternFill>
      </fill>
    </dxf>
    <dxf>
      <fill>
        <patternFill>
          <fgColor indexed="10"/>
          <bgColor indexed="44"/>
        </patternFill>
      </fill>
    </dxf>
    <dxf>
      <fill>
        <patternFill>
          <fgColor indexed="10"/>
          <bgColor indexed="44"/>
        </patternFill>
      </fill>
    </dxf>
    <dxf>
      <fill>
        <patternFill>
          <fgColor indexed="10"/>
          <bgColor indexed="29"/>
        </patternFill>
      </fill>
    </dxf>
    <dxf>
      <fill>
        <patternFill>
          <fgColor indexed="10"/>
          <bgColor indexed="42"/>
        </patternFill>
      </fill>
    </dxf>
    <dxf>
      <fill>
        <patternFill>
          <fgColor indexed="10"/>
          <bgColor indexed="42"/>
        </patternFill>
      </fill>
    </dxf>
    <dxf>
      <fill>
        <patternFill>
          <fgColor indexed="10"/>
          <bgColor indexed="46"/>
        </patternFill>
      </fill>
    </dxf>
    <dxf>
      <fill>
        <patternFill>
          <fgColor indexed="10"/>
          <bgColor indexed="47"/>
        </patternFill>
      </fill>
    </dxf>
    <dxf>
      <fill>
        <patternFill>
          <fgColor indexed="10"/>
          <bgColor indexed="29"/>
        </patternFill>
      </fill>
    </dxf>
    <dxf>
      <fill>
        <patternFill>
          <fgColor indexed="10"/>
          <bgColor indexed="44"/>
        </patternFill>
      </fill>
    </dxf>
    <dxf>
      <fill>
        <patternFill>
          <fgColor indexed="10"/>
          <bgColor indexed="53"/>
        </patternFill>
      </fill>
    </dxf>
    <dxf>
      <fill>
        <patternFill>
          <fgColor indexed="10"/>
          <bgColor indexed="40"/>
        </patternFill>
      </fill>
    </dxf>
    <dxf>
      <fill>
        <patternFill>
          <fgColor indexed="10"/>
          <bgColor indexed="13"/>
        </patternFill>
      </fill>
    </dxf>
    <dxf>
      <fill>
        <patternFill>
          <fgColor indexed="10"/>
          <bgColor indexed="10"/>
        </patternFill>
      </fill>
    </dxf>
    <dxf>
      <fill>
        <patternFill>
          <fgColor indexed="10"/>
          <bgColor indexed="44"/>
        </patternFill>
      </fill>
    </dxf>
    <dxf>
      <fill>
        <patternFill>
          <fgColor indexed="10"/>
          <bgColor indexed="10"/>
        </patternFill>
      </fill>
    </dxf>
    <dxf>
      <fill>
        <patternFill>
          <fgColor indexed="10"/>
          <bgColor indexed="44"/>
        </patternFill>
      </fill>
    </dxf>
    <dxf>
      <fill>
        <patternFill>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0" i="0" u="none" strike="noStrike" baseline="0">
                <a:solidFill>
                  <a:srgbClr val="000000"/>
                </a:solidFill>
                <a:latin typeface="宋体"/>
                <a:ea typeface="宋体"/>
                <a:cs typeface="宋体"/>
              </a:defRPr>
            </a:pPr>
            <a:r>
              <a:rPr lang="zh-CN" altLang="zh-CN"/>
              <a:t>あなたの学習教育目標毎の自己達成度</a:t>
            </a:r>
          </a:p>
        </c:rich>
      </c:tx>
      <c:layout/>
      <c:overlay val="0"/>
      <c:spPr>
        <a:noFill/>
        <a:ln>
          <a:noFill/>
        </a:ln>
      </c:spPr>
    </c:title>
    <c:autoTitleDeleted val="0"/>
    <c:plotArea>
      <c:layout/>
      <c:barChart>
        <c:barDir val="col"/>
        <c:grouping val="stacked"/>
        <c:varyColors val="0"/>
        <c:ser>
          <c:idx val="0"/>
          <c:order val="0"/>
          <c:tx>
            <c:strRef>
              <c:f>教務委員編集用!$X$234</c:f>
              <c:strCache>
                <c:ptCount val="1"/>
                <c:pt idx="0">
                  <c:v>1年生</c:v>
                </c:pt>
              </c:strCache>
            </c:strRef>
          </c:tx>
          <c:spPr>
            <a:solidFill>
              <a:srgbClr val="4F81BD"/>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教務委員編集用!$X$235:$X$241</c:f>
              <c:numCache>
                <c:formatCode>0.0_ </c:formatCode>
                <c:ptCount val="7"/>
                <c:pt idx="0">
                  <c:v>0</c:v>
                </c:pt>
                <c:pt idx="1">
                  <c:v>0</c:v>
                </c:pt>
                <c:pt idx="2">
                  <c:v>0</c:v>
                </c:pt>
                <c:pt idx="3">
                  <c:v>0</c:v>
                </c:pt>
                <c:pt idx="4">
                  <c:v>0</c:v>
                </c:pt>
                <c:pt idx="5">
                  <c:v>0</c:v>
                </c:pt>
                <c:pt idx="6">
                  <c:v>0</c:v>
                </c:pt>
              </c:numCache>
            </c:numRef>
          </c:val>
        </c:ser>
        <c:ser>
          <c:idx val="1"/>
          <c:order val="1"/>
          <c:tx>
            <c:strRef>
              <c:f>教務委員編集用!$Y$234</c:f>
              <c:strCache>
                <c:ptCount val="1"/>
                <c:pt idx="0">
                  <c:v>2年生</c:v>
                </c:pt>
              </c:strCache>
            </c:strRef>
          </c:tx>
          <c:spPr>
            <a:solidFill>
              <a:srgbClr val="C0504D"/>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教務委員編集用!$Y$235:$Y$241</c:f>
              <c:numCache>
                <c:formatCode>General</c:formatCode>
                <c:ptCount val="7"/>
                <c:pt idx="0">
                  <c:v>0</c:v>
                </c:pt>
                <c:pt idx="1">
                  <c:v>0</c:v>
                </c:pt>
                <c:pt idx="2">
                  <c:v>0</c:v>
                </c:pt>
                <c:pt idx="3">
                  <c:v>0</c:v>
                </c:pt>
                <c:pt idx="4">
                  <c:v>0</c:v>
                </c:pt>
                <c:pt idx="5">
                  <c:v>0</c:v>
                </c:pt>
                <c:pt idx="6">
                  <c:v>0</c:v>
                </c:pt>
              </c:numCache>
            </c:numRef>
          </c:val>
        </c:ser>
        <c:ser>
          <c:idx val="2"/>
          <c:order val="2"/>
          <c:tx>
            <c:strRef>
              <c:f>教務委員編集用!$Z$234</c:f>
              <c:strCache>
                <c:ptCount val="1"/>
                <c:pt idx="0">
                  <c:v>3年生</c:v>
                </c:pt>
              </c:strCache>
            </c:strRef>
          </c:tx>
          <c:spPr>
            <a:solidFill>
              <a:srgbClr val="9BBB59"/>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教務委員編集用!$Z$235:$Z$241</c:f>
              <c:numCache>
                <c:formatCode>General</c:formatCode>
                <c:ptCount val="7"/>
                <c:pt idx="0">
                  <c:v>0</c:v>
                </c:pt>
                <c:pt idx="1">
                  <c:v>0</c:v>
                </c:pt>
                <c:pt idx="2">
                  <c:v>0</c:v>
                </c:pt>
                <c:pt idx="3">
                  <c:v>0</c:v>
                </c:pt>
                <c:pt idx="4">
                  <c:v>0</c:v>
                </c:pt>
                <c:pt idx="5">
                  <c:v>0</c:v>
                </c:pt>
                <c:pt idx="6">
                  <c:v>0</c:v>
                </c:pt>
              </c:numCache>
            </c:numRef>
          </c:val>
        </c:ser>
        <c:ser>
          <c:idx val="3"/>
          <c:order val="3"/>
          <c:tx>
            <c:strRef>
              <c:f>教務委員編集用!$AA$234</c:f>
              <c:strCache>
                <c:ptCount val="1"/>
                <c:pt idx="0">
                  <c:v>4年生</c:v>
                </c:pt>
              </c:strCache>
            </c:strRef>
          </c:tx>
          <c:spPr>
            <a:solidFill>
              <a:srgbClr val="8064A2"/>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教務委員編集用!$AA$235:$AA$241</c:f>
              <c:numCache>
                <c:formatCode>General</c:formatCode>
                <c:ptCount val="7"/>
                <c:pt idx="0">
                  <c:v>0</c:v>
                </c:pt>
                <c:pt idx="1">
                  <c:v>0</c:v>
                </c:pt>
                <c:pt idx="2">
                  <c:v>0</c:v>
                </c:pt>
                <c:pt idx="3">
                  <c:v>0</c:v>
                </c:pt>
                <c:pt idx="4">
                  <c:v>0</c:v>
                </c:pt>
                <c:pt idx="5">
                  <c:v>0</c:v>
                </c:pt>
                <c:pt idx="6">
                  <c:v>0</c:v>
                </c:pt>
              </c:numCache>
            </c:numRef>
          </c:val>
        </c:ser>
        <c:ser>
          <c:idx val="4"/>
          <c:order val="4"/>
          <c:tx>
            <c:strRef>
              <c:f>教務委員編集用!$AB$234</c:f>
              <c:strCache>
                <c:ptCount val="1"/>
                <c:pt idx="0">
                  <c:v>5年生</c:v>
                </c:pt>
              </c:strCache>
            </c:strRef>
          </c:tx>
          <c:spPr>
            <a:solidFill>
              <a:srgbClr val="4BACC6"/>
            </a:solidFill>
            <a:ln>
              <a:noFill/>
            </a:ln>
          </c:spPr>
          <c:invertIfNegative val="0"/>
          <c:cat>
            <c:strRef>
              <c:f>教務委員編集用!$W$235:$W$241</c:f>
              <c:strCache>
                <c:ptCount val="7"/>
                <c:pt idx="0">
                  <c:v>A</c:v>
                </c:pt>
                <c:pt idx="1">
                  <c:v>B</c:v>
                </c:pt>
                <c:pt idx="2">
                  <c:v>C</c:v>
                </c:pt>
                <c:pt idx="3">
                  <c:v>D</c:v>
                </c:pt>
                <c:pt idx="4">
                  <c:v>E</c:v>
                </c:pt>
                <c:pt idx="5">
                  <c:v>F</c:v>
                </c:pt>
                <c:pt idx="6">
                  <c:v>G</c:v>
                </c:pt>
              </c:strCache>
            </c:strRef>
          </c:cat>
          <c:val>
            <c:numRef>
              <c:f>教務委員編集用!$AB$235:$AB$241</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overlap val="100"/>
        <c:axId val="153686160"/>
        <c:axId val="153686552"/>
      </c:barChart>
      <c:catAx>
        <c:axId val="153686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宋体"/>
                <a:ea typeface="宋体"/>
                <a:cs typeface="宋体"/>
              </a:defRPr>
            </a:pPr>
            <a:endParaRPr lang="ja-JP"/>
          </a:p>
        </c:txPr>
        <c:crossAx val="153686552"/>
        <c:crosses val="autoZero"/>
        <c:auto val="0"/>
        <c:lblAlgn val="ctr"/>
        <c:lblOffset val="100"/>
        <c:tickLblSkip val="1"/>
        <c:tickMarkSkip val="1"/>
        <c:noMultiLvlLbl val="0"/>
      </c:catAx>
      <c:valAx>
        <c:axId val="153686552"/>
        <c:scaling>
          <c:orientation val="minMax"/>
          <c:max val="100"/>
        </c:scaling>
        <c:delete val="0"/>
        <c:axPos val="l"/>
        <c:majorGridlines>
          <c:spPr>
            <a:ln w="3175">
              <a:solidFill>
                <a:srgbClr val="000000"/>
              </a:solidFill>
              <a:prstDash val="solid"/>
            </a:ln>
          </c:spPr>
        </c:majorGridlines>
        <c:minorGridlines>
          <c:spPr>
            <a:ln w="3175">
              <a:solidFill>
                <a:srgbClr val="000000"/>
              </a:solidFill>
              <a:prstDash val="solid"/>
            </a:ln>
          </c:spPr>
        </c:minorGridlines>
        <c:numFmt formatCode="0.0_ " sourceLinked="1"/>
        <c:majorTickMark val="none"/>
        <c:minorTickMark val="none"/>
        <c:tickLblPos val="nextTo"/>
        <c:spPr>
          <a:ln>
            <a:noFill/>
          </a:ln>
        </c:spPr>
        <c:txPr>
          <a:bodyPr rot="0" vert="horz"/>
          <a:lstStyle/>
          <a:p>
            <a:pPr>
              <a:defRPr sz="1400" b="0" i="0" u="none" strike="noStrike" baseline="0">
                <a:solidFill>
                  <a:srgbClr val="000000"/>
                </a:solidFill>
                <a:latin typeface="宋体"/>
                <a:ea typeface="宋体"/>
                <a:cs typeface="宋体"/>
              </a:defRPr>
            </a:pPr>
            <a:endParaRPr lang="ja-JP"/>
          </a:p>
        </c:txPr>
        <c:crossAx val="153686160"/>
        <c:crosses val="autoZero"/>
        <c:crossBetween val="between"/>
      </c:valAx>
      <c:spPr>
        <a:noFill/>
        <a:ln>
          <a:noFill/>
        </a:ln>
      </c:spPr>
    </c:plotArea>
    <c:legend>
      <c:legendPos val="t"/>
      <c:legendEntry>
        <c:idx val="0"/>
        <c:txPr>
          <a:bodyPr/>
          <a:lstStyle/>
          <a:p>
            <a:pPr>
              <a:defRPr sz="1400" b="0" i="0" u="none" strike="noStrike" baseline="0">
                <a:solidFill>
                  <a:srgbClr val="000000"/>
                </a:solidFill>
                <a:latin typeface="宋体"/>
                <a:ea typeface="宋体"/>
                <a:cs typeface="宋体"/>
              </a:defRPr>
            </a:pPr>
            <a:endParaRPr lang="ja-JP"/>
          </a:p>
        </c:txPr>
      </c:legendEntry>
      <c:legendEntry>
        <c:idx val="1"/>
        <c:txPr>
          <a:bodyPr/>
          <a:lstStyle/>
          <a:p>
            <a:pPr>
              <a:defRPr sz="1400" b="0" i="0" u="none" strike="noStrike" baseline="0">
                <a:solidFill>
                  <a:srgbClr val="000000"/>
                </a:solidFill>
                <a:latin typeface="宋体"/>
                <a:ea typeface="宋体"/>
                <a:cs typeface="宋体"/>
              </a:defRPr>
            </a:pPr>
            <a:endParaRPr lang="ja-JP"/>
          </a:p>
        </c:txPr>
      </c:legendEntry>
      <c:legendEntry>
        <c:idx val="2"/>
        <c:txPr>
          <a:bodyPr/>
          <a:lstStyle/>
          <a:p>
            <a:pPr>
              <a:defRPr sz="1400" b="0" i="0" u="none" strike="noStrike" baseline="0">
                <a:solidFill>
                  <a:srgbClr val="000000"/>
                </a:solidFill>
                <a:latin typeface="宋体"/>
                <a:ea typeface="宋体"/>
                <a:cs typeface="宋体"/>
              </a:defRPr>
            </a:pPr>
            <a:endParaRPr lang="ja-JP"/>
          </a:p>
        </c:txPr>
      </c:legendEntry>
      <c:legendEntry>
        <c:idx val="3"/>
        <c:txPr>
          <a:bodyPr/>
          <a:lstStyle/>
          <a:p>
            <a:pPr>
              <a:defRPr sz="1400" b="0" i="0" u="none" strike="noStrike" baseline="0">
                <a:solidFill>
                  <a:srgbClr val="000000"/>
                </a:solidFill>
                <a:latin typeface="宋体"/>
                <a:ea typeface="宋体"/>
                <a:cs typeface="宋体"/>
              </a:defRPr>
            </a:pPr>
            <a:endParaRPr lang="ja-JP"/>
          </a:p>
        </c:txPr>
      </c:legendEntry>
      <c:legendEntry>
        <c:idx val="4"/>
        <c:txPr>
          <a:bodyPr/>
          <a:lstStyle/>
          <a:p>
            <a:pPr>
              <a:defRPr sz="14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4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1" i="0" u="none" strike="noStrike" baseline="0">
                <a:solidFill>
                  <a:srgbClr val="000000"/>
                </a:solidFill>
                <a:latin typeface="宋体"/>
                <a:ea typeface="宋体"/>
                <a:cs typeface="宋体"/>
              </a:defRPr>
            </a:pPr>
            <a:r>
              <a:rPr lang="zh-CN" altLang="zh-CN"/>
              <a:t>学習教育目標毎の達成度の割合</a:t>
            </a:r>
          </a:p>
        </c:rich>
      </c:tx>
      <c:layout/>
      <c:overlay val="0"/>
      <c:spPr>
        <a:noFill/>
        <a:ln>
          <a:noFill/>
        </a:ln>
      </c:spPr>
    </c:title>
    <c:autoTitleDeleted val="0"/>
    <c:plotArea>
      <c:layout/>
      <c:pieChart>
        <c:varyColors val="1"/>
        <c:ser>
          <c:idx val="0"/>
          <c:order val="0"/>
          <c:spPr>
            <a:solidFill>
              <a:srgbClr val="4F81BD"/>
            </a:solidFill>
            <a:ln>
              <a:noFill/>
            </a:ln>
          </c:spPr>
          <c:dPt>
            <c:idx val="0"/>
            <c:bubble3D val="0"/>
          </c:dPt>
          <c:dPt>
            <c:idx val="1"/>
            <c:bubble3D val="0"/>
            <c:spPr>
              <a:solidFill>
                <a:srgbClr val="C0504D"/>
              </a:solidFill>
              <a:ln>
                <a:noFill/>
              </a:ln>
            </c:spPr>
          </c:dPt>
          <c:dPt>
            <c:idx val="2"/>
            <c:bubble3D val="0"/>
            <c:spPr>
              <a:solidFill>
                <a:srgbClr val="9BBB59"/>
              </a:solidFill>
              <a:ln>
                <a:noFill/>
              </a:ln>
            </c:spPr>
          </c:dPt>
          <c:dPt>
            <c:idx val="3"/>
            <c:bubble3D val="0"/>
            <c:spPr>
              <a:solidFill>
                <a:srgbClr val="8064A2"/>
              </a:solidFill>
              <a:ln>
                <a:noFill/>
              </a:ln>
            </c:spPr>
          </c:dPt>
          <c:dPt>
            <c:idx val="4"/>
            <c:bubble3D val="0"/>
            <c:spPr>
              <a:solidFill>
                <a:srgbClr val="4BACC6"/>
              </a:solidFill>
              <a:ln>
                <a:noFill/>
              </a:ln>
            </c:spPr>
          </c:dPt>
          <c:dPt>
            <c:idx val="5"/>
            <c:bubble3D val="0"/>
            <c:spPr>
              <a:solidFill>
                <a:srgbClr val="F79646"/>
              </a:solidFill>
              <a:ln>
                <a:noFill/>
              </a:ln>
            </c:spPr>
          </c:dPt>
          <c:dPt>
            <c:idx val="6"/>
            <c:bubble3D val="0"/>
          </c:dPt>
          <c:dLbls>
            <c:numFmt formatCode="0%" sourceLinked="0"/>
            <c:spPr>
              <a:noFill/>
              <a:ln>
                <a:noFill/>
              </a:ln>
            </c:spPr>
            <c:txPr>
              <a:bodyPr rot="0" vert="horz"/>
              <a:lstStyle/>
              <a:p>
                <a:pPr>
                  <a:defRPr sz="1400" b="1" i="0" u="none" strike="noStrike" baseline="0">
                    <a:solidFill>
                      <a:srgbClr val="FFFFFF"/>
                    </a:solidFill>
                    <a:latin typeface="宋体"/>
                    <a:ea typeface="宋体"/>
                    <a:cs typeface="宋体"/>
                  </a:defRPr>
                </a:pPr>
                <a:endParaRPr lang="ja-JP"/>
              </a:p>
            </c:txPr>
            <c:dLblPos val="inEnd"/>
            <c:showLegendKey val="0"/>
            <c:showVal val="0"/>
            <c:showCatName val="0"/>
            <c:showSerName val="0"/>
            <c:showPercent val="1"/>
            <c:showBubbleSize val="0"/>
            <c:separator>,</c:separator>
            <c:showLeaderLines val="1"/>
            <c:leaderLines>
              <c:spPr>
                <a:ln w="3175">
                  <a:solidFill>
                    <a:srgbClr val="000000"/>
                  </a:solidFill>
                  <a:prstDash val="solid"/>
                </a:ln>
              </c:spPr>
            </c:leaderLines>
            <c:extLst>
              <c:ext xmlns:c15="http://schemas.microsoft.com/office/drawing/2012/chart" uri="{CE6537A1-D6FC-4f65-9D91-7224C49458BB}">
                <c15:layout/>
              </c:ext>
            </c:extLst>
          </c:dLbls>
          <c:cat>
            <c:strRef>
              <c:f>教務委員編集用!$W$235:$W$241</c:f>
              <c:strCache>
                <c:ptCount val="7"/>
                <c:pt idx="0">
                  <c:v>A</c:v>
                </c:pt>
                <c:pt idx="1">
                  <c:v>B</c:v>
                </c:pt>
                <c:pt idx="2">
                  <c:v>C</c:v>
                </c:pt>
                <c:pt idx="3">
                  <c:v>D</c:v>
                </c:pt>
                <c:pt idx="4">
                  <c:v>E</c:v>
                </c:pt>
                <c:pt idx="5">
                  <c:v>F</c:v>
                </c:pt>
                <c:pt idx="6">
                  <c:v>G</c:v>
                </c:pt>
              </c:strCache>
            </c:strRef>
          </c:cat>
          <c:val>
            <c:numRef>
              <c:f>教務委員編集用!$AE$235:$AE$241</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showLeaderLines val="1"/>
        </c:dLbls>
        <c:firstSliceAng val="0"/>
      </c:pieChart>
      <c:spPr>
        <a:noFill/>
        <a:ln>
          <a:noFill/>
        </a:ln>
      </c:spPr>
    </c:plotArea>
    <c:legend>
      <c:legendPos val="t"/>
      <c:legendEntry>
        <c:idx val="0"/>
        <c:txPr>
          <a:bodyPr/>
          <a:lstStyle/>
          <a:p>
            <a:pPr>
              <a:defRPr sz="1400" b="0" i="0" u="none" strike="noStrike" baseline="0">
                <a:solidFill>
                  <a:srgbClr val="000000"/>
                </a:solidFill>
                <a:latin typeface="宋体"/>
                <a:ea typeface="宋体"/>
                <a:cs typeface="宋体"/>
              </a:defRPr>
            </a:pPr>
            <a:endParaRPr lang="ja-JP"/>
          </a:p>
        </c:txPr>
      </c:legendEntry>
      <c:legendEntry>
        <c:idx val="1"/>
        <c:txPr>
          <a:bodyPr/>
          <a:lstStyle/>
          <a:p>
            <a:pPr>
              <a:defRPr sz="1400" b="0" i="0" u="none" strike="noStrike" baseline="0">
                <a:solidFill>
                  <a:srgbClr val="000000"/>
                </a:solidFill>
                <a:latin typeface="宋体"/>
                <a:ea typeface="宋体"/>
                <a:cs typeface="宋体"/>
              </a:defRPr>
            </a:pPr>
            <a:endParaRPr lang="ja-JP"/>
          </a:p>
        </c:txPr>
      </c:legendEntry>
      <c:legendEntry>
        <c:idx val="2"/>
        <c:txPr>
          <a:bodyPr/>
          <a:lstStyle/>
          <a:p>
            <a:pPr>
              <a:defRPr sz="1400" b="0" i="0" u="none" strike="noStrike" baseline="0">
                <a:solidFill>
                  <a:srgbClr val="000000"/>
                </a:solidFill>
                <a:latin typeface="宋体"/>
                <a:ea typeface="宋体"/>
                <a:cs typeface="宋体"/>
              </a:defRPr>
            </a:pPr>
            <a:endParaRPr lang="ja-JP"/>
          </a:p>
        </c:txPr>
      </c:legendEntry>
      <c:legendEntry>
        <c:idx val="3"/>
        <c:txPr>
          <a:bodyPr/>
          <a:lstStyle/>
          <a:p>
            <a:pPr>
              <a:defRPr sz="1400" b="0" i="0" u="none" strike="noStrike" baseline="0">
                <a:solidFill>
                  <a:srgbClr val="000000"/>
                </a:solidFill>
                <a:latin typeface="宋体"/>
                <a:ea typeface="宋体"/>
                <a:cs typeface="宋体"/>
              </a:defRPr>
            </a:pPr>
            <a:endParaRPr lang="ja-JP"/>
          </a:p>
        </c:txPr>
      </c:legendEntry>
      <c:legendEntry>
        <c:idx val="4"/>
        <c:txPr>
          <a:bodyPr/>
          <a:lstStyle/>
          <a:p>
            <a:pPr>
              <a:defRPr sz="1400" b="0" i="0" u="none" strike="noStrike" baseline="0">
                <a:solidFill>
                  <a:srgbClr val="000000"/>
                </a:solidFill>
                <a:latin typeface="宋体"/>
                <a:ea typeface="宋体"/>
                <a:cs typeface="宋体"/>
              </a:defRPr>
            </a:pPr>
            <a:endParaRPr lang="ja-JP"/>
          </a:p>
        </c:txPr>
      </c:legendEntry>
      <c:legendEntry>
        <c:idx val="5"/>
        <c:txPr>
          <a:bodyPr/>
          <a:lstStyle/>
          <a:p>
            <a:pPr>
              <a:defRPr sz="1400" b="0" i="0" u="none" strike="noStrike" baseline="0">
                <a:solidFill>
                  <a:srgbClr val="000000"/>
                </a:solidFill>
                <a:latin typeface="宋体"/>
                <a:ea typeface="宋体"/>
                <a:cs typeface="宋体"/>
              </a:defRPr>
            </a:pPr>
            <a:endParaRPr lang="ja-JP"/>
          </a:p>
        </c:txPr>
      </c:legendEntry>
      <c:legendEntry>
        <c:idx val="6"/>
        <c:txPr>
          <a:bodyPr/>
          <a:lstStyle/>
          <a:p>
            <a:pPr>
              <a:defRPr sz="1400" b="0" i="0" u="none" strike="noStrike" baseline="0">
                <a:solidFill>
                  <a:srgbClr val="000000"/>
                </a:solidFill>
                <a:latin typeface="宋体"/>
                <a:ea typeface="宋体"/>
                <a:cs typeface="宋体"/>
              </a:defRPr>
            </a:pPr>
            <a:endParaRPr lang="ja-JP"/>
          </a:p>
        </c:txPr>
      </c:legendEntry>
      <c:layout/>
      <c:overlay val="0"/>
      <c:spPr>
        <a:noFill/>
        <a:ln>
          <a:noFill/>
        </a:ln>
      </c:spPr>
      <c:txPr>
        <a:bodyPr/>
        <a:lstStyle/>
        <a:p>
          <a:pPr>
            <a:defRPr sz="1400" b="0" i="0" u="none" strike="noStrike" baseline="0">
              <a:solidFill>
                <a:srgbClr val="000000"/>
              </a:solidFill>
              <a:latin typeface="宋体"/>
              <a:ea typeface="宋体"/>
              <a:cs typeface="宋体"/>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0" i="0" u="none" strike="noStrike" baseline="0">
                <a:solidFill>
                  <a:srgbClr val="000000"/>
                </a:solidFill>
                <a:latin typeface="宋体"/>
                <a:ea typeface="宋体"/>
                <a:cs typeface="宋体"/>
              </a:defRPr>
            </a:pPr>
            <a:r>
              <a:rPr lang="zh-CN" altLang="zh-CN"/>
              <a:t>科目毎の家庭学習時間／週間</a:t>
            </a:r>
          </a:p>
        </c:rich>
      </c:tx>
      <c:layout/>
      <c:overlay val="0"/>
      <c:spPr>
        <a:noFill/>
        <a:ln>
          <a:noFill/>
        </a:ln>
      </c:spPr>
    </c:title>
    <c:autoTitleDeleted val="0"/>
    <c:plotArea>
      <c:layout/>
      <c:barChart>
        <c:barDir val="col"/>
        <c:grouping val="clustered"/>
        <c:varyColors val="0"/>
        <c:ser>
          <c:idx val="0"/>
          <c:order val="0"/>
          <c:tx>
            <c:strRef>
              <c:f>教務委員編集用!$U$234</c:f>
              <c:strCache>
                <c:ptCount val="1"/>
                <c:pt idx="0">
                  <c:v>科目数</c:v>
                </c:pt>
              </c:strCache>
            </c:strRef>
          </c:tx>
          <c:spPr>
            <a:solidFill>
              <a:srgbClr val="4F81BD"/>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cat>
            <c:strRef>
              <c:f>教務委員編集用!$T$235:$T$239</c:f>
              <c:strCache>
                <c:ptCount val="5"/>
                <c:pt idx="0">
                  <c:v>30分未満</c:v>
                </c:pt>
                <c:pt idx="1">
                  <c:v>30分～1時間</c:v>
                </c:pt>
                <c:pt idx="2">
                  <c:v>1～2時間</c:v>
                </c:pt>
                <c:pt idx="3">
                  <c:v>2～3時間</c:v>
                </c:pt>
                <c:pt idx="4">
                  <c:v>3時間以上</c:v>
                </c:pt>
              </c:strCache>
            </c:strRef>
          </c:cat>
          <c:val>
            <c:numRef>
              <c:f>教務委員編集用!$U$235:$U$239</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99"/>
        <c:axId val="153688120"/>
        <c:axId val="153688512"/>
      </c:barChart>
      <c:catAx>
        <c:axId val="1536881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宋体"/>
                <a:ea typeface="宋体"/>
                <a:cs typeface="宋体"/>
              </a:defRPr>
            </a:pPr>
            <a:endParaRPr lang="ja-JP"/>
          </a:p>
        </c:txPr>
        <c:crossAx val="153688512"/>
        <c:crosses val="autoZero"/>
        <c:auto val="0"/>
        <c:lblAlgn val="ctr"/>
        <c:lblOffset val="100"/>
        <c:tickLblSkip val="1"/>
        <c:tickMarkSkip val="1"/>
        <c:noMultiLvlLbl val="0"/>
      </c:catAx>
      <c:valAx>
        <c:axId val="15368851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rot="-5400000" vert="horz"/>
              <a:lstStyle/>
              <a:p>
                <a:pPr algn="ctr">
                  <a:defRPr sz="1200" b="0" i="0" u="none" strike="noStrike" baseline="0">
                    <a:solidFill>
                      <a:srgbClr val="000000"/>
                    </a:solidFill>
                    <a:latin typeface="宋体"/>
                    <a:ea typeface="宋体"/>
                    <a:cs typeface="宋体"/>
                  </a:defRPr>
                </a:pPr>
                <a:r>
                  <a:rPr lang="zh-CN" altLang="zh-CN"/>
                  <a:t>科目数</a:t>
                </a:r>
              </a:p>
            </c:rich>
          </c:tx>
          <c:layout/>
          <c:overlay val="0"/>
          <c:spPr>
            <a:noFill/>
            <a:ln>
              <a:noFill/>
            </a:ln>
          </c:spPr>
        </c:title>
        <c:numFmt formatCode="General" sourceLinked="1"/>
        <c:majorTickMark val="none"/>
        <c:minorTickMark val="none"/>
        <c:tickLblPos val="nextTo"/>
        <c:spPr>
          <a:ln>
            <a:noFill/>
          </a:ln>
        </c:spPr>
        <c:txPr>
          <a:bodyPr rot="0" vert="horz"/>
          <a:lstStyle/>
          <a:p>
            <a:pPr>
              <a:defRPr sz="1200" b="0" i="0" u="none" strike="noStrike" baseline="0">
                <a:solidFill>
                  <a:srgbClr val="000000"/>
                </a:solidFill>
                <a:latin typeface="宋体"/>
                <a:ea typeface="宋体"/>
                <a:cs typeface="宋体"/>
              </a:defRPr>
            </a:pPr>
            <a:endParaRPr lang="ja-JP"/>
          </a:p>
        </c:txPr>
        <c:crossAx val="153688120"/>
        <c:crosses val="autoZero"/>
        <c:crossBetween val="between"/>
      </c:valAx>
      <c:spPr>
        <a:noFill/>
        <a:ln>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c:style val="2"/>
  <c:chart>
    <c:title>
      <c:tx>
        <c:rich>
          <a:bodyPr rot="0" vert="horz"/>
          <a:lstStyle/>
          <a:p>
            <a:pPr algn="ctr">
              <a:defRPr sz="2000" b="0" i="0" u="none" strike="noStrike" baseline="0">
                <a:solidFill>
                  <a:srgbClr val="000000"/>
                </a:solidFill>
                <a:latin typeface="宋体"/>
                <a:ea typeface="宋体"/>
                <a:cs typeface="宋体"/>
              </a:defRPr>
            </a:pPr>
            <a:r>
              <a:rPr lang="zh-CN" altLang="zh-CN"/>
              <a:t>各成績評定における科目数</a:t>
            </a:r>
          </a:p>
        </c:rich>
      </c:tx>
      <c:layout/>
      <c:overlay val="0"/>
      <c:spPr>
        <a:noFill/>
        <a:ln>
          <a:noFill/>
        </a:ln>
      </c:spPr>
    </c:title>
    <c:autoTitleDeleted val="0"/>
    <c:plotArea>
      <c:layout/>
      <c:barChart>
        <c:barDir val="col"/>
        <c:grouping val="clustered"/>
        <c:varyColors val="0"/>
        <c:ser>
          <c:idx val="0"/>
          <c:order val="0"/>
          <c:tx>
            <c:strRef>
              <c:f>教務委員編集用!$R$234</c:f>
              <c:strCache>
                <c:ptCount val="1"/>
                <c:pt idx="0">
                  <c:v>科目数</c:v>
                </c:pt>
              </c:strCache>
            </c:strRef>
          </c:tx>
          <c:spPr>
            <a:solidFill>
              <a:srgbClr val="4F81BD"/>
            </a:solid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cat>
            <c:strRef>
              <c:f>教務委員編集用!$Q$235:$Q$238</c:f>
              <c:strCache>
                <c:ptCount val="4"/>
                <c:pt idx="0">
                  <c:v>優</c:v>
                </c:pt>
                <c:pt idx="1">
                  <c:v>良</c:v>
                </c:pt>
                <c:pt idx="2">
                  <c:v>可</c:v>
                </c:pt>
                <c:pt idx="3">
                  <c:v>不可</c:v>
                </c:pt>
              </c:strCache>
            </c:strRef>
          </c:cat>
          <c:val>
            <c:numRef>
              <c:f>教務委員編集用!$R$235:$R$238</c:f>
              <c:numCache>
                <c:formatCode>0_ </c:formatCode>
                <c:ptCount val="4"/>
                <c:pt idx="0">
                  <c:v>0</c:v>
                </c:pt>
                <c:pt idx="1">
                  <c:v>0</c:v>
                </c:pt>
                <c:pt idx="2">
                  <c:v>0</c:v>
                </c:pt>
                <c:pt idx="3">
                  <c:v>0</c:v>
                </c:pt>
              </c:numCache>
            </c:numRef>
          </c:val>
        </c:ser>
        <c:dLbls>
          <c:showLegendKey val="0"/>
          <c:showVal val="0"/>
          <c:showCatName val="0"/>
          <c:showSerName val="0"/>
          <c:showPercent val="0"/>
          <c:showBubbleSize val="0"/>
        </c:dLbls>
        <c:gapWidth val="199"/>
        <c:axId val="202557760"/>
        <c:axId val="202558152"/>
      </c:barChart>
      <c:catAx>
        <c:axId val="202557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宋体"/>
                <a:ea typeface="宋体"/>
                <a:cs typeface="宋体"/>
              </a:defRPr>
            </a:pPr>
            <a:endParaRPr lang="ja-JP"/>
          </a:p>
        </c:txPr>
        <c:crossAx val="202558152"/>
        <c:crosses val="autoZero"/>
        <c:auto val="0"/>
        <c:lblAlgn val="ctr"/>
        <c:lblOffset val="100"/>
        <c:tickLblSkip val="1"/>
        <c:tickMarkSkip val="1"/>
        <c:noMultiLvlLbl val="0"/>
      </c:catAx>
      <c:valAx>
        <c:axId val="202558152"/>
        <c:scaling>
          <c:orientation val="minMax"/>
        </c:scaling>
        <c:delete val="0"/>
        <c:axPos val="l"/>
        <c:majorGridlines>
          <c:spPr>
            <a:ln w="3175">
              <a:solidFill>
                <a:srgbClr val="000000"/>
              </a:solidFill>
              <a:prstDash val="solid"/>
            </a:ln>
          </c:spPr>
        </c:majorGridlines>
        <c:minorGridlines>
          <c:spPr>
            <a:ln w="3175">
              <a:solidFill>
                <a:srgbClr val="000000"/>
              </a:solidFill>
              <a:prstDash val="solid"/>
            </a:ln>
          </c:spPr>
        </c:minorGridlines>
        <c:title>
          <c:tx>
            <c:rich>
              <a:bodyPr rot="-5400000" vert="horz"/>
              <a:lstStyle/>
              <a:p>
                <a:pPr algn="ctr">
                  <a:defRPr sz="1200" b="0" i="0" u="none" strike="noStrike" baseline="0">
                    <a:solidFill>
                      <a:srgbClr val="000000"/>
                    </a:solidFill>
                    <a:latin typeface="宋体"/>
                    <a:ea typeface="宋体"/>
                    <a:cs typeface="宋体"/>
                  </a:defRPr>
                </a:pPr>
                <a:r>
                  <a:rPr lang="zh-CN" altLang="zh-CN"/>
                  <a:t>科目数</a:t>
                </a:r>
              </a:p>
            </c:rich>
          </c:tx>
          <c:layout/>
          <c:overlay val="0"/>
          <c:spPr>
            <a:noFill/>
            <a:ln>
              <a:noFill/>
            </a:ln>
          </c:spPr>
        </c:title>
        <c:numFmt formatCode="0_ " sourceLinked="1"/>
        <c:majorTickMark val="none"/>
        <c:minorTickMark val="none"/>
        <c:tickLblPos val="nextTo"/>
        <c:spPr>
          <a:ln>
            <a:noFill/>
          </a:ln>
        </c:spPr>
        <c:txPr>
          <a:bodyPr rot="0" vert="horz"/>
          <a:lstStyle/>
          <a:p>
            <a:pPr>
              <a:defRPr sz="1200" b="0" i="0" u="none" strike="noStrike" baseline="0">
                <a:solidFill>
                  <a:srgbClr val="000000"/>
                </a:solidFill>
                <a:latin typeface="宋体"/>
                <a:ea typeface="宋体"/>
                <a:cs typeface="宋体"/>
              </a:defRPr>
            </a:pPr>
            <a:endParaRPr lang="ja-JP"/>
          </a:p>
        </c:txPr>
        <c:crossAx val="202557760"/>
        <c:crosses val="autoZero"/>
        <c:crossBetween val="between"/>
      </c:valAx>
      <c:spPr>
        <a:noFill/>
        <a:ln>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宋体"/>
          <a:ea typeface="宋体"/>
          <a:cs typeface="宋体"/>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14</xdr:col>
      <xdr:colOff>198755</xdr:colOff>
      <xdr:row>28</xdr:row>
      <xdr:rowOff>16510</xdr:rowOff>
    </xdr:to>
    <xdr:graphicFrame macro="">
      <xdr:nvGraphicFramePr>
        <xdr:cNvPr id="7169"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199390</xdr:colOff>
      <xdr:row>5</xdr:row>
      <xdr:rowOff>0</xdr:rowOff>
    </xdr:from>
    <xdr:to>
      <xdr:col>26</xdr:col>
      <xdr:colOff>227330</xdr:colOff>
      <xdr:row>28</xdr:row>
      <xdr:rowOff>16510</xdr:rowOff>
    </xdr:to>
    <xdr:graphicFrame macro="">
      <xdr:nvGraphicFramePr>
        <xdr:cNvPr id="7170"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28</xdr:row>
      <xdr:rowOff>19050</xdr:rowOff>
    </xdr:from>
    <xdr:to>
      <xdr:col>14</xdr:col>
      <xdr:colOff>198755</xdr:colOff>
      <xdr:row>51</xdr:row>
      <xdr:rowOff>35560</xdr:rowOff>
    </xdr:to>
    <xdr:graphicFrame macro="">
      <xdr:nvGraphicFramePr>
        <xdr:cNvPr id="7171"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208915</xdr:colOff>
      <xdr:row>28</xdr:row>
      <xdr:rowOff>18415</xdr:rowOff>
    </xdr:from>
    <xdr:to>
      <xdr:col>26</xdr:col>
      <xdr:colOff>236855</xdr:colOff>
      <xdr:row>51</xdr:row>
      <xdr:rowOff>35560</xdr:rowOff>
    </xdr:to>
    <xdr:graphicFrame macro="">
      <xdr:nvGraphicFramePr>
        <xdr:cNvPr id="717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9"/>
  <sheetViews>
    <sheetView showGridLines="0" showRowColHeaders="0" workbookViewId="0">
      <selection activeCell="G17" sqref="G17"/>
    </sheetView>
  </sheetViews>
  <sheetFormatPr defaultColWidth="9" defaultRowHeight="13.2"/>
  <cols>
    <col min="1" max="25" width="5.77734375" customWidth="1"/>
  </cols>
  <sheetData>
    <row r="2" spans="1:19" ht="21">
      <c r="A2" s="470" t="s">
        <v>0</v>
      </c>
      <c r="B2" s="470"/>
      <c r="C2" s="470"/>
      <c r="D2" s="470"/>
      <c r="E2" s="470"/>
      <c r="F2" s="470"/>
      <c r="G2" s="470"/>
      <c r="H2" s="470"/>
      <c r="I2" s="470"/>
      <c r="J2" s="470"/>
      <c r="K2" s="470"/>
      <c r="L2" s="470"/>
      <c r="M2" s="470"/>
      <c r="N2" s="470"/>
      <c r="O2" s="470"/>
      <c r="P2" s="467"/>
      <c r="Q2" s="467"/>
      <c r="R2" s="467"/>
      <c r="S2" s="467"/>
    </row>
    <row r="5" spans="1:19" ht="18.75" customHeight="1">
      <c r="B5" s="472" t="s">
        <v>1</v>
      </c>
      <c r="C5" s="472"/>
      <c r="D5" s="472"/>
      <c r="E5" s="472"/>
      <c r="F5" s="472"/>
      <c r="G5" s="472"/>
      <c r="H5" s="472"/>
      <c r="I5" s="472"/>
      <c r="J5" s="472"/>
      <c r="K5" s="472"/>
      <c r="L5" s="472"/>
      <c r="M5" s="472"/>
      <c r="N5" s="472"/>
      <c r="O5" s="472"/>
      <c r="P5" s="465"/>
      <c r="Q5" s="465"/>
      <c r="R5" s="465"/>
      <c r="S5" s="465"/>
    </row>
    <row r="6" spans="1:19" ht="18.75" customHeight="1">
      <c r="B6" s="472"/>
      <c r="C6" s="472"/>
      <c r="D6" s="472"/>
      <c r="E6" s="472"/>
      <c r="F6" s="472"/>
      <c r="G6" s="472"/>
      <c r="H6" s="472"/>
      <c r="I6" s="472"/>
      <c r="J6" s="472"/>
      <c r="K6" s="472"/>
      <c r="L6" s="472"/>
      <c r="M6" s="472"/>
      <c r="N6" s="472"/>
      <c r="O6" s="472"/>
      <c r="P6" s="465"/>
      <c r="Q6" s="465"/>
      <c r="R6" s="465"/>
      <c r="S6" s="465"/>
    </row>
    <row r="7" spans="1:19" ht="18.75" customHeight="1">
      <c r="B7" s="462"/>
      <c r="C7" s="462"/>
      <c r="D7" s="462"/>
      <c r="E7" s="462"/>
      <c r="F7" s="462"/>
      <c r="G7" s="462"/>
      <c r="H7" s="462"/>
      <c r="I7" s="462"/>
      <c r="J7" s="462"/>
      <c r="K7" s="462"/>
      <c r="L7" s="462"/>
      <c r="M7" s="462"/>
      <c r="N7" s="462"/>
      <c r="O7" s="462"/>
      <c r="P7" s="465"/>
      <c r="Q7" s="465"/>
      <c r="R7" s="465"/>
      <c r="S7" s="465"/>
    </row>
    <row r="8" spans="1:19" ht="18.75" customHeight="1">
      <c r="B8" s="472" t="s">
        <v>2</v>
      </c>
      <c r="C8" s="472"/>
      <c r="D8" s="472"/>
      <c r="E8" s="472"/>
      <c r="F8" s="472"/>
      <c r="G8" s="472"/>
      <c r="H8" s="472"/>
      <c r="I8" s="472"/>
      <c r="J8" s="472"/>
      <c r="K8" s="472"/>
      <c r="L8" s="472"/>
      <c r="M8" s="472"/>
      <c r="N8" s="472"/>
      <c r="O8" s="472"/>
      <c r="P8" s="465"/>
      <c r="Q8" s="465"/>
      <c r="R8" s="465"/>
      <c r="S8" s="465"/>
    </row>
    <row r="9" spans="1:19" ht="18.75" customHeight="1">
      <c r="B9" s="472"/>
      <c r="C9" s="472"/>
      <c r="D9" s="472"/>
      <c r="E9" s="472"/>
      <c r="F9" s="472"/>
      <c r="G9" s="472"/>
      <c r="H9" s="472"/>
      <c r="I9" s="472"/>
      <c r="J9" s="472"/>
      <c r="K9" s="472"/>
      <c r="L9" s="472"/>
      <c r="M9" s="472"/>
      <c r="N9" s="472"/>
      <c r="O9" s="472"/>
      <c r="P9" s="465"/>
      <c r="Q9" s="465"/>
      <c r="R9" s="465"/>
      <c r="S9" s="465"/>
    </row>
    <row r="10" spans="1:19" ht="18.75" customHeight="1">
      <c r="B10" s="462"/>
      <c r="C10" s="462"/>
      <c r="D10" s="462"/>
      <c r="E10" s="462"/>
      <c r="F10" s="462"/>
      <c r="G10" s="462"/>
      <c r="H10" s="462"/>
      <c r="I10" s="462"/>
      <c r="J10" s="462"/>
      <c r="K10" s="462"/>
      <c r="L10" s="462"/>
      <c r="M10" s="462"/>
      <c r="N10" s="462"/>
      <c r="O10" s="462"/>
      <c r="P10" s="465"/>
      <c r="Q10" s="465"/>
      <c r="R10" s="465"/>
      <c r="S10" s="465"/>
    </row>
    <row r="11" spans="1:19" ht="18.75" customHeight="1">
      <c r="B11" s="472" t="s">
        <v>3</v>
      </c>
      <c r="C11" s="472"/>
      <c r="D11" s="472"/>
      <c r="E11" s="472"/>
      <c r="F11" s="472"/>
      <c r="G11" s="472"/>
      <c r="H11" s="472"/>
      <c r="I11" s="472"/>
      <c r="J11" s="472"/>
      <c r="K11" s="472"/>
      <c r="L11" s="472"/>
      <c r="M11" s="472"/>
      <c r="N11" s="472"/>
      <c r="O11" s="472"/>
      <c r="P11" s="465"/>
      <c r="Q11" s="465"/>
      <c r="R11" s="465"/>
      <c r="S11" s="465"/>
    </row>
    <row r="12" spans="1:19" ht="18.75" customHeight="1">
      <c r="B12" s="472"/>
      <c r="C12" s="472"/>
      <c r="D12" s="472"/>
      <c r="E12" s="472"/>
      <c r="F12" s="472"/>
      <c r="G12" s="472"/>
      <c r="H12" s="472"/>
      <c r="I12" s="472"/>
      <c r="J12" s="472"/>
      <c r="K12" s="472"/>
      <c r="L12" s="472"/>
      <c r="M12" s="472"/>
      <c r="N12" s="472"/>
      <c r="O12" s="472"/>
      <c r="P12" s="465"/>
      <c r="Q12" s="465"/>
      <c r="R12" s="465"/>
      <c r="S12" s="465"/>
    </row>
    <row r="13" spans="1:19" ht="18.75" customHeight="1">
      <c r="B13" s="462"/>
      <c r="C13" s="462"/>
      <c r="D13" s="462"/>
      <c r="E13" s="462"/>
      <c r="F13" s="462"/>
      <c r="G13" s="462"/>
      <c r="H13" s="462"/>
      <c r="I13" s="462"/>
      <c r="J13" s="462"/>
      <c r="K13" s="462"/>
      <c r="L13" s="462"/>
      <c r="M13" s="462"/>
      <c r="N13" s="462"/>
      <c r="O13" s="462"/>
      <c r="P13" s="465"/>
      <c r="Q13" s="465"/>
      <c r="R13" s="465"/>
      <c r="S13" s="465"/>
    </row>
    <row r="14" spans="1:19" ht="18.75" customHeight="1">
      <c r="B14" s="471" t="s">
        <v>4</v>
      </c>
      <c r="C14" s="471"/>
      <c r="D14" s="472" t="s">
        <v>5</v>
      </c>
      <c r="E14" s="472"/>
      <c r="F14" s="472"/>
      <c r="G14" s="472"/>
      <c r="H14" s="472"/>
      <c r="I14" s="472"/>
      <c r="J14" s="472"/>
      <c r="K14" s="472"/>
      <c r="L14" s="472"/>
      <c r="M14" s="472"/>
      <c r="N14" s="472"/>
      <c r="O14" s="472"/>
      <c r="P14" s="465"/>
      <c r="Q14" s="465"/>
      <c r="R14" s="465"/>
      <c r="S14" s="465"/>
    </row>
    <row r="15" spans="1:19" ht="18.75" customHeight="1">
      <c r="B15" s="463"/>
      <c r="C15" s="463"/>
      <c r="D15" s="472"/>
      <c r="E15" s="472"/>
      <c r="F15" s="472"/>
      <c r="G15" s="472"/>
      <c r="H15" s="472"/>
      <c r="I15" s="472"/>
      <c r="J15" s="472"/>
      <c r="K15" s="472"/>
      <c r="L15" s="472"/>
      <c r="M15" s="472"/>
      <c r="N15" s="472"/>
      <c r="O15" s="472"/>
      <c r="P15" s="465"/>
      <c r="Q15" s="465"/>
      <c r="R15" s="465"/>
      <c r="S15" s="465"/>
    </row>
    <row r="16" spans="1:19" ht="18.75" customHeight="1">
      <c r="B16" s="462"/>
      <c r="C16" s="462"/>
      <c r="D16" s="472" t="s">
        <v>6</v>
      </c>
      <c r="E16" s="472"/>
      <c r="F16" s="472"/>
      <c r="G16" s="472"/>
      <c r="H16" s="472"/>
      <c r="I16" s="472"/>
      <c r="J16" s="472"/>
      <c r="K16" s="472"/>
      <c r="L16" s="472"/>
      <c r="M16" s="472"/>
      <c r="N16" s="472"/>
      <c r="O16" s="472"/>
      <c r="P16" s="465"/>
      <c r="Q16" s="465"/>
      <c r="R16" s="465"/>
      <c r="S16" s="465"/>
    </row>
    <row r="17" spans="2:19" ht="18.75" customHeight="1">
      <c r="B17" s="462"/>
      <c r="C17" s="462"/>
      <c r="D17" s="464"/>
      <c r="E17" s="464"/>
      <c r="F17" s="464"/>
      <c r="G17" s="464"/>
      <c r="H17" s="464"/>
      <c r="I17" s="464"/>
      <c r="J17" s="464"/>
      <c r="K17" s="464"/>
      <c r="L17" s="464"/>
      <c r="M17" s="464"/>
      <c r="N17" s="464"/>
      <c r="O17" s="464"/>
      <c r="P17" s="465"/>
      <c r="Q17" s="465"/>
      <c r="R17" s="465"/>
      <c r="S17" s="465"/>
    </row>
    <row r="18" spans="2:19" ht="18.75" customHeight="1">
      <c r="B18" s="473" t="s">
        <v>7</v>
      </c>
      <c r="C18" s="474"/>
      <c r="D18" s="472" t="s">
        <v>8</v>
      </c>
      <c r="E18" s="472"/>
      <c r="F18" s="472"/>
      <c r="G18" s="472"/>
      <c r="H18" s="472"/>
      <c r="I18" s="472"/>
      <c r="J18" s="472"/>
      <c r="K18" s="472"/>
      <c r="L18" s="472"/>
      <c r="M18" s="472"/>
      <c r="N18" s="472"/>
      <c r="O18" s="472"/>
      <c r="P18" s="465"/>
      <c r="Q18" s="465"/>
      <c r="R18" s="465"/>
      <c r="S18" s="465"/>
    </row>
    <row r="19" spans="2:19" ht="18.75" customHeight="1">
      <c r="B19" s="465"/>
      <c r="C19" s="465"/>
      <c r="D19" s="472"/>
      <c r="E19" s="472"/>
      <c r="F19" s="472"/>
      <c r="G19" s="472"/>
      <c r="H19" s="472"/>
      <c r="I19" s="472"/>
      <c r="J19" s="472"/>
      <c r="K19" s="472"/>
      <c r="L19" s="472"/>
      <c r="M19" s="472"/>
      <c r="N19" s="472"/>
      <c r="O19" s="472"/>
      <c r="P19" s="465"/>
      <c r="Q19" s="465"/>
      <c r="R19" s="465"/>
      <c r="S19" s="465"/>
    </row>
    <row r="20" spans="2:19" ht="18.75" customHeight="1">
      <c r="B20" s="465"/>
      <c r="C20" s="465"/>
      <c r="D20" s="472"/>
      <c r="E20" s="472"/>
      <c r="F20" s="472"/>
      <c r="G20" s="472"/>
      <c r="H20" s="472"/>
      <c r="I20" s="472"/>
      <c r="J20" s="472"/>
      <c r="K20" s="472"/>
      <c r="L20" s="472"/>
      <c r="M20" s="472"/>
      <c r="N20" s="472"/>
      <c r="O20" s="472"/>
      <c r="P20" s="465"/>
      <c r="Q20" s="465"/>
      <c r="R20" s="465"/>
      <c r="S20" s="465"/>
    </row>
    <row r="21" spans="2:19" ht="18.75" customHeight="1">
      <c r="B21" s="465"/>
      <c r="C21" s="465"/>
      <c r="D21" s="472" t="s">
        <v>9</v>
      </c>
      <c r="E21" s="472"/>
      <c r="F21" s="472"/>
      <c r="G21" s="472"/>
      <c r="H21" s="472"/>
      <c r="I21" s="472"/>
      <c r="J21" s="472"/>
      <c r="K21" s="472"/>
      <c r="L21" s="472"/>
      <c r="M21" s="472"/>
      <c r="N21" s="472"/>
      <c r="O21" s="472"/>
      <c r="P21" s="465"/>
      <c r="Q21" s="465"/>
      <c r="R21" s="465"/>
      <c r="S21" s="465"/>
    </row>
    <row r="22" spans="2:19" ht="18.75" customHeight="1">
      <c r="B22" s="465"/>
      <c r="C22" s="465"/>
      <c r="D22" s="472"/>
      <c r="E22" s="472"/>
      <c r="F22" s="472"/>
      <c r="G22" s="472"/>
      <c r="H22" s="472"/>
      <c r="I22" s="472"/>
      <c r="J22" s="472"/>
      <c r="K22" s="472"/>
      <c r="L22" s="472"/>
      <c r="M22" s="472"/>
      <c r="N22" s="472"/>
      <c r="O22" s="472"/>
      <c r="P22" s="465"/>
      <c r="Q22" s="465"/>
      <c r="R22" s="465"/>
      <c r="S22" s="465"/>
    </row>
    <row r="23" spans="2:19" ht="18.75" customHeight="1">
      <c r="B23" s="465"/>
      <c r="C23" s="465"/>
      <c r="D23" s="471" t="s">
        <v>10</v>
      </c>
      <c r="E23" s="472"/>
      <c r="F23" s="472"/>
      <c r="G23" s="472"/>
      <c r="H23" s="472"/>
      <c r="I23" s="472"/>
      <c r="J23" s="472"/>
      <c r="K23" s="472"/>
      <c r="L23" s="472"/>
      <c r="M23" s="472"/>
      <c r="N23" s="472"/>
      <c r="O23" s="472"/>
      <c r="P23" s="465"/>
      <c r="Q23" s="465"/>
      <c r="R23" s="465"/>
      <c r="S23" s="465"/>
    </row>
    <row r="24" spans="2:19" ht="18.75" customHeight="1">
      <c r="B24" s="465"/>
      <c r="C24" s="465"/>
      <c r="D24" s="472"/>
      <c r="E24" s="472"/>
      <c r="F24" s="472"/>
      <c r="G24" s="472"/>
      <c r="H24" s="472"/>
      <c r="I24" s="472"/>
      <c r="J24" s="472"/>
      <c r="K24" s="472"/>
      <c r="L24" s="472"/>
      <c r="M24" s="472"/>
      <c r="N24" s="472"/>
      <c r="O24" s="472"/>
      <c r="P24" s="465"/>
      <c r="Q24" s="465"/>
      <c r="R24" s="465"/>
      <c r="S24" s="465"/>
    </row>
    <row r="25" spans="2:19" ht="18.75" customHeight="1">
      <c r="B25" s="465"/>
      <c r="C25" s="465"/>
      <c r="D25" s="472" t="s">
        <v>11</v>
      </c>
      <c r="E25" s="471"/>
      <c r="F25" s="471"/>
      <c r="G25" s="471"/>
      <c r="H25" s="471"/>
      <c r="I25" s="471"/>
      <c r="J25" s="471"/>
      <c r="K25" s="471"/>
      <c r="L25" s="471"/>
      <c r="M25" s="471"/>
      <c r="N25" s="471"/>
      <c r="O25" s="471"/>
      <c r="P25" s="465"/>
      <c r="Q25" s="465"/>
      <c r="R25" s="465"/>
      <c r="S25" s="465"/>
    </row>
    <row r="26" spans="2:19" ht="18.75" customHeight="1">
      <c r="B26" s="465"/>
      <c r="C26" s="465"/>
      <c r="D26" s="472" t="s">
        <v>12</v>
      </c>
      <c r="E26" s="472"/>
      <c r="F26" s="472"/>
      <c r="G26" s="472"/>
      <c r="H26" s="472"/>
      <c r="I26" s="472"/>
      <c r="J26" s="472"/>
      <c r="K26" s="472"/>
      <c r="L26" s="472"/>
      <c r="M26" s="472"/>
      <c r="N26" s="472"/>
      <c r="O26" s="472"/>
      <c r="P26" s="465"/>
      <c r="Q26" s="465"/>
      <c r="R26" s="465"/>
      <c r="S26" s="465"/>
    </row>
    <row r="27" spans="2:19" ht="18.75" customHeight="1">
      <c r="B27" s="465"/>
      <c r="C27" s="465"/>
      <c r="D27" s="472"/>
      <c r="E27" s="472"/>
      <c r="F27" s="472"/>
      <c r="G27" s="472"/>
      <c r="H27" s="472"/>
      <c r="I27" s="472"/>
      <c r="J27" s="472"/>
      <c r="K27" s="472"/>
      <c r="L27" s="472"/>
      <c r="M27" s="472"/>
      <c r="N27" s="472"/>
      <c r="O27" s="472"/>
      <c r="P27" s="465"/>
      <c r="Q27" s="465"/>
      <c r="R27" s="465"/>
      <c r="S27" s="465"/>
    </row>
    <row r="28" spans="2:19" ht="18.75" customHeight="1">
      <c r="B28" s="465"/>
      <c r="C28" s="465"/>
      <c r="P28" s="465"/>
      <c r="Q28" s="465"/>
      <c r="R28" s="465"/>
      <c r="S28" s="465"/>
    </row>
    <row r="29" spans="2:19" ht="18.75" customHeight="1">
      <c r="B29" s="465"/>
      <c r="C29" s="465"/>
      <c r="D29" s="465"/>
      <c r="E29" s="465"/>
      <c r="F29" s="465"/>
      <c r="G29" s="465"/>
      <c r="H29" s="465"/>
      <c r="I29" s="465"/>
      <c r="J29" s="465"/>
      <c r="K29" s="465"/>
      <c r="L29" s="465"/>
      <c r="M29" s="465"/>
      <c r="N29" s="465"/>
      <c r="O29" s="465"/>
      <c r="P29" s="465"/>
      <c r="Q29" s="465"/>
      <c r="R29" s="465"/>
      <c r="S29" s="465"/>
    </row>
    <row r="30" spans="2:19" ht="18.75" customHeight="1">
      <c r="B30" s="465"/>
      <c r="C30" s="465"/>
      <c r="D30" s="465"/>
      <c r="E30" s="465"/>
      <c r="F30" s="465"/>
      <c r="G30" s="465"/>
      <c r="H30" s="465"/>
      <c r="I30" s="465"/>
      <c r="J30" s="465"/>
      <c r="K30" s="465"/>
      <c r="L30" s="465"/>
      <c r="M30" s="465"/>
      <c r="N30" s="465"/>
      <c r="O30" s="465"/>
      <c r="P30" s="465"/>
      <c r="Q30" s="465"/>
      <c r="R30" s="465"/>
      <c r="S30" s="465"/>
    </row>
    <row r="31" spans="2:19" ht="13.5" customHeight="1">
      <c r="B31" s="465"/>
      <c r="C31" s="465"/>
      <c r="D31" s="465"/>
      <c r="E31" s="465"/>
      <c r="F31" s="465"/>
      <c r="G31" s="465"/>
      <c r="H31" s="465"/>
      <c r="I31" s="465"/>
      <c r="J31" s="465"/>
      <c r="K31" s="465"/>
      <c r="L31" s="465"/>
      <c r="M31" s="465"/>
      <c r="N31" s="465"/>
      <c r="O31" s="465"/>
      <c r="P31" s="465"/>
      <c r="Q31" s="465"/>
      <c r="R31" s="465"/>
      <c r="S31" s="465"/>
    </row>
    <row r="32" spans="2:19" ht="13.5" customHeight="1">
      <c r="B32" s="465"/>
      <c r="C32" s="465"/>
      <c r="D32" s="465"/>
      <c r="E32" s="465"/>
      <c r="F32" s="465"/>
      <c r="G32" s="465"/>
      <c r="H32" s="465"/>
      <c r="I32" s="465"/>
      <c r="J32" s="465"/>
      <c r="K32" s="465"/>
      <c r="L32" s="465"/>
      <c r="M32" s="465"/>
      <c r="N32" s="465"/>
      <c r="O32" s="465"/>
      <c r="P32" s="465"/>
      <c r="Q32" s="465"/>
      <c r="R32" s="465"/>
      <c r="S32" s="465"/>
    </row>
    <row r="33" spans="2:19" ht="13.5" customHeight="1">
      <c r="B33" s="465"/>
      <c r="C33" s="465"/>
      <c r="D33" s="465"/>
      <c r="E33" s="465"/>
      <c r="F33" s="465"/>
      <c r="G33" s="465"/>
      <c r="H33" s="465"/>
      <c r="I33" s="465"/>
      <c r="J33" s="465"/>
      <c r="K33" s="465"/>
      <c r="L33" s="465"/>
      <c r="M33" s="465"/>
      <c r="N33" s="465"/>
      <c r="O33" s="465"/>
      <c r="P33" s="465"/>
      <c r="Q33" s="465"/>
      <c r="R33" s="465"/>
      <c r="S33" s="465"/>
    </row>
    <row r="34" spans="2:19" ht="13.5" customHeight="1">
      <c r="B34" s="465"/>
      <c r="C34" s="465"/>
      <c r="D34" s="465"/>
      <c r="E34" s="465"/>
      <c r="F34" s="465"/>
      <c r="G34" s="465"/>
      <c r="H34" s="465"/>
      <c r="I34" s="465"/>
      <c r="J34" s="465"/>
      <c r="K34" s="465"/>
      <c r="L34" s="465"/>
      <c r="M34" s="465"/>
      <c r="N34" s="465"/>
      <c r="O34" s="465"/>
      <c r="P34" s="465"/>
      <c r="Q34" s="465"/>
      <c r="R34" s="465"/>
      <c r="S34" s="465"/>
    </row>
    <row r="35" spans="2:19" ht="13.5" customHeight="1">
      <c r="B35" s="465"/>
      <c r="C35" s="465"/>
      <c r="D35" s="465"/>
      <c r="E35" s="465"/>
      <c r="F35" s="465"/>
      <c r="G35" s="465"/>
      <c r="H35" s="465"/>
      <c r="I35" s="465"/>
      <c r="J35" s="465"/>
      <c r="K35" s="465"/>
      <c r="L35" s="465"/>
      <c r="M35" s="465"/>
      <c r="N35" s="465"/>
      <c r="O35" s="465"/>
      <c r="P35" s="465"/>
      <c r="Q35" s="465"/>
      <c r="R35" s="465"/>
      <c r="S35" s="465"/>
    </row>
    <row r="36" spans="2:19" ht="13.5" customHeight="1">
      <c r="B36" s="465"/>
      <c r="C36" s="465"/>
      <c r="D36" s="465"/>
      <c r="E36" s="465"/>
      <c r="F36" s="465"/>
      <c r="G36" s="465"/>
      <c r="H36" s="465"/>
      <c r="I36" s="465"/>
      <c r="J36" s="465"/>
      <c r="K36" s="465"/>
      <c r="L36" s="465"/>
      <c r="M36" s="465"/>
      <c r="N36" s="465"/>
      <c r="O36" s="465"/>
      <c r="P36" s="465"/>
      <c r="Q36" s="465"/>
      <c r="R36" s="465"/>
      <c r="S36" s="465"/>
    </row>
    <row r="37" spans="2:19" ht="13.5" customHeight="1">
      <c r="B37" s="465"/>
      <c r="C37" s="465"/>
      <c r="D37" s="465"/>
      <c r="E37" s="465"/>
      <c r="F37" s="465"/>
      <c r="G37" s="465"/>
      <c r="H37" s="465"/>
      <c r="I37" s="465"/>
      <c r="J37" s="465"/>
      <c r="K37" s="465"/>
      <c r="L37" s="465"/>
      <c r="M37" s="465"/>
      <c r="N37" s="465"/>
      <c r="O37" s="465"/>
      <c r="P37" s="465"/>
      <c r="Q37" s="465"/>
      <c r="R37" s="465"/>
      <c r="S37" s="465"/>
    </row>
    <row r="38" spans="2:19" ht="13.5" customHeight="1">
      <c r="B38" s="465"/>
      <c r="C38" s="465"/>
      <c r="D38" s="465"/>
      <c r="E38" s="465"/>
      <c r="F38" s="465"/>
      <c r="G38" s="465"/>
      <c r="H38" s="465"/>
      <c r="I38" s="465"/>
      <c r="J38" s="465"/>
      <c r="K38" s="465"/>
      <c r="L38" s="465"/>
      <c r="M38" s="465"/>
      <c r="N38" s="465"/>
      <c r="O38" s="465"/>
      <c r="P38" s="465"/>
      <c r="Q38" s="465"/>
      <c r="R38" s="465"/>
      <c r="S38" s="465"/>
    </row>
    <row r="47" spans="2:19" ht="16.2">
      <c r="B47" s="466"/>
    </row>
    <row r="48" spans="2:19" ht="16.2">
      <c r="B48" s="466"/>
    </row>
    <row r="49" spans="2:2" ht="16.2">
      <c r="B49" s="466"/>
    </row>
    <row r="50" spans="2:2" ht="16.2">
      <c r="B50" s="466"/>
    </row>
    <row r="51" spans="2:2" ht="16.2">
      <c r="B51" s="466"/>
    </row>
    <row r="52" spans="2:2" ht="16.2">
      <c r="B52" s="466"/>
    </row>
    <row r="53" spans="2:2" ht="16.2">
      <c r="B53" s="466"/>
    </row>
    <row r="54" spans="2:2" ht="16.2">
      <c r="B54" s="466"/>
    </row>
    <row r="55" spans="2:2" ht="16.2">
      <c r="B55" s="466"/>
    </row>
    <row r="56" spans="2:2" ht="16.2">
      <c r="B56" s="466"/>
    </row>
    <row r="57" spans="2:2" ht="16.2">
      <c r="B57" s="466"/>
    </row>
    <row r="58" spans="2:2" ht="16.2">
      <c r="B58" s="466"/>
    </row>
    <row r="59" spans="2:2" ht="16.2">
      <c r="B59" s="466"/>
    </row>
  </sheetData>
  <mergeCells count="13">
    <mergeCell ref="D26:O27"/>
    <mergeCell ref="B5:O6"/>
    <mergeCell ref="B8:O9"/>
    <mergeCell ref="B11:O12"/>
    <mergeCell ref="D14:O15"/>
    <mergeCell ref="D18:O20"/>
    <mergeCell ref="D21:O22"/>
    <mergeCell ref="D23:O24"/>
    <mergeCell ref="A2:O2"/>
    <mergeCell ref="B14:C14"/>
    <mergeCell ref="D16:O16"/>
    <mergeCell ref="B18:C18"/>
    <mergeCell ref="D25:O25"/>
  </mergeCells>
  <phoneticPr fontId="17"/>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19"/>
  <sheetViews>
    <sheetView workbookViewId="0">
      <pane ySplit="4" topLeftCell="A20" activePane="bottomLeft" state="frozen"/>
      <selection pane="bottomLeft" activeCell="V31" sqref="V31"/>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186" customWidth="1"/>
    <col min="7" max="7" width="3" style="186" customWidth="1"/>
    <col min="8" max="8" width="7.77734375" style="186" customWidth="1"/>
    <col min="9" max="9" width="6.6640625" style="186" customWidth="1"/>
    <col min="10" max="10" width="2.77734375" style="186" customWidth="1"/>
    <col min="11" max="11" width="4.33203125" style="186" customWidth="1"/>
    <col min="12" max="12" width="5.21875" style="186" customWidth="1"/>
    <col min="13" max="14" width="7" style="186" customWidth="1"/>
    <col min="15" max="18" width="9.88671875" style="186" customWidth="1"/>
    <col min="19" max="19" width="9.6640625" style="186" customWidth="1"/>
    <col min="20" max="20" width="9.21875" style="187" customWidth="1"/>
  </cols>
  <sheetData>
    <row r="2" spans="2:20" ht="21.75" customHeight="1">
      <c r="B2" s="475" t="s">
        <v>13</v>
      </c>
      <c r="C2" s="475"/>
      <c r="D2" s="475"/>
      <c r="G2" s="476" t="s">
        <v>14</v>
      </c>
      <c r="H2" s="477"/>
      <c r="I2" s="478"/>
      <c r="J2" s="478"/>
      <c r="K2" s="479"/>
      <c r="L2" s="480" t="s">
        <v>15</v>
      </c>
      <c r="M2" s="477"/>
      <c r="N2" s="478"/>
      <c r="O2" s="478"/>
      <c r="P2" s="479"/>
      <c r="Q2" s="512" t="s">
        <v>16</v>
      </c>
      <c r="R2" s="512"/>
      <c r="S2" s="512"/>
      <c r="T2" s="512"/>
    </row>
    <row r="3" spans="2:20">
      <c r="Q3" s="513"/>
      <c r="R3" s="513"/>
      <c r="S3" s="513"/>
      <c r="T3" s="513"/>
    </row>
    <row r="4" spans="2:20" ht="75" customHeight="1">
      <c r="B4" s="481" t="str">
        <f>IF(教務委員編集用!B8=0,"",教務委員編集用!B8)</f>
        <v>大項目</v>
      </c>
      <c r="C4" s="482"/>
      <c r="D4" s="482" t="str">
        <f>IF(教務委員編集用!D8=0,"",教務委員編集用!D8)</f>
        <v>細項目</v>
      </c>
      <c r="E4" s="482"/>
      <c r="F4" s="188" t="str">
        <f>IF(教務委員編集用!F8=0,"",教務委員編集用!F8)</f>
        <v>授業科目名</v>
      </c>
      <c r="G4" s="188" t="str">
        <f>IF(教務委員編集用!G8=0,"",教務委員編集用!G8)</f>
        <v>単位数</v>
      </c>
      <c r="H4" s="188" t="str">
        <f>IF(教務委員編集用!H8=0,"",教務委員編集用!H8)</f>
        <v>必修・選択</v>
      </c>
      <c r="I4" s="188" t="str">
        <f>IF(教務委員編集用!I8=0,"",教務委員編集用!I8)</f>
        <v>履修・学修単位</v>
      </c>
      <c r="J4" s="188" t="str">
        <f>IF(教務委員編集用!J8=0,"",教務委員編集用!J8)</f>
        <v>年次</v>
      </c>
      <c r="K4" s="188" t="str">
        <f>IF(教務委員編集用!K8=0,"",教務委員編集用!K8)</f>
        <v>学期</v>
      </c>
      <c r="L4" s="188" t="str">
        <f>IF(教務委員編集用!L8=0,"",教務委員編集用!L8)</f>
        <v>合計時間数</v>
      </c>
      <c r="M4" s="188" t="str">
        <f>IF(教務委員編集用!M8=0,"",教務委員編集用!M8)</f>
        <v>学習・教育目標の割合</v>
      </c>
      <c r="N4" s="188" t="str">
        <f>IF(教務委員編集用!N8=0,"",教務委員編集用!N8)</f>
        <v>履修授業時間</v>
      </c>
      <c r="O4" s="208" t="str">
        <f>教務委員編集用!S8</f>
        <v>1週間当たりの家庭学習平均時間</v>
      </c>
      <c r="P4" s="307" t="str">
        <f>IF(教務委員編集用!T8=0,"",教務委員編集用!T8)</f>
        <v>自己評価
達成度を5段階で評価</v>
      </c>
      <c r="Q4" s="208" t="s">
        <v>17</v>
      </c>
      <c r="R4" s="208" t="s">
        <v>18</v>
      </c>
      <c r="S4" s="208" t="s">
        <v>19</v>
      </c>
      <c r="T4" s="233" t="str">
        <f>教務委員編集用!R8</f>
        <v>学年末
成績</v>
      </c>
    </row>
    <row r="5" spans="2:20" ht="13.5" customHeight="1">
      <c r="B5" s="483" t="str">
        <f>教務委員編集用!B9</f>
        <v>A</v>
      </c>
      <c r="C5" s="500" t="str">
        <f>教務委員編集用!C9</f>
        <v>世界の政治,経済,産業や文化を理解し,その中で自分自身か社会に貢献できる役割が何かを討論し,多面的に物事を考え,行動できる素養を持つ。</v>
      </c>
      <c r="D5" s="489">
        <f>教務委員編集用!D9</f>
        <v>1</v>
      </c>
      <c r="E5" s="496" t="str">
        <f>教務委員編集用!E9</f>
        <v>社会科学および人文科学に興味を持ち,関連知識を理解し身につけられる.また,自分自身と他人との関わりや価値観の相違について理解できる.</v>
      </c>
      <c r="F5" s="207" t="str">
        <f>IF(教務委員編集用!F9=0,"",教務委員編集用!F9)</f>
        <v>国語ⅠＡ</v>
      </c>
      <c r="G5" s="207">
        <f>IF(教務委員編集用!G9=0,"",教務委員編集用!G9)</f>
        <v>2</v>
      </c>
      <c r="H5" s="207" t="str">
        <f>IF(教務委員編集用!H9=0,"",教務委員編集用!H9)</f>
        <v>必修</v>
      </c>
      <c r="I5" s="207" t="str">
        <f>IF(教務委員編集用!I9=0,"",教務委員編集用!I9)</f>
        <v>履修</v>
      </c>
      <c r="J5" s="207">
        <f>IF(教務委員編集用!J9=0,"",教務委員編集用!J9)</f>
        <v>1</v>
      </c>
      <c r="K5" s="207" t="str">
        <f>IF(教務委員編集用!K9=0,"",教務委員編集用!K9)</f>
        <v>通年</v>
      </c>
      <c r="L5" s="207">
        <f>IF(教務委員編集用!L9=0,"",教務委員編集用!L9)</f>
        <v>45</v>
      </c>
      <c r="M5" s="207">
        <f>IF(教務委員編集用!M9=0,"",教務委員編集用!M9)</f>
        <v>100</v>
      </c>
      <c r="N5" s="207">
        <f>教務委員編集用!N9</f>
        <v>45</v>
      </c>
      <c r="O5" s="309"/>
      <c r="P5" s="441"/>
      <c r="Q5" s="332"/>
      <c r="R5" s="332"/>
      <c r="S5" s="332"/>
      <c r="T5" s="333"/>
    </row>
    <row r="6" spans="2:20">
      <c r="B6" s="484"/>
      <c r="C6" s="502"/>
      <c r="D6" s="490"/>
      <c r="E6" s="497"/>
      <c r="F6" s="191" t="str">
        <f>IF(教務委員編集用!F10=0,"",教務委員編集用!F10)</f>
        <v>国語ⅠＢ</v>
      </c>
      <c r="G6" s="191">
        <f>IF(教務委員編集用!G10=0,"",教務委員編集用!G10)</f>
        <v>2</v>
      </c>
      <c r="H6" s="191" t="str">
        <f>IF(教務委員編集用!H10=0,"",教務委員編集用!H10)</f>
        <v>必修</v>
      </c>
      <c r="I6" s="191" t="str">
        <f>IF(教務委員編集用!I10=0,"",教務委員編集用!I10)</f>
        <v>履修</v>
      </c>
      <c r="J6" s="191">
        <f>IF(教務委員編集用!J10=0,"",教務委員編集用!J10)</f>
        <v>1</v>
      </c>
      <c r="K6" s="191" t="str">
        <f>IF(教務委員編集用!K10=0,"",教務委員編集用!K10)</f>
        <v>通年</v>
      </c>
      <c r="L6" s="191">
        <f>IF(教務委員編集用!L10=0,"",教務委員編集用!L10)</f>
        <v>45</v>
      </c>
      <c r="M6" s="191">
        <f>IF(教務委員編集用!M10=0,"",教務委員編集用!M10)</f>
        <v>100</v>
      </c>
      <c r="N6" s="191">
        <f>教務委員編集用!N10</f>
        <v>45</v>
      </c>
      <c r="O6" s="214"/>
      <c r="P6" s="442"/>
      <c r="Q6" s="245"/>
      <c r="R6" s="245"/>
      <c r="S6" s="245"/>
      <c r="T6" s="238"/>
    </row>
    <row r="7" spans="2:20">
      <c r="B7" s="484"/>
      <c r="C7" s="502"/>
      <c r="D7" s="490"/>
      <c r="E7" s="497"/>
      <c r="F7" s="191" t="str">
        <f>IF(教務委員編集用!F13=0,"",教務委員編集用!F13)</f>
        <v>世界史</v>
      </c>
      <c r="G7" s="191">
        <f>IF(教務委員編集用!G13=0,"",教務委員編集用!G13)</f>
        <v>2</v>
      </c>
      <c r="H7" s="191" t="str">
        <f>IF(教務委員編集用!H13=0,"",教務委員編集用!H13)</f>
        <v>必修</v>
      </c>
      <c r="I7" s="191" t="str">
        <f>IF(教務委員編集用!I13=0,"",教務委員編集用!I13)</f>
        <v>履修</v>
      </c>
      <c r="J7" s="191">
        <f>IF(教務委員編集用!J13=0,"",教務委員編集用!J13)</f>
        <v>1</v>
      </c>
      <c r="K7" s="191" t="str">
        <f>IF(教務委員編集用!K13=0,"",教務委員編集用!K13)</f>
        <v>通年</v>
      </c>
      <c r="L7" s="191">
        <f>IF(教務委員編集用!L13=0,"",教務委員編集用!L13)</f>
        <v>45</v>
      </c>
      <c r="M7" s="191">
        <f>IF(教務委員編集用!M13=0,"",教務委員編集用!M13)</f>
        <v>100</v>
      </c>
      <c r="N7" s="191">
        <f>教務委員編集用!$N$13</f>
        <v>45</v>
      </c>
      <c r="O7" s="214"/>
      <c r="P7" s="442"/>
      <c r="Q7" s="245"/>
      <c r="R7" s="245"/>
      <c r="S7" s="245"/>
      <c r="T7" s="238"/>
    </row>
    <row r="8" spans="2:20">
      <c r="B8" s="484"/>
      <c r="C8" s="502"/>
      <c r="D8" s="490"/>
      <c r="E8" s="497"/>
      <c r="F8" s="191" t="str">
        <f>IF(教務委員編集用!F16=0,"",教務委員編集用!F16)</f>
        <v>芸術</v>
      </c>
      <c r="G8" s="191">
        <f>IF(教務委員編集用!G16=0,"",教務委員編集用!G16)</f>
        <v>1</v>
      </c>
      <c r="H8" s="191" t="str">
        <f>IF(教務委員編集用!H16=0,"",教務委員編集用!H16)</f>
        <v>必修</v>
      </c>
      <c r="I8" s="191" t="str">
        <f>IF(教務委員編集用!I16=0,"",教務委員編集用!I16)</f>
        <v>履修</v>
      </c>
      <c r="J8" s="191">
        <f>IF(教務委員編集用!J16=0,"",教務委員編集用!J16)</f>
        <v>1</v>
      </c>
      <c r="K8" s="191" t="str">
        <f>IF(教務委員編集用!K16=0,"",教務委員編集用!K16)</f>
        <v>半期</v>
      </c>
      <c r="L8" s="191">
        <f>IF(教務委員編集用!L16=0,"",教務委員編集用!L16)</f>
        <v>22.5</v>
      </c>
      <c r="M8" s="191">
        <f>IF(教務委員編集用!M16=0,"",教務委員編集用!M16)</f>
        <v>100</v>
      </c>
      <c r="N8" s="191">
        <f>教務委員編集用!$N$16</f>
        <v>22.5</v>
      </c>
      <c r="O8" s="214"/>
      <c r="P8" s="442"/>
      <c r="Q8" s="245"/>
      <c r="R8" s="245"/>
      <c r="S8" s="245"/>
      <c r="T8" s="238"/>
    </row>
    <row r="9" spans="2:20">
      <c r="B9" s="484"/>
      <c r="C9" s="502"/>
      <c r="D9" s="490"/>
      <c r="E9" s="497"/>
      <c r="F9" s="191"/>
      <c r="G9" s="191"/>
      <c r="H9" s="191"/>
      <c r="I9" s="191"/>
      <c r="J9" s="191"/>
      <c r="K9" s="191"/>
      <c r="L9" s="191"/>
      <c r="M9" s="191"/>
      <c r="N9" s="191"/>
      <c r="O9" s="191"/>
      <c r="P9" s="443"/>
      <c r="Q9" s="191"/>
      <c r="R9" s="191"/>
      <c r="S9" s="191"/>
      <c r="T9" s="219"/>
    </row>
    <row r="10" spans="2:20">
      <c r="B10" s="484"/>
      <c r="C10" s="502"/>
      <c r="D10" s="490"/>
      <c r="E10" s="497"/>
      <c r="F10" s="191"/>
      <c r="G10" s="191"/>
      <c r="H10" s="191"/>
      <c r="I10" s="191"/>
      <c r="J10" s="191"/>
      <c r="K10" s="191"/>
      <c r="L10" s="191"/>
      <c r="M10" s="191"/>
      <c r="N10" s="191"/>
      <c r="O10" s="191"/>
      <c r="P10" s="443"/>
      <c r="Q10" s="191"/>
      <c r="R10" s="191"/>
      <c r="S10" s="191"/>
      <c r="T10" s="219"/>
    </row>
    <row r="11" spans="2:20">
      <c r="B11" s="484"/>
      <c r="C11" s="502"/>
      <c r="D11" s="490"/>
      <c r="E11" s="497"/>
      <c r="F11" s="192"/>
      <c r="G11" s="192"/>
      <c r="H11" s="192"/>
      <c r="I11" s="192"/>
      <c r="J11" s="192"/>
      <c r="K11" s="192"/>
      <c r="L11" s="192"/>
      <c r="M11" s="192"/>
      <c r="N11" s="192"/>
      <c r="O11" s="192"/>
      <c r="P11" s="444"/>
      <c r="Q11" s="192"/>
      <c r="R11" s="192"/>
      <c r="S11" s="192"/>
      <c r="T11" s="241"/>
    </row>
    <row r="12" spans="2:20">
      <c r="B12" s="484"/>
      <c r="C12" s="502"/>
      <c r="D12" s="491"/>
      <c r="E12" s="498"/>
      <c r="F12" s="304" t="str">
        <f>IF(教務委員編集用!F31=0,"",教務委員編集用!F31)</f>
        <v>A-1 1年小計</v>
      </c>
      <c r="G12" s="304" t="str">
        <f>IF(教務委員編集用!G31=0,"",教務委員編集用!G31)</f>
        <v/>
      </c>
      <c r="H12" s="304" t="str">
        <f>IF(教務委員編集用!H31=0,"",教務委員編集用!H31)</f>
        <v/>
      </c>
      <c r="I12" s="304" t="str">
        <f>IF(教務委員編集用!I31=0,"",教務委員編集用!I31)</f>
        <v/>
      </c>
      <c r="J12" s="304">
        <f>IF(教務委員編集用!J31=0,"",教務委員編集用!J31)</f>
        <v>1</v>
      </c>
      <c r="K12" s="304" t="str">
        <f>IF(教務委員編集用!K31=0,"",教務委員編集用!K31)</f>
        <v/>
      </c>
      <c r="L12" s="304" t="str">
        <f>IF(教務委員編集用!L31=0,"",教務委員編集用!L31)</f>
        <v/>
      </c>
      <c r="M12" s="304" t="str">
        <f>IF(教務委員編集用!M31=0,"",教務委員編集用!M31)</f>
        <v/>
      </c>
      <c r="N12" s="304"/>
      <c r="O12" s="304"/>
      <c r="P12" s="445">
        <f>教務委員編集用!T31</f>
        <v>0</v>
      </c>
      <c r="Q12" s="304"/>
      <c r="R12" s="304"/>
      <c r="S12" s="304"/>
      <c r="T12" s="336"/>
    </row>
    <row r="13" spans="2:20" ht="13.5" customHeight="1">
      <c r="B13" s="484"/>
      <c r="C13" s="502"/>
      <c r="D13" s="492">
        <f>教務委員編集用!D37</f>
        <v>2</v>
      </c>
      <c r="E13" s="499" t="str">
        <f>教務委員編集用!E37</f>
        <v>健全な心身の発達について理解して行動でき,考えを述べることができる.</v>
      </c>
      <c r="F13" s="194" t="str">
        <f>IF(教務委員編集用!F37=0,"",教務委員編集用!F37)</f>
        <v>保健・体育Ⅰ</v>
      </c>
      <c r="G13" s="194">
        <f>IF(教務委員編集用!G37=0,"",教務委員編集用!G37)</f>
        <v>2</v>
      </c>
      <c r="H13" s="194" t="str">
        <f>IF(教務委員編集用!H37=0,"",教務委員編集用!H37)</f>
        <v>必修</v>
      </c>
      <c r="I13" s="194" t="str">
        <f>IF(教務委員編集用!I37=0,"",教務委員編集用!I37)</f>
        <v>履修</v>
      </c>
      <c r="J13" s="194">
        <f>IF(教務委員編集用!J37=0,"",教務委員編集用!J37)</f>
        <v>1</v>
      </c>
      <c r="K13" s="194" t="str">
        <f>IF(教務委員編集用!K37=0,"",教務委員編集用!K37)</f>
        <v>通年</v>
      </c>
      <c r="L13" s="194">
        <f>IF(教務委員編集用!L37=0,"",教務委員編集用!L37)</f>
        <v>45</v>
      </c>
      <c r="M13" s="194">
        <f>IF(教務委員編集用!M37=0,"",教務委員編集用!M37)</f>
        <v>100</v>
      </c>
      <c r="N13" s="194">
        <f>教務委員編集用!$N$37</f>
        <v>45</v>
      </c>
      <c r="O13" s="214"/>
      <c r="P13" s="446"/>
      <c r="Q13" s="245"/>
      <c r="R13" s="245"/>
      <c r="S13" s="245"/>
      <c r="T13" s="339"/>
    </row>
    <row r="14" spans="2:20">
      <c r="B14" s="484"/>
      <c r="C14" s="502"/>
      <c r="D14" s="490"/>
      <c r="E14" s="499"/>
      <c r="F14" s="191"/>
      <c r="G14" s="191"/>
      <c r="H14" s="191"/>
      <c r="I14" s="191"/>
      <c r="J14" s="191"/>
      <c r="K14" s="191"/>
      <c r="L14" s="191"/>
      <c r="M14" s="191"/>
      <c r="N14" s="191"/>
      <c r="O14" s="191"/>
      <c r="P14" s="443"/>
      <c r="Q14" s="191"/>
      <c r="R14" s="191"/>
      <c r="S14" s="191"/>
      <c r="T14" s="219"/>
    </row>
    <row r="15" spans="2:20">
      <c r="B15" s="484"/>
      <c r="C15" s="502"/>
      <c r="D15" s="490"/>
      <c r="E15" s="499"/>
      <c r="F15" s="191"/>
      <c r="G15" s="191"/>
      <c r="H15" s="191"/>
      <c r="I15" s="191"/>
      <c r="J15" s="191"/>
      <c r="K15" s="191"/>
      <c r="L15" s="191"/>
      <c r="M15" s="191"/>
      <c r="N15" s="191"/>
      <c r="O15" s="191"/>
      <c r="P15" s="443"/>
      <c r="Q15" s="191"/>
      <c r="R15" s="191"/>
      <c r="S15" s="191"/>
      <c r="T15" s="219"/>
    </row>
    <row r="16" spans="2:20">
      <c r="B16" s="484"/>
      <c r="C16" s="502"/>
      <c r="D16" s="490"/>
      <c r="E16" s="499"/>
      <c r="F16" s="192"/>
      <c r="G16" s="192"/>
      <c r="H16" s="192"/>
      <c r="I16" s="192"/>
      <c r="J16" s="192"/>
      <c r="K16" s="192"/>
      <c r="L16" s="192"/>
      <c r="M16" s="192"/>
      <c r="N16" s="192"/>
      <c r="O16" s="192"/>
      <c r="P16" s="444"/>
      <c r="Q16" s="192"/>
      <c r="R16" s="192"/>
      <c r="S16" s="192"/>
      <c r="T16" s="241"/>
    </row>
    <row r="17" spans="2:20">
      <c r="B17" s="484"/>
      <c r="C17" s="502"/>
      <c r="D17" s="493"/>
      <c r="E17" s="500"/>
      <c r="F17" s="194" t="str">
        <f>IF(教務委員編集用!F42=0,"",教務委員編集用!F42)</f>
        <v>A-2 1年小計</v>
      </c>
      <c r="G17" s="194" t="str">
        <f>IF(教務委員編集用!G42=0,"",教務委員編集用!G42)</f>
        <v/>
      </c>
      <c r="H17" s="194" t="str">
        <f>IF(教務委員編集用!H42=0,"",教務委員編集用!H42)</f>
        <v/>
      </c>
      <c r="I17" s="194" t="str">
        <f>IF(教務委員編集用!I42=0,"",教務委員編集用!I42)</f>
        <v/>
      </c>
      <c r="J17" s="194">
        <f>IF(教務委員編集用!J42=0,"",教務委員編集用!J42)</f>
        <v>1</v>
      </c>
      <c r="K17" s="194" t="str">
        <f>IF(教務委員編集用!K42=0,"",教務委員編集用!K42)</f>
        <v/>
      </c>
      <c r="L17" s="194" t="str">
        <f>IF(教務委員編集用!L42=0,"",教務委員編集用!L42)</f>
        <v/>
      </c>
      <c r="M17" s="194" t="str">
        <f>IF(教務委員編集用!M42=0,"",教務委員編集用!M42)</f>
        <v/>
      </c>
      <c r="N17" s="194"/>
      <c r="O17" s="194"/>
      <c r="P17" s="447">
        <f>教務委員編集用!T42</f>
        <v>0</v>
      </c>
      <c r="Q17" s="194"/>
      <c r="R17" s="194"/>
      <c r="S17" s="194"/>
      <c r="T17" s="211"/>
    </row>
    <row r="18" spans="2:20" ht="13.5" customHeight="1">
      <c r="B18" s="485" t="str">
        <f>教務委員編集用!B49</f>
        <v>B</v>
      </c>
      <c r="C18" s="506" t="str">
        <f>教務委員編集用!C49</f>
        <v>自然環境や社会の問題に関心を持ち,技術者としての役割と責任について考えを述べる素養を持つ。(技術者倫理)</v>
      </c>
      <c r="D18" s="492">
        <f>教務委員編集用!D49</f>
        <v>1</v>
      </c>
      <c r="E18" s="501" t="str">
        <f>教務委員編集用!E49</f>
        <v>自然や社会の問題に関心を持ち,技術が果たしてきた役割を理解し論述できる.</v>
      </c>
      <c r="F18" s="207"/>
      <c r="G18" s="207"/>
      <c r="H18" s="207"/>
      <c r="I18" s="207"/>
      <c r="J18" s="207"/>
      <c r="K18" s="207"/>
      <c r="L18" s="207"/>
      <c r="M18" s="207"/>
      <c r="N18" s="207"/>
      <c r="O18" s="207"/>
      <c r="P18" s="448"/>
      <c r="Q18" s="207"/>
      <c r="R18" s="207"/>
      <c r="S18" s="207"/>
      <c r="T18" s="230"/>
    </row>
    <row r="19" spans="2:20">
      <c r="B19" s="486"/>
      <c r="C19" s="507"/>
      <c r="D19" s="490"/>
      <c r="E19" s="502"/>
      <c r="F19" s="191"/>
      <c r="G19" s="191"/>
      <c r="H19" s="191"/>
      <c r="I19" s="191"/>
      <c r="J19" s="191"/>
      <c r="K19" s="191"/>
      <c r="L19" s="191"/>
      <c r="M19" s="191"/>
      <c r="N19" s="191"/>
      <c r="O19" s="191"/>
      <c r="P19" s="449"/>
      <c r="Q19" s="191"/>
      <c r="R19" s="191"/>
      <c r="S19" s="191"/>
      <c r="T19" s="219"/>
    </row>
    <row r="20" spans="2:20">
      <c r="B20" s="486"/>
      <c r="C20" s="507"/>
      <c r="D20" s="490"/>
      <c r="E20" s="502"/>
      <c r="F20" s="192"/>
      <c r="G20" s="192"/>
      <c r="H20" s="192"/>
      <c r="I20" s="192"/>
      <c r="J20" s="192"/>
      <c r="K20" s="192"/>
      <c r="L20" s="192"/>
      <c r="M20" s="192"/>
      <c r="N20" s="192"/>
      <c r="O20" s="192"/>
      <c r="P20" s="450"/>
      <c r="Q20" s="192"/>
      <c r="R20" s="192"/>
      <c r="S20" s="192"/>
      <c r="T20" s="241"/>
    </row>
    <row r="21" spans="2:20">
      <c r="B21" s="486"/>
      <c r="C21" s="507"/>
      <c r="D21" s="490"/>
      <c r="E21" s="502"/>
      <c r="F21" s="194" t="str">
        <f>IF(教務委員編集用!F50=0,"",教務委員編集用!F50)</f>
        <v>B-1 1年小計</v>
      </c>
      <c r="G21" s="194" t="str">
        <f>IF(教務委員編集用!G50=0,"",教務委員編集用!G50)</f>
        <v/>
      </c>
      <c r="H21" s="194" t="str">
        <f>IF(教務委員編集用!H50=0,"",教務委員編集用!H50)</f>
        <v/>
      </c>
      <c r="I21" s="194" t="str">
        <f>IF(教務委員編集用!I50=0,"",教務委員編集用!I50)</f>
        <v/>
      </c>
      <c r="J21" s="194">
        <f>IF(教務委員編集用!J50=0,"",教務委員編集用!J50)</f>
        <v>1</v>
      </c>
      <c r="K21" s="194" t="str">
        <f>IF(教務委員編集用!K50=0,"",教務委員編集用!K50)</f>
        <v/>
      </c>
      <c r="L21" s="194" t="str">
        <f>IF(教務委員編集用!L50=0,"",教務委員編集用!L50)</f>
        <v/>
      </c>
      <c r="M21" s="194" t="str">
        <f>IF(教務委員編集用!M50=0,"",教務委員編集用!M50)</f>
        <v/>
      </c>
      <c r="N21" s="194"/>
      <c r="O21" s="194"/>
      <c r="P21" s="447">
        <f>教務委員編集用!T50</f>
        <v>0</v>
      </c>
      <c r="Q21" s="194"/>
      <c r="R21" s="194"/>
      <c r="S21" s="194"/>
      <c r="T21" s="211"/>
    </row>
    <row r="22" spans="2:20">
      <c r="B22" s="486"/>
      <c r="C22" s="507"/>
      <c r="D22" s="491"/>
      <c r="E22" s="503"/>
      <c r="F22" s="192" t="str">
        <f>IF(教務委員編集用!F55=0,"",教務委員編集用!F55)</f>
        <v>B-1合計</v>
      </c>
      <c r="G22" s="192" t="str">
        <f>IF(教務委員編集用!G55=0,"",教務委員編集用!G55)</f>
        <v/>
      </c>
      <c r="H22" s="192" t="str">
        <f>IF(教務委員編集用!H55=0,"",教務委員編集用!H55)</f>
        <v/>
      </c>
      <c r="I22" s="192" t="str">
        <f>IF(教務委員編集用!I55=0,"",教務委員編集用!I55)</f>
        <v/>
      </c>
      <c r="J22" s="192"/>
      <c r="K22" s="192" t="str">
        <f>IF(教務委員編集用!K55=0,"",教務委員編集用!K55)</f>
        <v/>
      </c>
      <c r="L22" s="192"/>
      <c r="M22" s="192" t="str">
        <f>IF(教務委員編集用!M55=0,"",教務委員編集用!M55)</f>
        <v/>
      </c>
      <c r="N22" s="192"/>
      <c r="O22" s="192"/>
      <c r="P22" s="450"/>
      <c r="Q22" s="192"/>
      <c r="R22" s="192"/>
      <c r="S22" s="192"/>
      <c r="T22" s="241"/>
    </row>
    <row r="23" spans="2:20">
      <c r="B23" s="486"/>
      <c r="C23" s="507"/>
      <c r="D23" s="494">
        <f>教務委員編集用!D56</f>
        <v>2</v>
      </c>
      <c r="E23" s="500" t="str">
        <f>教務委員編集用!E56</f>
        <v>環境や社会における課題を理解し論述できる.</v>
      </c>
      <c r="F23" s="194" t="str">
        <f>教務委員編集用!F57</f>
        <v>土木工学概論</v>
      </c>
      <c r="G23" s="194">
        <f>教務委員編集用!G57</f>
        <v>1</v>
      </c>
      <c r="H23" s="194" t="str">
        <f>教務委員編集用!H57</f>
        <v>必修</v>
      </c>
      <c r="I23" s="194" t="str">
        <f>教務委員編集用!I57</f>
        <v>履修</v>
      </c>
      <c r="J23" s="194">
        <f>教務委員編集用!J57</f>
        <v>1</v>
      </c>
      <c r="K23" s="194" t="str">
        <f>教務委員編集用!K57</f>
        <v>半期</v>
      </c>
      <c r="L23" s="194">
        <f>教務委員編集用!L57</f>
        <v>22.5</v>
      </c>
      <c r="M23" s="194">
        <f>教務委員編集用!M57</f>
        <v>100</v>
      </c>
      <c r="N23" s="194">
        <f>教務委員編集用!N57</f>
        <v>22.5</v>
      </c>
      <c r="O23" s="309"/>
      <c r="P23" s="441"/>
      <c r="Q23" s="332"/>
      <c r="R23" s="332"/>
      <c r="S23" s="332"/>
      <c r="T23" s="333"/>
    </row>
    <row r="24" spans="2:20">
      <c r="B24" s="486"/>
      <c r="C24" s="507"/>
      <c r="D24" s="495"/>
      <c r="E24" s="502"/>
      <c r="F24" s="191"/>
      <c r="G24" s="191"/>
      <c r="H24" s="191"/>
      <c r="I24" s="191"/>
      <c r="J24" s="191"/>
      <c r="K24" s="191"/>
      <c r="L24" s="191"/>
      <c r="M24" s="191"/>
      <c r="N24" s="191"/>
      <c r="O24" s="191"/>
      <c r="P24" s="449"/>
      <c r="Q24" s="191"/>
      <c r="R24" s="191"/>
      <c r="S24" s="191"/>
      <c r="T24" s="219"/>
    </row>
    <row r="25" spans="2:20">
      <c r="B25" s="486"/>
      <c r="C25" s="507"/>
      <c r="D25" s="495"/>
      <c r="E25" s="502"/>
      <c r="F25" s="192"/>
      <c r="G25" s="192"/>
      <c r="H25" s="192"/>
      <c r="I25" s="192"/>
      <c r="J25" s="192"/>
      <c r="K25" s="192"/>
      <c r="L25" s="192"/>
      <c r="M25" s="192"/>
      <c r="N25" s="192"/>
      <c r="O25" s="192"/>
      <c r="P25" s="450"/>
      <c r="Q25" s="192"/>
      <c r="R25" s="192"/>
      <c r="S25" s="192"/>
      <c r="T25" s="241"/>
    </row>
    <row r="26" spans="2:20">
      <c r="B26" s="486"/>
      <c r="C26" s="507"/>
      <c r="D26" s="495"/>
      <c r="E26" s="502"/>
      <c r="F26" s="194" t="str">
        <f>IF(教務委員編集用!F58=0,"",教務委員編集用!F58)</f>
        <v>B-2 1年小計</v>
      </c>
      <c r="G26" s="194" t="str">
        <f>IF(教務委員編集用!G58=0,"",教務委員編集用!G58)</f>
        <v/>
      </c>
      <c r="H26" s="194" t="str">
        <f>IF(教務委員編集用!H58=0,"",教務委員編集用!H58)</f>
        <v/>
      </c>
      <c r="I26" s="194" t="str">
        <f>IF(教務委員編集用!I58=0,"",教務委員編集用!I58)</f>
        <v/>
      </c>
      <c r="J26" s="194">
        <f>IF(教務委員編集用!J58=0,"",教務委員編集用!J58)</f>
        <v>1</v>
      </c>
      <c r="K26" s="194" t="str">
        <f>IF(教務委員編集用!K58=0,"",教務委員編集用!K58)</f>
        <v/>
      </c>
      <c r="L26" s="194" t="str">
        <f>IF(教務委員編集用!L58=0,"",教務委員編集用!L58)</f>
        <v/>
      </c>
      <c r="M26" s="194" t="str">
        <f>IF(教務委員編集用!M58=0,"",教務委員編集用!M58)</f>
        <v/>
      </c>
      <c r="N26" s="194"/>
      <c r="O26" s="319"/>
      <c r="P26" s="447">
        <f>教務委員編集用!T58</f>
        <v>0</v>
      </c>
      <c r="Q26" s="194"/>
      <c r="R26" s="194"/>
      <c r="S26" s="194"/>
      <c r="T26" s="211"/>
    </row>
    <row r="27" spans="2:20">
      <c r="B27" s="487" t="str">
        <f>教務委員編集用!B65</f>
        <v>C</v>
      </c>
      <c r="C27" s="508" t="str">
        <f>教務委員編集用!C65</f>
        <v>機械,電気電子,情報または土木の工学分野(以下「基盤となる工学分野」という。)に必要な数学,自然科学の知識を有し,情報技術に関する基礎知識を習得して活用できる。</v>
      </c>
      <c r="D27" s="489">
        <f>教務委員編集用!D65</f>
        <v>1</v>
      </c>
      <c r="E27" s="501" t="str">
        <f>教務委員編集用!E65</f>
        <v>数学,自然科学において,事象を理解するとともに,技術士第一次試験相当の学力を身につける.</v>
      </c>
      <c r="F27" s="207" t="str">
        <f>IF(教務委員編集用!F65=0,"",教務委員編集用!F65)</f>
        <v>基礎数学A</v>
      </c>
      <c r="G27" s="207">
        <f>IF(教務委員編集用!G65=0,"",教務委員編集用!G65)</f>
        <v>2</v>
      </c>
      <c r="H27" s="207" t="str">
        <f>IF(教務委員編集用!H65=0,"",教務委員編集用!H65)</f>
        <v>必修</v>
      </c>
      <c r="I27" s="207" t="str">
        <f>IF(教務委員編集用!I65=0,"",教務委員編集用!I65)</f>
        <v>履修</v>
      </c>
      <c r="J27" s="207">
        <f>IF(教務委員編集用!J65=0,"",教務委員編集用!J65)</f>
        <v>1</v>
      </c>
      <c r="K27" s="207" t="str">
        <f>IF(教務委員編集用!K65=0,"",教務委員編集用!K65)</f>
        <v>通年</v>
      </c>
      <c r="L27" s="207">
        <f>IF(教務委員編集用!L65=0,"",教務委員編集用!L65)</f>
        <v>45</v>
      </c>
      <c r="M27" s="207">
        <f>IF(教務委員編集用!M65=0,"",教務委員編集用!M65)</f>
        <v>100</v>
      </c>
      <c r="N27" s="207">
        <f>教務委員編集用!N65</f>
        <v>45</v>
      </c>
      <c r="O27" s="309"/>
      <c r="P27" s="441"/>
      <c r="Q27" s="332"/>
      <c r="R27" s="332"/>
      <c r="S27" s="332"/>
      <c r="T27" s="333"/>
    </row>
    <row r="28" spans="2:20">
      <c r="B28" s="488"/>
      <c r="C28" s="509"/>
      <c r="D28" s="490"/>
      <c r="E28" s="502"/>
      <c r="F28" s="191" t="str">
        <f>IF(教務委員編集用!F66=0,"",教務委員編集用!F66)</f>
        <v>基礎数学B</v>
      </c>
      <c r="G28" s="191">
        <f>IF(教務委員編集用!G66=0,"",教務委員編集用!G66)</f>
        <v>4</v>
      </c>
      <c r="H28" s="191" t="str">
        <f>IF(教務委員編集用!H66=0,"",教務委員編集用!H66)</f>
        <v>必修</v>
      </c>
      <c r="I28" s="191" t="str">
        <f>IF(教務委員編集用!I66=0,"",教務委員編集用!I66)</f>
        <v>履修</v>
      </c>
      <c r="J28" s="191">
        <f>IF(教務委員編集用!J66=0,"",教務委員編集用!J66)</f>
        <v>1</v>
      </c>
      <c r="K28" s="191" t="str">
        <f>IF(教務委員編集用!K66=0,"",教務委員編集用!K66)</f>
        <v>通年</v>
      </c>
      <c r="L28" s="191">
        <f>IF(教務委員編集用!L66=0,"",教務委員編集用!L66)</f>
        <v>90</v>
      </c>
      <c r="M28" s="191">
        <f>IF(教務委員編集用!M66=0,"",教務委員編集用!M66)</f>
        <v>100</v>
      </c>
      <c r="N28" s="191">
        <f>教務委員編集用!N66</f>
        <v>90</v>
      </c>
      <c r="O28" s="214"/>
      <c r="P28" s="442"/>
      <c r="Q28" s="245"/>
      <c r="R28" s="245"/>
      <c r="S28" s="245"/>
      <c r="T28" s="238"/>
    </row>
    <row r="29" spans="2:20">
      <c r="B29" s="488"/>
      <c r="C29" s="509"/>
      <c r="D29" s="490"/>
      <c r="E29" s="502"/>
      <c r="F29" s="191" t="str">
        <f>IF(教務委員編集用!F67=0,"",教務委員編集用!F67)</f>
        <v>基礎数学演習</v>
      </c>
      <c r="G29" s="191">
        <f>IF(教務委員編集用!G67=0,"",教務委員編集用!G67)</f>
        <v>2</v>
      </c>
      <c r="H29" s="191" t="str">
        <f>IF(教務委員編集用!H67=0,"",教務委員編集用!H67)</f>
        <v>必修</v>
      </c>
      <c r="I29" s="191" t="str">
        <f>IF(教務委員編集用!I67=0,"",教務委員編集用!I67)</f>
        <v>履修</v>
      </c>
      <c r="J29" s="191">
        <f>IF(教務委員編集用!J67=0,"",教務委員編集用!J67)</f>
        <v>1</v>
      </c>
      <c r="K29" s="191" t="str">
        <f>IF(教務委員編集用!K67=0,"",教務委員編集用!K67)</f>
        <v>通年</v>
      </c>
      <c r="L29" s="191">
        <f>IF(教務委員編集用!L67=0,"",教務委員編集用!L67)</f>
        <v>45</v>
      </c>
      <c r="M29" s="191">
        <f>IF(教務委員編集用!M67=0,"",教務委員編集用!M67)</f>
        <v>100</v>
      </c>
      <c r="N29" s="191">
        <f>教務委員編集用!N67</f>
        <v>45</v>
      </c>
      <c r="O29" s="214"/>
      <c r="P29" s="442"/>
      <c r="Q29" s="245"/>
      <c r="R29" s="245"/>
      <c r="S29" s="245"/>
      <c r="T29" s="238"/>
    </row>
    <row r="30" spans="2:20">
      <c r="B30" s="488"/>
      <c r="C30" s="509"/>
      <c r="D30" s="490"/>
      <c r="E30" s="502"/>
      <c r="F30" s="191" t="str">
        <f>IF(教務委員編集用!F70=0,"",教務委員編集用!F70)</f>
        <v>化学I</v>
      </c>
      <c r="G30" s="191">
        <f>IF(教務委員編集用!G70=0,"",教務委員編集用!G70)</f>
        <v>2</v>
      </c>
      <c r="H30" s="191" t="str">
        <f>IF(教務委員編集用!H70=0,"",教務委員編集用!H70)</f>
        <v>必修</v>
      </c>
      <c r="I30" s="191" t="str">
        <f>IF(教務委員編集用!I70=0,"",教務委員編集用!I70)</f>
        <v>履修</v>
      </c>
      <c r="J30" s="191">
        <f>IF(教務委員編集用!J70=0,"",教務委員編集用!J70)</f>
        <v>1</v>
      </c>
      <c r="K30" s="191" t="str">
        <f>IF(教務委員編集用!K70=0,"",教務委員編集用!K70)</f>
        <v>通年</v>
      </c>
      <c r="L30" s="191">
        <f>IF(教務委員編集用!L70=0,"",教務委員編集用!L70)</f>
        <v>45</v>
      </c>
      <c r="M30" s="191">
        <f>IF(教務委員編集用!M70=0,"",教務委員編集用!M70)</f>
        <v>100</v>
      </c>
      <c r="N30" s="191">
        <f>教務委員編集用!$N$70</f>
        <v>45</v>
      </c>
      <c r="O30" s="214"/>
      <c r="P30" s="442"/>
      <c r="Q30" s="245"/>
      <c r="R30" s="245"/>
      <c r="S30" s="245"/>
      <c r="T30" s="238"/>
    </row>
    <row r="31" spans="2:20">
      <c r="B31" s="488"/>
      <c r="C31" s="509"/>
      <c r="D31" s="490"/>
      <c r="E31" s="502"/>
      <c r="F31" s="191" t="str">
        <f>IF(教務委員編集用!F72=0,"",教務委員編集用!F72)</f>
        <v>物理I</v>
      </c>
      <c r="G31" s="191">
        <f>IF(教務委員編集用!G72=0,"",教務委員編集用!G72)</f>
        <v>2</v>
      </c>
      <c r="H31" s="191" t="str">
        <f>IF(教務委員編集用!H72=0,"",教務委員編集用!H72)</f>
        <v>必修</v>
      </c>
      <c r="I31" s="191" t="str">
        <f>IF(教務委員編集用!I72=0,"",教務委員編集用!I72)</f>
        <v>履修</v>
      </c>
      <c r="J31" s="191">
        <f>IF(教務委員編集用!J72=0,"",教務委員編集用!J72)</f>
        <v>1</v>
      </c>
      <c r="K31" s="191" t="str">
        <f>IF(教務委員編集用!K72=0,"",教務委員編集用!K72)</f>
        <v>通年</v>
      </c>
      <c r="L31" s="191">
        <f>IF(教務委員編集用!L72=0,"",教務委員編集用!L72)</f>
        <v>45</v>
      </c>
      <c r="M31" s="191">
        <f>IF(教務委員編集用!M72=0,"",教務委員編集用!M72)</f>
        <v>100</v>
      </c>
      <c r="N31" s="191">
        <f>教務委員編集用!$N$72</f>
        <v>45</v>
      </c>
      <c r="O31" s="214"/>
      <c r="P31" s="442"/>
      <c r="Q31" s="245"/>
      <c r="R31" s="245"/>
      <c r="S31" s="245"/>
      <c r="T31" s="238"/>
    </row>
    <row r="32" spans="2:20">
      <c r="B32" s="488"/>
      <c r="C32" s="509"/>
      <c r="D32" s="490"/>
      <c r="E32" s="502"/>
      <c r="F32" s="191"/>
      <c r="G32" s="191"/>
      <c r="H32" s="191"/>
      <c r="I32" s="191"/>
      <c r="J32" s="191"/>
      <c r="K32" s="191"/>
      <c r="L32" s="191"/>
      <c r="M32" s="191"/>
      <c r="N32" s="191"/>
      <c r="O32" s="191"/>
      <c r="P32" s="443"/>
      <c r="Q32" s="191"/>
      <c r="R32" s="191"/>
      <c r="S32" s="191"/>
      <c r="T32" s="219"/>
    </row>
    <row r="33" spans="2:20">
      <c r="B33" s="488"/>
      <c r="C33" s="509"/>
      <c r="D33" s="490"/>
      <c r="E33" s="502"/>
      <c r="F33" s="192"/>
      <c r="G33" s="192"/>
      <c r="H33" s="192"/>
      <c r="I33" s="192"/>
      <c r="J33" s="192"/>
      <c r="K33" s="192"/>
      <c r="L33" s="192"/>
      <c r="M33" s="192"/>
      <c r="N33" s="192"/>
      <c r="O33" s="192"/>
      <c r="P33" s="444"/>
      <c r="Q33" s="192"/>
      <c r="R33" s="192"/>
      <c r="S33" s="192"/>
      <c r="T33" s="241"/>
    </row>
    <row r="34" spans="2:20">
      <c r="B34" s="488"/>
      <c r="C34" s="509"/>
      <c r="D34" s="491"/>
      <c r="E34" s="503"/>
      <c r="F34" s="304" t="str">
        <f>IF(教務委員編集用!F88=0,"",教務委員編集用!F88)</f>
        <v>C-1 1年小計</v>
      </c>
      <c r="G34" s="304" t="str">
        <f>IF(教務委員編集用!G88=0,"",教務委員編集用!G88)</f>
        <v/>
      </c>
      <c r="H34" s="304" t="str">
        <f>IF(教務委員編集用!H88=0,"",教務委員編集用!H88)</f>
        <v/>
      </c>
      <c r="I34" s="304" t="str">
        <f>IF(教務委員編集用!I88=0,"",教務委員編集用!I88)</f>
        <v/>
      </c>
      <c r="J34" s="304">
        <f>IF(教務委員編集用!J88=0,"",教務委員編集用!J88)</f>
        <v>1</v>
      </c>
      <c r="K34" s="304" t="str">
        <f>IF(教務委員編集用!K88=0,"",教務委員編集用!K88)</f>
        <v/>
      </c>
      <c r="L34" s="304" t="str">
        <f>IF(教務委員編集用!L88=0,"",教務委員編集用!L88)</f>
        <v/>
      </c>
      <c r="M34" s="304" t="str">
        <f>IF(教務委員編集用!M88=0,"",教務委員編集用!M88)</f>
        <v/>
      </c>
      <c r="N34" s="304"/>
      <c r="O34" s="304"/>
      <c r="P34" s="445">
        <f>教務委員編集用!T88</f>
        <v>0</v>
      </c>
      <c r="Q34" s="304"/>
      <c r="R34" s="304"/>
      <c r="S34" s="304"/>
      <c r="T34" s="336"/>
    </row>
    <row r="35" spans="2:20">
      <c r="B35" s="488"/>
      <c r="C35" s="509"/>
      <c r="D35" s="492">
        <f>教務委員編集用!D94</f>
        <v>2</v>
      </c>
      <c r="E35" s="500" t="str">
        <f>教務委員編集用!E94</f>
        <v>工学に必要な情報技術に関するリテラシーを身につけ,使用できる.</v>
      </c>
      <c r="F35" s="194" t="str">
        <f>IF(教務委員編集用!F94=0,"",教務委員編集用!F94)</f>
        <v>情報処理基礎</v>
      </c>
      <c r="G35" s="194">
        <f>IF(教務委員編集用!G94=0,"",教務委員編集用!G94)</f>
        <v>2</v>
      </c>
      <c r="H35" s="194" t="str">
        <f>IF(教務委員編集用!H94=0,"",教務委員編集用!H94)</f>
        <v>必修</v>
      </c>
      <c r="I35" s="194" t="str">
        <f>IF(教務委員編集用!I94=0,"",教務委員編集用!I94)</f>
        <v>履修</v>
      </c>
      <c r="J35" s="194">
        <f>IF(教務委員編集用!J94=0,"",教務委員編集用!J94)</f>
        <v>1</v>
      </c>
      <c r="K35" s="194" t="str">
        <f>IF(教務委員編集用!K94=0,"",教務委員編集用!K94)</f>
        <v>通年</v>
      </c>
      <c r="L35" s="194">
        <f>IF(教務委員編集用!L94=0,"",教務委員編集用!L94)</f>
        <v>45</v>
      </c>
      <c r="M35" s="194">
        <f>IF(教務委員編集用!M94=0,"",教務委員編集用!M94)</f>
        <v>100</v>
      </c>
      <c r="N35" s="194">
        <f>教務委員編集用!$N$94</f>
        <v>45</v>
      </c>
      <c r="O35" s="214"/>
      <c r="P35" s="446"/>
      <c r="Q35" s="420"/>
      <c r="R35" s="420"/>
      <c r="S35" s="420"/>
      <c r="T35" s="339"/>
    </row>
    <row r="36" spans="2:20">
      <c r="B36" s="488"/>
      <c r="C36" s="509"/>
      <c r="D36" s="490"/>
      <c r="E36" s="502"/>
      <c r="F36" s="191"/>
      <c r="G36" s="191"/>
      <c r="H36" s="191"/>
      <c r="I36" s="191"/>
      <c r="J36" s="191"/>
      <c r="K36" s="191"/>
      <c r="L36" s="191"/>
      <c r="M36" s="191"/>
      <c r="N36" s="191"/>
      <c r="O36" s="191"/>
      <c r="P36" s="443"/>
      <c r="Q36" s="191"/>
      <c r="R36" s="191"/>
      <c r="S36" s="191"/>
      <c r="T36" s="219"/>
    </row>
    <row r="37" spans="2:20">
      <c r="B37" s="488"/>
      <c r="C37" s="509"/>
      <c r="D37" s="490"/>
      <c r="E37" s="502"/>
      <c r="F37" s="191"/>
      <c r="G37" s="191"/>
      <c r="H37" s="191"/>
      <c r="I37" s="191"/>
      <c r="J37" s="191"/>
      <c r="K37" s="191"/>
      <c r="L37" s="191"/>
      <c r="M37" s="191"/>
      <c r="N37" s="191"/>
      <c r="O37" s="191"/>
      <c r="P37" s="443"/>
      <c r="Q37" s="191"/>
      <c r="R37" s="191"/>
      <c r="S37" s="191"/>
      <c r="T37" s="219"/>
    </row>
    <row r="38" spans="2:20">
      <c r="B38" s="488"/>
      <c r="C38" s="509"/>
      <c r="D38" s="490"/>
      <c r="E38" s="502"/>
      <c r="F38" s="192"/>
      <c r="G38" s="192"/>
      <c r="H38" s="192"/>
      <c r="I38" s="192"/>
      <c r="J38" s="192"/>
      <c r="K38" s="192"/>
      <c r="L38" s="192"/>
      <c r="M38" s="192"/>
      <c r="N38" s="192"/>
      <c r="O38" s="192"/>
      <c r="P38" s="444"/>
      <c r="Q38" s="192"/>
      <c r="R38" s="192"/>
      <c r="S38" s="192"/>
      <c r="T38" s="241"/>
    </row>
    <row r="39" spans="2:20">
      <c r="B39" s="488"/>
      <c r="C39" s="509"/>
      <c r="D39" s="490"/>
      <c r="E39" s="502"/>
      <c r="F39" s="194" t="str">
        <f>IF(教務委員編集用!F99=0,"",教務委員編集用!F99)</f>
        <v>C-2 1年小計</v>
      </c>
      <c r="G39" s="194" t="str">
        <f>IF(教務委員編集用!G99=0,"",教務委員編集用!G99)</f>
        <v/>
      </c>
      <c r="H39" s="194" t="str">
        <f>IF(教務委員編集用!H99=0,"",教務委員編集用!H99)</f>
        <v/>
      </c>
      <c r="I39" s="194" t="str">
        <f>IF(教務委員編集用!I99=0,"",教務委員編集用!I99)</f>
        <v/>
      </c>
      <c r="J39" s="194">
        <f>IF(教務委員編集用!J99=0,"",教務委員編集用!J99)</f>
        <v>1</v>
      </c>
      <c r="K39" s="194" t="str">
        <f>IF(教務委員編集用!K99=0,"",教務委員編集用!K99)</f>
        <v/>
      </c>
      <c r="L39" s="194" t="str">
        <f>IF(教務委員編集用!L99=0,"",教務委員編集用!L99)</f>
        <v/>
      </c>
      <c r="M39" s="194" t="str">
        <f>IF(教務委員編集用!M99=0,"",教務委員編集用!M99)</f>
        <v/>
      </c>
      <c r="N39" s="194"/>
      <c r="O39" s="319"/>
      <c r="P39" s="447">
        <f>教務委員編集用!T99</f>
        <v>0</v>
      </c>
      <c r="Q39" s="194"/>
      <c r="R39" s="194"/>
      <c r="S39" s="194"/>
      <c r="T39" s="211"/>
    </row>
    <row r="40" spans="2:20">
      <c r="B40" s="485" t="str">
        <f>教務委員編集用!B106</f>
        <v>D</v>
      </c>
      <c r="C40" s="501" t="str">
        <f>教務委員編集用!C106</f>
        <v>基盤となる工学分野およびその基礎となる科学,技術の知識と技能を習得して必要とされる技術上の問題に活用できる。</v>
      </c>
      <c r="D40" s="489">
        <f>教務委員編集用!D106</f>
        <v>1</v>
      </c>
      <c r="E40" s="501" t="str">
        <f>教務委員編集用!E106</f>
        <v>基盤となる工学分野において,事象を理解し,技術士第一次試験相当の学力を身につける.</v>
      </c>
      <c r="F40" s="207" t="str">
        <f>教務委員編集用!F106</f>
        <v>機械加工基礎実習</v>
      </c>
      <c r="G40" s="207">
        <f>教務委員編集用!G106</f>
        <v>1</v>
      </c>
      <c r="H40" s="207" t="str">
        <f>教務委員編集用!H106</f>
        <v>選択</v>
      </c>
      <c r="I40" s="207" t="str">
        <f>教務委員編集用!I106</f>
        <v>履修</v>
      </c>
      <c r="J40" s="207">
        <f>教務委員編集用!J106</f>
        <v>1</v>
      </c>
      <c r="K40" s="207" t="str">
        <f>教務委員編集用!K106</f>
        <v>半期</v>
      </c>
      <c r="L40" s="207">
        <f>教務委員編集用!L106</f>
        <v>22.5</v>
      </c>
      <c r="M40" s="207">
        <f>教務委員編集用!M106</f>
        <v>100</v>
      </c>
      <c r="N40" s="207">
        <f>教務委員編集用!N106</f>
        <v>0</v>
      </c>
      <c r="O40" s="214"/>
      <c r="P40" s="446"/>
      <c r="Q40" s="436"/>
      <c r="R40" s="436"/>
      <c r="S40" s="436"/>
      <c r="T40" s="437"/>
    </row>
    <row r="41" spans="2:20">
      <c r="B41" s="486"/>
      <c r="C41" s="502"/>
      <c r="D41" s="490"/>
      <c r="E41" s="502"/>
      <c r="F41" s="191"/>
      <c r="G41" s="191"/>
      <c r="H41" s="191"/>
      <c r="I41" s="191"/>
      <c r="J41" s="191"/>
      <c r="K41" s="191"/>
      <c r="L41" s="191"/>
      <c r="M41" s="191"/>
      <c r="N41" s="191"/>
      <c r="O41" s="256"/>
      <c r="P41" s="451"/>
      <c r="Q41" s="424"/>
      <c r="R41" s="424"/>
      <c r="S41" s="424"/>
      <c r="T41" s="264"/>
    </row>
    <row r="42" spans="2:20">
      <c r="B42" s="486"/>
      <c r="C42" s="502"/>
      <c r="D42" s="490"/>
      <c r="E42" s="502"/>
      <c r="F42" s="191"/>
      <c r="G42" s="191"/>
      <c r="H42" s="191"/>
      <c r="I42" s="191"/>
      <c r="J42" s="191"/>
      <c r="K42" s="191"/>
      <c r="L42" s="191"/>
      <c r="M42" s="191"/>
      <c r="N42" s="191"/>
      <c r="O42" s="256"/>
      <c r="P42" s="451"/>
      <c r="Q42" s="424"/>
      <c r="R42" s="424"/>
      <c r="S42" s="424"/>
      <c r="T42" s="264"/>
    </row>
    <row r="43" spans="2:20">
      <c r="B43" s="486"/>
      <c r="C43" s="502"/>
      <c r="D43" s="490"/>
      <c r="E43" s="502"/>
      <c r="F43" s="191"/>
      <c r="G43" s="191"/>
      <c r="H43" s="191"/>
      <c r="I43" s="191"/>
      <c r="J43" s="191"/>
      <c r="K43" s="191"/>
      <c r="L43" s="191"/>
      <c r="M43" s="191"/>
      <c r="N43" s="191"/>
      <c r="O43" s="191"/>
      <c r="P43" s="449"/>
      <c r="Q43" s="191"/>
      <c r="R43" s="191"/>
      <c r="S43" s="191"/>
      <c r="T43" s="219"/>
    </row>
    <row r="44" spans="2:20">
      <c r="B44" s="486"/>
      <c r="C44" s="502"/>
      <c r="D44" s="490"/>
      <c r="E44" s="502"/>
      <c r="F44" s="191"/>
      <c r="G44" s="191"/>
      <c r="H44" s="191"/>
      <c r="I44" s="191"/>
      <c r="J44" s="191"/>
      <c r="K44" s="191"/>
      <c r="L44" s="191"/>
      <c r="M44" s="191"/>
      <c r="N44" s="191"/>
      <c r="O44" s="191"/>
      <c r="P44" s="449"/>
      <c r="Q44" s="191"/>
      <c r="R44" s="191"/>
      <c r="S44" s="191"/>
      <c r="T44" s="219"/>
    </row>
    <row r="45" spans="2:20">
      <c r="B45" s="486"/>
      <c r="C45" s="502"/>
      <c r="D45" s="490"/>
      <c r="E45" s="502"/>
      <c r="F45" s="192"/>
      <c r="G45" s="192"/>
      <c r="H45" s="192"/>
      <c r="I45" s="192"/>
      <c r="J45" s="192"/>
      <c r="K45" s="192"/>
      <c r="L45" s="192"/>
      <c r="M45" s="192"/>
      <c r="N45" s="192"/>
      <c r="O45" s="192"/>
      <c r="P45" s="450"/>
      <c r="Q45" s="192"/>
      <c r="R45" s="192"/>
      <c r="S45" s="192"/>
      <c r="T45" s="241"/>
    </row>
    <row r="46" spans="2:20">
      <c r="B46" s="486"/>
      <c r="C46" s="502"/>
      <c r="D46" s="490"/>
      <c r="E46" s="502"/>
      <c r="F46" s="194" t="str">
        <f>IF(教務委員編集用!F108=0,"",教務委員編集用!F108)</f>
        <v>D-1 1年小計</v>
      </c>
      <c r="G46" s="194" t="str">
        <f>IF(教務委員編集用!G108=0,"",教務委員編集用!G108)</f>
        <v/>
      </c>
      <c r="H46" s="194" t="str">
        <f>IF(教務委員編集用!H108=0,"",教務委員編集用!H108)</f>
        <v/>
      </c>
      <c r="I46" s="194" t="str">
        <f>IF(教務委員編集用!I108=0,"",教務委員編集用!I108)</f>
        <v/>
      </c>
      <c r="J46" s="194">
        <f>IF(教務委員編集用!J108=0,"",教務委員編集用!J108)</f>
        <v>1</v>
      </c>
      <c r="K46" s="194" t="str">
        <f>IF(教務委員編集用!K108=0,"",教務委員編集用!K108)</f>
        <v/>
      </c>
      <c r="L46" s="194" t="str">
        <f>IF(教務委員編集用!L108=0,"",教務委員編集用!L108)</f>
        <v/>
      </c>
      <c r="M46" s="194" t="str">
        <f>IF(教務委員編集用!M108=0,"",教務委員編集用!M108)</f>
        <v/>
      </c>
      <c r="N46" s="194"/>
      <c r="O46" s="361"/>
      <c r="P46" s="452">
        <f>教務委員編集用!T108</f>
        <v>0</v>
      </c>
      <c r="Q46" s="194"/>
      <c r="R46" s="194"/>
      <c r="S46" s="194"/>
      <c r="T46" s="211"/>
    </row>
    <row r="47" spans="2:20">
      <c r="B47" s="486"/>
      <c r="C47" s="502"/>
      <c r="D47" s="511">
        <f>教務委員編集用!D114</f>
        <v>2</v>
      </c>
      <c r="E47" s="531" t="str">
        <f>教務委員編集用!E114</f>
        <v>基盤となる工学分野において,論理展開に必要な基礎問題を解くことができる.</v>
      </c>
      <c r="F47" s="252" t="str">
        <f>教務委員編集用!F114</f>
        <v>生物</v>
      </c>
      <c r="G47" s="252">
        <f>教務委員編集用!G114</f>
        <v>1</v>
      </c>
      <c r="H47" s="252" t="str">
        <f>教務委員編集用!H114</f>
        <v>必修</v>
      </c>
      <c r="I47" s="252" t="str">
        <f>教務委員編集用!I114</f>
        <v>履修</v>
      </c>
      <c r="J47" s="252">
        <f>教務委員編集用!J114</f>
        <v>1</v>
      </c>
      <c r="K47" s="252" t="str">
        <f>教務委員編集用!K114</f>
        <v>半期</v>
      </c>
      <c r="L47" s="252">
        <f>教務委員編集用!L114</f>
        <v>22.5</v>
      </c>
      <c r="M47" s="252">
        <f>教務委員編集用!M114</f>
        <v>100</v>
      </c>
      <c r="N47" s="252">
        <f>教務委員編集用!N114</f>
        <v>22.5</v>
      </c>
      <c r="O47" s="214"/>
      <c r="P47" s="446"/>
      <c r="Q47" s="436"/>
      <c r="R47" s="436"/>
      <c r="S47" s="436"/>
      <c r="T47" s="437"/>
    </row>
    <row r="48" spans="2:20">
      <c r="B48" s="486"/>
      <c r="C48" s="502"/>
      <c r="D48" s="490"/>
      <c r="E48" s="502"/>
      <c r="F48" s="191"/>
      <c r="G48" s="191"/>
      <c r="H48" s="191"/>
      <c r="I48" s="191"/>
      <c r="J48" s="191"/>
      <c r="K48" s="191"/>
      <c r="L48" s="191"/>
      <c r="M48" s="191"/>
      <c r="N48" s="191"/>
      <c r="O48" s="191"/>
      <c r="P48" s="449"/>
      <c r="Q48" s="191"/>
      <c r="R48" s="191"/>
      <c r="S48" s="191"/>
      <c r="T48" s="219"/>
    </row>
    <row r="49" spans="2:20">
      <c r="B49" s="486"/>
      <c r="C49" s="502"/>
      <c r="D49" s="490"/>
      <c r="E49" s="502"/>
      <c r="F49" s="192"/>
      <c r="G49" s="192"/>
      <c r="H49" s="192"/>
      <c r="I49" s="192"/>
      <c r="J49" s="192"/>
      <c r="K49" s="192"/>
      <c r="L49" s="192"/>
      <c r="M49" s="192"/>
      <c r="N49" s="192"/>
      <c r="O49" s="192"/>
      <c r="P49" s="450"/>
      <c r="Q49" s="192"/>
      <c r="R49" s="192"/>
      <c r="S49" s="192"/>
      <c r="T49" s="241"/>
    </row>
    <row r="50" spans="2:20">
      <c r="B50" s="486"/>
      <c r="C50" s="502"/>
      <c r="D50" s="491"/>
      <c r="E50" s="503"/>
      <c r="F50" s="304" t="str">
        <f>IF(教務委員編集用!F116=0,"",教務委員編集用!F116)</f>
        <v>D-2 1年小計</v>
      </c>
      <c r="G50" s="304" t="str">
        <f>IF(教務委員編集用!G116=0,"",教務委員編集用!G116)</f>
        <v/>
      </c>
      <c r="H50" s="304" t="str">
        <f>IF(教務委員編集用!H116=0,"",教務委員編集用!H116)</f>
        <v/>
      </c>
      <c r="I50" s="304" t="str">
        <f>IF(教務委員編集用!I116=0,"",教務委員編集用!I116)</f>
        <v/>
      </c>
      <c r="J50" s="304">
        <f>IF(教務委員編集用!J116=0,"",教務委員編集用!J116)</f>
        <v>1</v>
      </c>
      <c r="K50" s="304" t="str">
        <f>IF(教務委員編集用!K116=0,"",教務委員編集用!K116)</f>
        <v/>
      </c>
      <c r="L50" s="304" t="str">
        <f>IF(教務委員編集用!L116=0,"",教務委員編集用!L116)</f>
        <v/>
      </c>
      <c r="M50" s="304" t="str">
        <f>IF(教務委員編集用!M116=0,"",教務委員編集用!M116)</f>
        <v/>
      </c>
      <c r="N50" s="304"/>
      <c r="O50" s="304"/>
      <c r="P50" s="453">
        <f>教務委員編集用!T116</f>
        <v>0</v>
      </c>
      <c r="Q50" s="304"/>
      <c r="R50" s="304"/>
      <c r="S50" s="304"/>
      <c r="T50" s="336"/>
    </row>
    <row r="51" spans="2:20">
      <c r="B51" s="486"/>
      <c r="C51" s="502"/>
      <c r="D51" s="492">
        <f>教務委員編集用!D122</f>
        <v>12</v>
      </c>
      <c r="E51" s="500" t="str">
        <f>教務委員編集用!E122</f>
        <v>基盤となる工学分野において,事象を理解し,技術士第一次試験相当の学力を身につける.
基盤となる工学分野において,論理展開に必要な基礎問題を解くことができる.</v>
      </c>
      <c r="F51" s="194" t="str">
        <f>教務委員編集用!F122</f>
        <v>地球環境学</v>
      </c>
      <c r="G51" s="194">
        <f>教務委員編集用!G122</f>
        <v>1</v>
      </c>
      <c r="H51" s="194" t="str">
        <f>教務委員編集用!H122</f>
        <v>必修</v>
      </c>
      <c r="I51" s="194" t="str">
        <f>教務委員編集用!I122</f>
        <v>履修</v>
      </c>
      <c r="J51" s="194">
        <f>教務委員編集用!J122</f>
        <v>1</v>
      </c>
      <c r="K51" s="194" t="str">
        <f>教務委員編集用!K122</f>
        <v>半期</v>
      </c>
      <c r="L51" s="194">
        <f>教務委員編集用!L122</f>
        <v>22.5</v>
      </c>
      <c r="M51" s="194">
        <f>教務委員編集用!M122</f>
        <v>100</v>
      </c>
      <c r="N51" s="194">
        <f>教務委員編集用!N122</f>
        <v>22.5</v>
      </c>
      <c r="O51" s="214"/>
      <c r="P51" s="442"/>
      <c r="Q51" s="456"/>
      <c r="R51" s="456"/>
      <c r="S51" s="456"/>
      <c r="T51" s="266"/>
    </row>
    <row r="52" spans="2:20">
      <c r="B52" s="486"/>
      <c r="C52" s="502"/>
      <c r="D52" s="490"/>
      <c r="E52" s="502"/>
      <c r="F52" s="191" t="str">
        <f>教務委員編集用!F123</f>
        <v>測量学Ⅰ</v>
      </c>
      <c r="G52" s="191">
        <f>教務委員編集用!G123</f>
        <v>1</v>
      </c>
      <c r="H52" s="191" t="str">
        <f>教務委員編集用!H123</f>
        <v>必修</v>
      </c>
      <c r="I52" s="191" t="str">
        <f>教務委員編集用!I123</f>
        <v>履修</v>
      </c>
      <c r="J52" s="191">
        <f>教務委員編集用!J123</f>
        <v>1</v>
      </c>
      <c r="K52" s="191" t="str">
        <f>教務委員編集用!K123</f>
        <v>半期</v>
      </c>
      <c r="L52" s="191">
        <f>教務委員編集用!L123</f>
        <v>22.5</v>
      </c>
      <c r="M52" s="191">
        <f>教務委員編集用!M123</f>
        <v>100</v>
      </c>
      <c r="N52" s="191">
        <f>教務委員編集用!N123</f>
        <v>22.5</v>
      </c>
      <c r="O52" s="214"/>
      <c r="P52" s="442"/>
      <c r="Q52" s="438"/>
      <c r="R52" s="438"/>
      <c r="S52" s="438"/>
      <c r="T52" s="259"/>
    </row>
    <row r="53" spans="2:20">
      <c r="B53" s="486"/>
      <c r="C53" s="502"/>
      <c r="D53" s="490"/>
      <c r="E53" s="502"/>
      <c r="F53" s="192"/>
      <c r="G53" s="192"/>
      <c r="H53" s="192"/>
      <c r="I53" s="192"/>
      <c r="J53" s="192"/>
      <c r="K53" s="192"/>
      <c r="L53" s="192"/>
      <c r="M53" s="192"/>
      <c r="N53" s="192"/>
      <c r="O53" s="192"/>
      <c r="P53" s="450"/>
      <c r="Q53" s="192"/>
      <c r="R53" s="192"/>
      <c r="S53" s="192"/>
      <c r="T53" s="241"/>
    </row>
    <row r="54" spans="2:20">
      <c r="B54" s="486"/>
      <c r="C54" s="502"/>
      <c r="D54" s="491"/>
      <c r="E54" s="503"/>
      <c r="F54" s="304" t="str">
        <f>IF(教務委員編集用!F159=0,"",教務委員編集用!F159)</f>
        <v>D-12 1年小計</v>
      </c>
      <c r="G54" s="304" t="str">
        <f>IF(教務委員編集用!G159=0,"",教務委員編集用!G159)</f>
        <v/>
      </c>
      <c r="H54" s="304" t="str">
        <f>IF(教務委員編集用!H159=0,"",教務委員編集用!H159)</f>
        <v/>
      </c>
      <c r="I54" s="304" t="str">
        <f>IF(教務委員編集用!I159=0,"",教務委員編集用!I159)</f>
        <v/>
      </c>
      <c r="J54" s="304">
        <f>IF(教務委員編集用!J159=0,"",教務委員編集用!J159)</f>
        <v>1</v>
      </c>
      <c r="K54" s="304" t="str">
        <f>IF(教務委員編集用!K159=0,"",教務委員編集用!K159)</f>
        <v/>
      </c>
      <c r="L54" s="304" t="str">
        <f>IF(教務委員編集用!L159=0,"",教務委員編集用!L159)</f>
        <v/>
      </c>
      <c r="M54" s="304" t="str">
        <f>IF(教務委員編集用!M159=0,"",教務委員編集用!M159)</f>
        <v/>
      </c>
      <c r="N54" s="304"/>
      <c r="O54" s="304"/>
      <c r="P54" s="453">
        <f>教務委員編集用!T159</f>
        <v>0</v>
      </c>
      <c r="Q54" s="304"/>
      <c r="R54" s="304"/>
      <c r="S54" s="304"/>
      <c r="T54" s="336"/>
    </row>
    <row r="55" spans="2:20">
      <c r="B55" s="486"/>
      <c r="C55" s="502"/>
      <c r="D55" s="492">
        <f>教務委員編集用!D165</f>
        <v>3</v>
      </c>
      <c r="E55" s="500" t="str">
        <f>教務委員編集用!E165</f>
        <v>基盤となる工学分野以外の工学分野の基礎的な知識を身につける.</v>
      </c>
      <c r="F55" s="194"/>
      <c r="G55" s="194"/>
      <c r="H55" s="194"/>
      <c r="I55" s="194"/>
      <c r="J55" s="194"/>
      <c r="K55" s="194"/>
      <c r="L55" s="194"/>
      <c r="M55" s="194"/>
      <c r="N55" s="194"/>
      <c r="O55" s="194"/>
      <c r="P55" s="454"/>
      <c r="Q55" s="194"/>
      <c r="R55" s="194"/>
      <c r="S55" s="194"/>
      <c r="T55" s="211"/>
    </row>
    <row r="56" spans="2:20">
      <c r="B56" s="486"/>
      <c r="C56" s="502"/>
      <c r="D56" s="490"/>
      <c r="E56" s="502"/>
      <c r="F56" s="191"/>
      <c r="G56" s="191"/>
      <c r="H56" s="191"/>
      <c r="I56" s="191"/>
      <c r="J56" s="191"/>
      <c r="K56" s="191"/>
      <c r="L56" s="191"/>
      <c r="M56" s="191"/>
      <c r="N56" s="191"/>
      <c r="O56" s="191"/>
      <c r="P56" s="449"/>
      <c r="Q56" s="191"/>
      <c r="R56" s="191"/>
      <c r="S56" s="191"/>
      <c r="T56" s="219"/>
    </row>
    <row r="57" spans="2:20">
      <c r="B57" s="486"/>
      <c r="C57" s="502"/>
      <c r="D57" s="490"/>
      <c r="E57" s="502"/>
      <c r="F57" s="192"/>
      <c r="G57" s="192"/>
      <c r="H57" s="192"/>
      <c r="I57" s="192"/>
      <c r="J57" s="192"/>
      <c r="K57" s="192"/>
      <c r="L57" s="192"/>
      <c r="M57" s="192"/>
      <c r="N57" s="192"/>
      <c r="O57" s="192"/>
      <c r="P57" s="450"/>
      <c r="Q57" s="192"/>
      <c r="R57" s="192"/>
      <c r="S57" s="192"/>
      <c r="T57" s="241"/>
    </row>
    <row r="58" spans="2:20">
      <c r="B58" s="486"/>
      <c r="C58" s="502"/>
      <c r="D58" s="490"/>
      <c r="E58" s="502"/>
      <c r="F58" s="194" t="str">
        <f>IF(教務委員編集用!F166=0,"",教務委員編集用!F166)</f>
        <v>D-3 1年小計</v>
      </c>
      <c r="G58" s="194" t="str">
        <f>IF(教務委員編集用!G166=0,"",教務委員編集用!G166)</f>
        <v/>
      </c>
      <c r="H58" s="194" t="str">
        <f>IF(教務委員編集用!H166=0,"",教務委員編集用!H166)</f>
        <v/>
      </c>
      <c r="I58" s="194" t="str">
        <f>IF(教務委員編集用!I166=0,"",教務委員編集用!I166)</f>
        <v/>
      </c>
      <c r="J58" s="194">
        <f>IF(教務委員編集用!J166=0,"",教務委員編集用!J166)</f>
        <v>1</v>
      </c>
      <c r="K58" s="194" t="str">
        <f>IF(教務委員編集用!K166=0,"",教務委員編集用!K166)</f>
        <v/>
      </c>
      <c r="L58" s="194" t="str">
        <f>IF(教務委員編集用!L166=0,"",教務委員編集用!L166)</f>
        <v/>
      </c>
      <c r="M58" s="194" t="str">
        <f>IF(教務委員編集用!M166=0,"",教務委員編集用!M166)</f>
        <v/>
      </c>
      <c r="N58" s="194"/>
      <c r="O58" s="194"/>
      <c r="P58" s="455">
        <f>教務委員編集用!T166</f>
        <v>0</v>
      </c>
      <c r="Q58" s="194"/>
      <c r="R58" s="194"/>
      <c r="S58" s="194"/>
      <c r="T58" s="211"/>
    </row>
    <row r="59" spans="2:20">
      <c r="B59" s="485" t="str">
        <f>教務委員編集用!B173</f>
        <v>E</v>
      </c>
      <c r="C59" s="501" t="str">
        <f>教務委員編集用!C173</f>
        <v>科学,技術および情報の知識,基盤となる工学分野で習得した知識,さらに技術者としての実践的な知識や技能を活用して,自ら問題を発見し解決する能力を養う。</v>
      </c>
      <c r="D59" s="489">
        <f>教務委員編集用!D173</f>
        <v>1</v>
      </c>
      <c r="E59" s="506" t="str">
        <f>教務委員編集用!E173</f>
        <v>科学,技術,工学に関する情報を収集し,その適否を判断してまとめることができる.</v>
      </c>
      <c r="F59" s="207"/>
      <c r="G59" s="206"/>
      <c r="H59" s="206"/>
      <c r="I59" s="206"/>
      <c r="J59" s="206"/>
      <c r="K59" s="206"/>
      <c r="L59" s="206"/>
      <c r="M59" s="206"/>
      <c r="N59" s="206"/>
      <c r="O59" s="206"/>
      <c r="P59" s="448"/>
      <c r="Q59" s="206"/>
      <c r="R59" s="206"/>
      <c r="S59" s="206"/>
      <c r="T59" s="400"/>
    </row>
    <row r="60" spans="2:20">
      <c r="B60" s="504"/>
      <c r="C60" s="500"/>
      <c r="D60" s="492"/>
      <c r="E60" s="529"/>
      <c r="F60" s="194"/>
      <c r="G60" s="195"/>
      <c r="H60" s="195"/>
      <c r="I60" s="195"/>
      <c r="J60" s="195"/>
      <c r="K60" s="195"/>
      <c r="L60" s="195"/>
      <c r="M60" s="195"/>
      <c r="N60" s="195"/>
      <c r="O60" s="195"/>
      <c r="P60" s="454"/>
      <c r="Q60" s="195"/>
      <c r="R60" s="195"/>
      <c r="S60" s="195"/>
      <c r="T60" s="280"/>
    </row>
    <row r="61" spans="2:20">
      <c r="B61" s="504"/>
      <c r="C61" s="500"/>
      <c r="D61" s="492"/>
      <c r="E61" s="529"/>
      <c r="F61" s="194"/>
      <c r="G61" s="195"/>
      <c r="H61" s="195"/>
      <c r="I61" s="195"/>
      <c r="J61" s="195"/>
      <c r="K61" s="195"/>
      <c r="L61" s="195"/>
      <c r="M61" s="195"/>
      <c r="N61" s="195"/>
      <c r="O61" s="195"/>
      <c r="P61" s="454"/>
      <c r="Q61" s="195"/>
      <c r="R61" s="195"/>
      <c r="S61" s="195"/>
      <c r="T61" s="280"/>
    </row>
    <row r="62" spans="2:20">
      <c r="B62" s="486"/>
      <c r="C62" s="502"/>
      <c r="D62" s="490"/>
      <c r="E62" s="507"/>
      <c r="F62" s="191"/>
      <c r="G62" s="199"/>
      <c r="H62" s="199"/>
      <c r="I62" s="199"/>
      <c r="J62" s="199"/>
      <c r="K62" s="199"/>
      <c r="L62" s="199"/>
      <c r="M62" s="199"/>
      <c r="N62" s="199"/>
      <c r="O62" s="199"/>
      <c r="P62" s="449"/>
      <c r="Q62" s="199"/>
      <c r="R62" s="199"/>
      <c r="S62" s="199"/>
      <c r="T62" s="294"/>
    </row>
    <row r="63" spans="2:20">
      <c r="B63" s="486"/>
      <c r="C63" s="502"/>
      <c r="D63" s="490"/>
      <c r="E63" s="507"/>
      <c r="F63" s="192"/>
      <c r="G63" s="200"/>
      <c r="H63" s="200"/>
      <c r="I63" s="200"/>
      <c r="J63" s="200"/>
      <c r="K63" s="200"/>
      <c r="L63" s="200"/>
      <c r="M63" s="200"/>
      <c r="N63" s="200"/>
      <c r="O63" s="200"/>
      <c r="P63" s="450"/>
      <c r="Q63" s="200"/>
      <c r="R63" s="200"/>
      <c r="S63" s="200"/>
      <c r="T63" s="289"/>
    </row>
    <row r="64" spans="2:20">
      <c r="B64" s="486"/>
      <c r="C64" s="502"/>
      <c r="D64" s="491"/>
      <c r="E64" s="530"/>
      <c r="F64" s="304" t="str">
        <f>IF(教務委員編集用!F176=0,"",教務委員編集用!F176)</f>
        <v>E-1 1年小計</v>
      </c>
      <c r="G64" s="304" t="str">
        <f>IF(教務委員編集用!G176=0,"",教務委員編集用!G176)</f>
        <v/>
      </c>
      <c r="H64" s="304" t="str">
        <f>IF(教務委員編集用!H176=0,"",教務委員編集用!H176)</f>
        <v/>
      </c>
      <c r="I64" s="304" t="str">
        <f>IF(教務委員編集用!I176=0,"",教務委員編集用!I176)</f>
        <v/>
      </c>
      <c r="J64" s="304">
        <f>IF(教務委員編集用!J176=0,"",教務委員編集用!J176)</f>
        <v>1</v>
      </c>
      <c r="K64" s="304" t="str">
        <f>IF(教務委員編集用!K176=0,"",教務委員編集用!K176)</f>
        <v/>
      </c>
      <c r="L64" s="304" t="str">
        <f>IF(教務委員編集用!L176=0,"",教務委員編集用!L176)</f>
        <v/>
      </c>
      <c r="M64" s="304" t="str">
        <f>IF(教務委員編集用!M176=0,"",教務委員編集用!M176)</f>
        <v/>
      </c>
      <c r="N64" s="304"/>
      <c r="O64" s="304"/>
      <c r="P64" s="453">
        <f>教務委員編集用!T176</f>
        <v>0</v>
      </c>
      <c r="Q64" s="304"/>
      <c r="R64" s="304"/>
      <c r="S64" s="304"/>
      <c r="T64" s="336"/>
    </row>
    <row r="65" spans="2:20">
      <c r="B65" s="486"/>
      <c r="C65" s="502"/>
      <c r="D65" s="492">
        <f>教務委員編集用!D182</f>
        <v>2</v>
      </c>
      <c r="E65" s="500" t="str">
        <f>教務委員編集用!E182</f>
        <v>習得した知識や技能を課題に対して利用できる.</v>
      </c>
      <c r="F65" s="194"/>
      <c r="G65" s="195"/>
      <c r="H65" s="195"/>
      <c r="I65" s="195"/>
      <c r="J65" s="195"/>
      <c r="K65" s="195"/>
      <c r="L65" s="195"/>
      <c r="M65" s="195"/>
      <c r="N65" s="195"/>
      <c r="O65" s="195"/>
      <c r="P65" s="454"/>
      <c r="Q65" s="195"/>
      <c r="R65" s="195"/>
      <c r="S65" s="195"/>
      <c r="T65" s="280"/>
    </row>
    <row r="66" spans="2:20">
      <c r="B66" s="486"/>
      <c r="C66" s="502"/>
      <c r="D66" s="492"/>
      <c r="E66" s="500"/>
      <c r="F66" s="194"/>
      <c r="G66" s="195"/>
      <c r="H66" s="195"/>
      <c r="I66" s="195"/>
      <c r="J66" s="195"/>
      <c r="K66" s="195"/>
      <c r="L66" s="195"/>
      <c r="M66" s="195"/>
      <c r="N66" s="195"/>
      <c r="O66" s="195"/>
      <c r="P66" s="454"/>
      <c r="Q66" s="195"/>
      <c r="R66" s="195"/>
      <c r="S66" s="195"/>
      <c r="T66" s="280"/>
    </row>
    <row r="67" spans="2:20">
      <c r="B67" s="486"/>
      <c r="C67" s="502"/>
      <c r="D67" s="490"/>
      <c r="E67" s="502"/>
      <c r="F67" s="191"/>
      <c r="G67" s="199"/>
      <c r="H67" s="199"/>
      <c r="I67" s="199"/>
      <c r="J67" s="199"/>
      <c r="K67" s="199"/>
      <c r="L67" s="199"/>
      <c r="M67" s="199"/>
      <c r="N67" s="199"/>
      <c r="O67" s="199"/>
      <c r="P67" s="449"/>
      <c r="Q67" s="199"/>
      <c r="R67" s="199"/>
      <c r="S67" s="199"/>
      <c r="T67" s="294"/>
    </row>
    <row r="68" spans="2:20">
      <c r="B68" s="486"/>
      <c r="C68" s="502"/>
      <c r="D68" s="490"/>
      <c r="E68" s="502"/>
      <c r="F68" s="192"/>
      <c r="G68" s="200"/>
      <c r="H68" s="200"/>
      <c r="I68" s="200"/>
      <c r="J68" s="200"/>
      <c r="K68" s="200"/>
      <c r="L68" s="200"/>
      <c r="M68" s="200"/>
      <c r="N68" s="200"/>
      <c r="O68" s="200"/>
      <c r="P68" s="450"/>
      <c r="Q68" s="200"/>
      <c r="R68" s="200"/>
      <c r="S68" s="200"/>
      <c r="T68" s="289"/>
    </row>
    <row r="69" spans="2:20">
      <c r="B69" s="486"/>
      <c r="C69" s="502"/>
      <c r="D69" s="490"/>
      <c r="E69" s="502"/>
      <c r="F69" s="194" t="str">
        <f>IF(教務委員編集用!F185=0,"",教務委員編集用!F185)</f>
        <v>E-2 1年小計</v>
      </c>
      <c r="G69" s="194" t="str">
        <f>IF(教務委員編集用!G185=0,"",教務委員編集用!G185)</f>
        <v/>
      </c>
      <c r="H69" s="194" t="str">
        <f>IF(教務委員編集用!H185=0,"",教務委員編集用!H185)</f>
        <v/>
      </c>
      <c r="I69" s="194" t="str">
        <f>IF(教務委員編集用!I185=0,"",教務委員編集用!I185)</f>
        <v/>
      </c>
      <c r="J69" s="194">
        <f>IF(教務委員編集用!J185=0,"",教務委員編集用!J185)</f>
        <v>1</v>
      </c>
      <c r="K69" s="194" t="str">
        <f>IF(教務委員編集用!K185=0,"",教務委員編集用!K185)</f>
        <v/>
      </c>
      <c r="L69" s="194" t="str">
        <f>IF(教務委員編集用!L185=0,"",教務委員編集用!L185)</f>
        <v/>
      </c>
      <c r="M69" s="194" t="str">
        <f>IF(教務委員編集用!M185=0,"",教務委員編集用!M185)</f>
        <v/>
      </c>
      <c r="N69" s="194"/>
      <c r="O69" s="194"/>
      <c r="P69" s="455">
        <f>教務委員編集用!T185</f>
        <v>0</v>
      </c>
      <c r="Q69" s="194"/>
      <c r="R69" s="194"/>
      <c r="S69" s="194"/>
      <c r="T69" s="211"/>
    </row>
    <row r="70" spans="2:20" ht="13.5" customHeight="1">
      <c r="B70" s="485" t="str">
        <f>教務委員編集用!B192</f>
        <v>F</v>
      </c>
      <c r="C70" s="506" t="str">
        <f>教務委員編集用!C192</f>
        <v>具体的なテーマについて論理的な記述と説明および討論できる能力を身につける。</v>
      </c>
      <c r="D70" s="489">
        <f>教務委員編集用!D192</f>
        <v>1</v>
      </c>
      <c r="E70" s="501" t="str">
        <f>教務委員編集用!E192</f>
        <v>学習成果を適切な文章,図等により表現できる.</v>
      </c>
      <c r="F70" s="207"/>
      <c r="G70" s="206"/>
      <c r="H70" s="206"/>
      <c r="I70" s="206"/>
      <c r="J70" s="206"/>
      <c r="K70" s="206"/>
      <c r="L70" s="206"/>
      <c r="M70" s="206"/>
      <c r="N70" s="206"/>
      <c r="O70" s="206"/>
      <c r="P70" s="448"/>
      <c r="Q70" s="206"/>
      <c r="R70" s="206"/>
      <c r="S70" s="206"/>
      <c r="T70" s="400"/>
    </row>
    <row r="71" spans="2:20">
      <c r="B71" s="486"/>
      <c r="C71" s="507"/>
      <c r="D71" s="490"/>
      <c r="E71" s="502"/>
      <c r="F71" s="191"/>
      <c r="G71" s="199"/>
      <c r="H71" s="199"/>
      <c r="I71" s="199"/>
      <c r="J71" s="199"/>
      <c r="K71" s="199"/>
      <c r="L71" s="199"/>
      <c r="M71" s="199"/>
      <c r="N71" s="199"/>
      <c r="O71" s="199"/>
      <c r="P71" s="449"/>
      <c r="Q71" s="199"/>
      <c r="R71" s="199"/>
      <c r="S71" s="199"/>
      <c r="T71" s="294"/>
    </row>
    <row r="72" spans="2:20">
      <c r="B72" s="486"/>
      <c r="C72" s="507"/>
      <c r="D72" s="490"/>
      <c r="E72" s="502"/>
      <c r="F72" s="192"/>
      <c r="G72" s="200"/>
      <c r="H72" s="200"/>
      <c r="I72" s="200"/>
      <c r="J72" s="200"/>
      <c r="K72" s="200"/>
      <c r="L72" s="200"/>
      <c r="M72" s="200"/>
      <c r="N72" s="200"/>
      <c r="O72" s="200"/>
      <c r="P72" s="450"/>
      <c r="Q72" s="200"/>
      <c r="R72" s="200"/>
      <c r="S72" s="200"/>
      <c r="T72" s="289"/>
    </row>
    <row r="73" spans="2:20">
      <c r="B73" s="486"/>
      <c r="C73" s="507"/>
      <c r="D73" s="491"/>
      <c r="E73" s="503"/>
      <c r="F73" s="304" t="str">
        <f>IF(教務委員編集用!F193=0,"",教務委員編集用!F193)</f>
        <v>F-1 1年小計</v>
      </c>
      <c r="G73" s="457" t="str">
        <f>IF(教務委員編集用!G193=0,"",教務委員編集用!G193)</f>
        <v/>
      </c>
      <c r="H73" s="457" t="str">
        <f>IF(教務委員編集用!H193=0,"",教務委員編集用!H193)</f>
        <v/>
      </c>
      <c r="I73" s="457" t="str">
        <f>IF(教務委員編集用!I193=0,"",教務委員編集用!I193)</f>
        <v/>
      </c>
      <c r="J73" s="457">
        <f>IF(教務委員編集用!J193=0,"",教務委員編集用!J193)</f>
        <v>1</v>
      </c>
      <c r="K73" s="457" t="str">
        <f>IF(教務委員編集用!K193=0,"",教務委員編集用!K193)</f>
        <v/>
      </c>
      <c r="L73" s="457" t="str">
        <f>IF(教務委員編集用!L193=0,"",教務委員編集用!L193)</f>
        <v/>
      </c>
      <c r="M73" s="457" t="str">
        <f>IF(教務委員編集用!M193=0,"",教務委員編集用!M193)</f>
        <v/>
      </c>
      <c r="N73" s="457"/>
      <c r="O73" s="457"/>
      <c r="P73" s="445">
        <f>教務委員編集用!T193</f>
        <v>0</v>
      </c>
      <c r="Q73" s="457"/>
      <c r="R73" s="457"/>
      <c r="S73" s="457"/>
      <c r="T73" s="460"/>
    </row>
    <row r="74" spans="2:20">
      <c r="B74" s="486"/>
      <c r="C74" s="507"/>
      <c r="D74" s="492">
        <f>教務委員編集用!D199</f>
        <v>2</v>
      </c>
      <c r="E74" s="500" t="str">
        <f>教務委員編集用!E199</f>
        <v>基盤となる工学分野において,必要な英語の基礎力を身につける.</v>
      </c>
      <c r="F74" s="194" t="str">
        <f>IF(教務委員編集用!F199=0,"",教務委員編集用!F199)</f>
        <v>英語IA</v>
      </c>
      <c r="G74" s="195">
        <f>IF(教務委員編集用!G199=0,"",教務委員編集用!G199)</f>
        <v>2</v>
      </c>
      <c r="H74" s="195" t="str">
        <f>IF(教務委員編集用!H199=0,"",教務委員編集用!H199)</f>
        <v>必修</v>
      </c>
      <c r="I74" s="195" t="str">
        <f>IF(教務委員編集用!I199=0,"",教務委員編集用!I199)</f>
        <v>履修</v>
      </c>
      <c r="J74" s="195">
        <f>IF(教務委員編集用!J199=0,"",教務委員編集用!J199)</f>
        <v>1</v>
      </c>
      <c r="K74" s="195" t="str">
        <f>IF(教務委員編集用!K199=0,"",教務委員編集用!K199)</f>
        <v>通年</v>
      </c>
      <c r="L74" s="195">
        <f>IF(教務委員編集用!L199=0,"",教務委員編集用!L199)</f>
        <v>45</v>
      </c>
      <c r="M74" s="195">
        <f>IF(教務委員編集用!M199=0,"",教務委員編集用!M199)</f>
        <v>100</v>
      </c>
      <c r="N74" s="195">
        <f>教務委員編集用!N199</f>
        <v>45</v>
      </c>
      <c r="O74" s="214"/>
      <c r="P74" s="446"/>
      <c r="Q74" s="300"/>
      <c r="R74" s="300"/>
      <c r="S74" s="300"/>
      <c r="T74" s="301"/>
    </row>
    <row r="75" spans="2:20">
      <c r="B75" s="486"/>
      <c r="C75" s="507"/>
      <c r="D75" s="490"/>
      <c r="E75" s="502"/>
      <c r="F75" s="191" t="str">
        <f>IF(教務委員編集用!F200=0,"",教務委員編集用!F200)</f>
        <v>英語IB</v>
      </c>
      <c r="G75" s="199">
        <f>IF(教務委員編集用!G200=0,"",教務委員編集用!G200)</f>
        <v>4</v>
      </c>
      <c r="H75" s="199" t="str">
        <f>IF(教務委員編集用!H200=0,"",教務委員編集用!H200)</f>
        <v>必修</v>
      </c>
      <c r="I75" s="199" t="str">
        <f>IF(教務委員編集用!I200=0,"",教務委員編集用!I200)</f>
        <v>履修</v>
      </c>
      <c r="J75" s="199">
        <f>IF(教務委員編集用!J200=0,"",教務委員編集用!J200)</f>
        <v>1</v>
      </c>
      <c r="K75" s="199" t="str">
        <f>IF(教務委員編集用!K200=0,"",教務委員編集用!K200)</f>
        <v>通年</v>
      </c>
      <c r="L75" s="199">
        <f>IF(教務委員編集用!L200=0,"",教務委員編集用!L200)</f>
        <v>90</v>
      </c>
      <c r="M75" s="199">
        <f>IF(教務委員編集用!M200=0,"",教務委員編集用!M200)</f>
        <v>100</v>
      </c>
      <c r="N75" s="199">
        <f>教務委員編集用!N200</f>
        <v>90</v>
      </c>
      <c r="O75" s="214"/>
      <c r="P75" s="442"/>
      <c r="Q75" s="439"/>
      <c r="R75" s="439"/>
      <c r="S75" s="439"/>
      <c r="T75" s="440"/>
    </row>
    <row r="76" spans="2:20">
      <c r="B76" s="486"/>
      <c r="C76" s="507"/>
      <c r="D76" s="490"/>
      <c r="E76" s="502"/>
      <c r="F76" s="191"/>
      <c r="G76" s="199"/>
      <c r="H76" s="199"/>
      <c r="I76" s="199"/>
      <c r="J76" s="199"/>
      <c r="K76" s="199"/>
      <c r="L76" s="199"/>
      <c r="M76" s="199"/>
      <c r="N76" s="199"/>
      <c r="O76" s="199"/>
      <c r="P76" s="443"/>
      <c r="Q76" s="199"/>
      <c r="R76" s="199"/>
      <c r="S76" s="199"/>
      <c r="T76" s="294"/>
    </row>
    <row r="77" spans="2:20">
      <c r="B77" s="486"/>
      <c r="C77" s="507"/>
      <c r="D77" s="490"/>
      <c r="E77" s="502"/>
      <c r="F77" s="191"/>
      <c r="G77" s="199"/>
      <c r="H77" s="199"/>
      <c r="I77" s="199"/>
      <c r="J77" s="199"/>
      <c r="K77" s="199"/>
      <c r="L77" s="199"/>
      <c r="M77" s="199"/>
      <c r="N77" s="199"/>
      <c r="O77" s="199"/>
      <c r="P77" s="443"/>
      <c r="Q77" s="199"/>
      <c r="R77" s="199"/>
      <c r="S77" s="199"/>
      <c r="T77" s="294"/>
    </row>
    <row r="78" spans="2:20">
      <c r="B78" s="486"/>
      <c r="C78" s="507"/>
      <c r="D78" s="490"/>
      <c r="E78" s="502"/>
      <c r="F78" s="192"/>
      <c r="G78" s="200"/>
      <c r="H78" s="200"/>
      <c r="I78" s="200"/>
      <c r="J78" s="200"/>
      <c r="K78" s="200"/>
      <c r="L78" s="200"/>
      <c r="M78" s="200"/>
      <c r="N78" s="200"/>
      <c r="O78" s="200"/>
      <c r="P78" s="444"/>
      <c r="Q78" s="200"/>
      <c r="R78" s="200"/>
      <c r="S78" s="200"/>
      <c r="T78" s="289"/>
    </row>
    <row r="79" spans="2:20">
      <c r="B79" s="486"/>
      <c r="C79" s="507"/>
      <c r="D79" s="490"/>
      <c r="E79" s="502"/>
      <c r="F79" s="194" t="str">
        <f>IF(教務委員編集用!F207=0,"",教務委員編集用!F207)</f>
        <v>F-2 1年小計</v>
      </c>
      <c r="G79" s="195" t="str">
        <f>IF(教務委員編集用!G207=0,"",教務委員編集用!G207)</f>
        <v/>
      </c>
      <c r="H79" s="195" t="str">
        <f>IF(教務委員編集用!H207=0,"",教務委員編集用!H207)</f>
        <v/>
      </c>
      <c r="I79" s="195" t="str">
        <f>IF(教務委員編集用!I207=0,"",教務委員編集用!I207)</f>
        <v/>
      </c>
      <c r="J79" s="195">
        <f>IF(教務委員編集用!J207=0,"",教務委員編集用!J207)</f>
        <v>1</v>
      </c>
      <c r="K79" s="195" t="str">
        <f>IF(教務委員編集用!K207=0,"",教務委員編集用!K207)</f>
        <v/>
      </c>
      <c r="L79" s="195" t="str">
        <f>IF(教務委員編集用!L207=0,"",教務委員編集用!L207)</f>
        <v/>
      </c>
      <c r="M79" s="195" t="str">
        <f>IF(教務委員編集用!M207=0,"",教務委員編集用!M207)</f>
        <v/>
      </c>
      <c r="N79" s="195"/>
      <c r="O79" s="195"/>
      <c r="P79" s="447">
        <f>教務委員編集用!T207</f>
        <v>0</v>
      </c>
      <c r="Q79" s="195"/>
      <c r="R79" s="195"/>
      <c r="S79" s="195"/>
      <c r="T79" s="280"/>
    </row>
    <row r="80" spans="2:20">
      <c r="B80" s="485" t="str">
        <f>教務委員編集用!B214</f>
        <v>G</v>
      </c>
      <c r="C80" s="501" t="str">
        <f>教務委員編集用!C214</f>
        <v>習得した工学分野の知識を基に,課題の達成に向けて自ら問題を発見し,それに対処するための業務を自主的・継続的かつ組織的に遂行する能力を身につける。</v>
      </c>
      <c r="D80" s="489">
        <f>教務委員編集用!D214</f>
        <v>1</v>
      </c>
      <c r="E80" s="501" t="str">
        <f>教務委員編集用!E214</f>
        <v>自己の能力を把握し,その向上のために自主的に学習を遂行てきる.</v>
      </c>
      <c r="F80" s="207"/>
      <c r="G80" s="206"/>
      <c r="H80" s="206"/>
      <c r="I80" s="206"/>
      <c r="J80" s="206"/>
      <c r="K80" s="206"/>
      <c r="L80" s="206"/>
      <c r="M80" s="206"/>
      <c r="N80" s="206"/>
      <c r="O80" s="206"/>
      <c r="P80" s="448"/>
      <c r="Q80" s="206"/>
      <c r="R80" s="206"/>
      <c r="S80" s="206"/>
      <c r="T80" s="400"/>
    </row>
    <row r="81" spans="2:20">
      <c r="B81" s="504"/>
      <c r="C81" s="500"/>
      <c r="D81" s="492"/>
      <c r="E81" s="500"/>
      <c r="F81" s="194"/>
      <c r="G81" s="195"/>
      <c r="H81" s="195"/>
      <c r="I81" s="195"/>
      <c r="J81" s="195"/>
      <c r="K81" s="195"/>
      <c r="L81" s="195"/>
      <c r="M81" s="195"/>
      <c r="N81" s="195"/>
      <c r="O81" s="195"/>
      <c r="P81" s="454"/>
      <c r="Q81" s="195"/>
      <c r="R81" s="195"/>
      <c r="S81" s="195"/>
      <c r="T81" s="280"/>
    </row>
    <row r="82" spans="2:20">
      <c r="B82" s="486"/>
      <c r="C82" s="502"/>
      <c r="D82" s="490"/>
      <c r="E82" s="502"/>
      <c r="F82" s="191"/>
      <c r="G82" s="199"/>
      <c r="H82" s="199"/>
      <c r="I82" s="199"/>
      <c r="J82" s="199"/>
      <c r="K82" s="199"/>
      <c r="L82" s="199"/>
      <c r="M82" s="199"/>
      <c r="N82" s="199"/>
      <c r="O82" s="199"/>
      <c r="P82" s="449"/>
      <c r="Q82" s="199"/>
      <c r="R82" s="199"/>
      <c r="S82" s="199"/>
      <c r="T82" s="294"/>
    </row>
    <row r="83" spans="2:20">
      <c r="B83" s="486"/>
      <c r="C83" s="502"/>
      <c r="D83" s="490"/>
      <c r="E83" s="502"/>
      <c r="F83" s="192"/>
      <c r="G83" s="200"/>
      <c r="H83" s="200"/>
      <c r="I83" s="200"/>
      <c r="J83" s="200"/>
      <c r="K83" s="200"/>
      <c r="L83" s="200"/>
      <c r="M83" s="200"/>
      <c r="N83" s="200"/>
      <c r="O83" s="200"/>
      <c r="P83" s="450"/>
      <c r="Q83" s="200"/>
      <c r="R83" s="200"/>
      <c r="S83" s="200"/>
      <c r="T83" s="289"/>
    </row>
    <row r="84" spans="2:20">
      <c r="B84" s="486"/>
      <c r="C84" s="502"/>
      <c r="D84" s="491"/>
      <c r="E84" s="503"/>
      <c r="F84" s="304" t="str">
        <f>IF(教務委員編集用!F215=0,"",教務委員編集用!F215)</f>
        <v>G-1 1年小計</v>
      </c>
      <c r="G84" s="457" t="str">
        <f>IF(教務委員編集用!G215=0,"",教務委員編集用!G215)</f>
        <v/>
      </c>
      <c r="H84" s="457" t="str">
        <f>IF(教務委員編集用!H215=0,"",教務委員編集用!H215)</f>
        <v/>
      </c>
      <c r="I84" s="457" t="str">
        <f>IF(教務委員編集用!I215=0,"",教務委員編集用!I215)</f>
        <v/>
      </c>
      <c r="J84" s="457">
        <f>IF(教務委員編集用!J215=0,"",教務委員編集用!J215)</f>
        <v>1</v>
      </c>
      <c r="K84" s="457" t="str">
        <f>IF(教務委員編集用!K215=0,"",教務委員編集用!K215)</f>
        <v/>
      </c>
      <c r="L84" s="457" t="str">
        <f>IF(教務委員編集用!L215=0,"",教務委員編集用!L215)</f>
        <v/>
      </c>
      <c r="M84" s="457" t="str">
        <f>IF(教務委員編集用!M215=0,"",教務委員編集用!M215)</f>
        <v/>
      </c>
      <c r="N84" s="457"/>
      <c r="O84" s="457"/>
      <c r="P84" s="445">
        <f>教務委員編集用!T215</f>
        <v>0</v>
      </c>
      <c r="Q84" s="457"/>
      <c r="R84" s="457"/>
      <c r="S84" s="457"/>
      <c r="T84" s="460"/>
    </row>
    <row r="85" spans="2:20">
      <c r="B85" s="486"/>
      <c r="C85" s="502"/>
      <c r="D85" s="492">
        <f>教務委員編集用!D221</f>
        <v>2</v>
      </c>
      <c r="E85" s="500" t="str">
        <f>教務委員編集用!E221</f>
        <v>実務訓練等を通じて基盤となる工学分野に関連した業務の概要を理解できる.</v>
      </c>
      <c r="F85" s="194"/>
      <c r="G85" s="195"/>
      <c r="H85" s="195"/>
      <c r="I85" s="195"/>
      <c r="J85" s="195"/>
      <c r="K85" s="195"/>
      <c r="L85" s="195"/>
      <c r="M85" s="195"/>
      <c r="N85" s="195"/>
      <c r="O85" s="195"/>
      <c r="P85" s="454"/>
      <c r="Q85" s="195"/>
      <c r="R85" s="195"/>
      <c r="S85" s="195"/>
      <c r="T85" s="280"/>
    </row>
    <row r="86" spans="2:20">
      <c r="B86" s="486"/>
      <c r="C86" s="502"/>
      <c r="D86" s="492"/>
      <c r="E86" s="500"/>
      <c r="F86" s="194"/>
      <c r="G86" s="195"/>
      <c r="H86" s="195"/>
      <c r="I86" s="195"/>
      <c r="J86" s="195"/>
      <c r="K86" s="195"/>
      <c r="L86" s="195"/>
      <c r="M86" s="195"/>
      <c r="N86" s="195"/>
      <c r="O86" s="195"/>
      <c r="P86" s="454"/>
      <c r="Q86" s="195"/>
      <c r="R86" s="195"/>
      <c r="S86" s="195"/>
      <c r="T86" s="280"/>
    </row>
    <row r="87" spans="2:20">
      <c r="B87" s="486"/>
      <c r="C87" s="502"/>
      <c r="D87" s="490"/>
      <c r="E87" s="502"/>
      <c r="F87" s="191"/>
      <c r="G87" s="199"/>
      <c r="H87" s="199"/>
      <c r="I87" s="199"/>
      <c r="J87" s="199"/>
      <c r="K87" s="199"/>
      <c r="L87" s="199"/>
      <c r="M87" s="199"/>
      <c r="N87" s="199"/>
      <c r="O87" s="199"/>
      <c r="P87" s="449"/>
      <c r="Q87" s="199"/>
      <c r="R87" s="199"/>
      <c r="S87" s="199"/>
      <c r="T87" s="294"/>
    </row>
    <row r="88" spans="2:20">
      <c r="B88" s="486"/>
      <c r="C88" s="502"/>
      <c r="D88" s="490"/>
      <c r="E88" s="502"/>
      <c r="F88" s="192"/>
      <c r="G88" s="200"/>
      <c r="H88" s="200"/>
      <c r="I88" s="200"/>
      <c r="J88" s="200"/>
      <c r="K88" s="200"/>
      <c r="L88" s="200"/>
      <c r="M88" s="200"/>
      <c r="N88" s="200"/>
      <c r="O88" s="200"/>
      <c r="P88" s="450"/>
      <c r="Q88" s="200"/>
      <c r="R88" s="200"/>
      <c r="S88" s="200"/>
      <c r="T88" s="289"/>
    </row>
    <row r="89" spans="2:20">
      <c r="B89" s="505"/>
      <c r="C89" s="510"/>
      <c r="D89" s="493"/>
      <c r="E89" s="510"/>
      <c r="F89" s="362" t="str">
        <f>IF(教務委員編集用!F223=0,"",教務委員編集用!F223)</f>
        <v>G-2 1年小計</v>
      </c>
      <c r="G89" s="458" t="str">
        <f>IF(教務委員編集用!G223=0,"",教務委員編集用!G223)</f>
        <v/>
      </c>
      <c r="H89" s="458" t="str">
        <f>IF(教務委員編集用!H223=0,"",教務委員編集用!H223)</f>
        <v/>
      </c>
      <c r="I89" s="458" t="str">
        <f>IF(教務委員編集用!I223=0,"",教務委員編集用!I223)</f>
        <v/>
      </c>
      <c r="J89" s="458">
        <f>IF(教務委員編集用!J223=0,"",教務委員編集用!J223)</f>
        <v>1</v>
      </c>
      <c r="K89" s="458" t="str">
        <f>IF(教務委員編集用!K223=0,"",教務委員編集用!K223)</f>
        <v/>
      </c>
      <c r="L89" s="458" t="str">
        <f>IF(教務委員編集用!L223=0,"",教務委員編集用!L223)</f>
        <v/>
      </c>
      <c r="M89" s="458" t="str">
        <f>IF(教務委員編集用!M223=0,"",教務委員編集用!M223)</f>
        <v/>
      </c>
      <c r="N89" s="458"/>
      <c r="O89" s="458"/>
      <c r="P89" s="459">
        <f>教務委員編集用!T223</f>
        <v>0</v>
      </c>
      <c r="Q89" s="458"/>
      <c r="R89" s="458"/>
      <c r="S89" s="458"/>
      <c r="T89" s="461"/>
    </row>
    <row r="90" spans="2:20">
      <c r="F90" s="186" t="str">
        <f>IF(教務委員編集用!F232=0,"",教務委員編集用!F232)</f>
        <v/>
      </c>
      <c r="G90" s="186" t="str">
        <f>IF(教務委員編集用!G232=0,"",教務委員編集用!G232)</f>
        <v/>
      </c>
      <c r="H90" s="186" t="str">
        <f>IF(教務委員編集用!H232=0,"",教務委員編集用!H232)</f>
        <v/>
      </c>
      <c r="I90" s="186" t="str">
        <f>IF(教務委員編集用!I232=0,"",教務委員編集用!I232)</f>
        <v/>
      </c>
      <c r="J90" s="186" t="str">
        <f>IF(教務委員編集用!J232=0,"",教務委員編集用!J232)</f>
        <v/>
      </c>
      <c r="K90" s="186" t="str">
        <f>IF(教務委員編集用!K232=0,"",教務委員編集用!K232)</f>
        <v/>
      </c>
      <c r="L90" s="186" t="str">
        <f>IF(教務委員編集用!L232=0,"",教務委員編集用!L232)</f>
        <v/>
      </c>
      <c r="M90" s="186" t="str">
        <f>IF(教務委員編集用!M232=0,"",教務委員編集用!M232)</f>
        <v/>
      </c>
      <c r="N90" s="186" t="str">
        <f>IF(教務委員編集用!V232=0,"",教務委員編集用!V232)</f>
        <v/>
      </c>
      <c r="R90" s="186" t="str">
        <f>IF(教務委員編集用!W232=0,"",教務委員編集用!W232)</f>
        <v/>
      </c>
      <c r="S90" s="186" t="str">
        <f>IF(教務委員編集用!X232=0,"",教務委員編集用!X232)</f>
        <v/>
      </c>
    </row>
    <row r="91" spans="2:20">
      <c r="B91" s="532" t="s">
        <v>20</v>
      </c>
      <c r="C91" s="533"/>
      <c r="D91" s="538" t="s">
        <v>21</v>
      </c>
      <c r="E91" s="538"/>
      <c r="F91" s="514"/>
      <c r="G91" s="515"/>
      <c r="H91" s="515"/>
      <c r="I91" s="515"/>
      <c r="J91" s="515"/>
      <c r="K91" s="515"/>
      <c r="L91" s="515"/>
      <c r="M91" s="515"/>
      <c r="N91" s="515"/>
      <c r="O91" s="515"/>
      <c r="P91" s="516"/>
      <c r="Q91" s="303"/>
      <c r="R91" s="303"/>
      <c r="S91" s="303"/>
      <c r="T91" s="303"/>
    </row>
    <row r="92" spans="2:20">
      <c r="B92" s="534"/>
      <c r="C92" s="535"/>
      <c r="D92" s="539"/>
      <c r="E92" s="539"/>
      <c r="F92" s="517"/>
      <c r="G92" s="518"/>
      <c r="H92" s="518"/>
      <c r="I92" s="518"/>
      <c r="J92" s="518"/>
      <c r="K92" s="518"/>
      <c r="L92" s="518"/>
      <c r="M92" s="518"/>
      <c r="N92" s="518"/>
      <c r="O92" s="518"/>
      <c r="P92" s="519"/>
      <c r="Q92" s="303"/>
      <c r="R92" s="303"/>
      <c r="S92" s="303"/>
      <c r="T92" s="303"/>
    </row>
    <row r="93" spans="2:20">
      <c r="B93" s="534"/>
      <c r="C93" s="535"/>
      <c r="D93" s="539"/>
      <c r="E93" s="539"/>
      <c r="F93" s="520"/>
      <c r="G93" s="521"/>
      <c r="H93" s="521"/>
      <c r="I93" s="521"/>
      <c r="J93" s="521"/>
      <c r="K93" s="521"/>
      <c r="L93" s="521"/>
      <c r="M93" s="521"/>
      <c r="N93" s="521"/>
      <c r="O93" s="521"/>
      <c r="P93" s="522"/>
      <c r="Q93" s="303"/>
      <c r="R93" s="303"/>
      <c r="S93" s="303"/>
      <c r="T93" s="303"/>
    </row>
    <row r="94" spans="2:20">
      <c r="B94" s="534"/>
      <c r="C94" s="535"/>
      <c r="D94" s="539" t="s">
        <v>22</v>
      </c>
      <c r="E94" s="539"/>
      <c r="F94" s="523"/>
      <c r="G94" s="524"/>
      <c r="H94" s="524"/>
      <c r="I94" s="524"/>
      <c r="J94" s="524"/>
      <c r="K94" s="524"/>
      <c r="L94" s="524"/>
      <c r="M94" s="524"/>
      <c r="N94" s="524"/>
      <c r="O94" s="524"/>
      <c r="P94" s="525"/>
      <c r="Q94" s="303"/>
      <c r="R94" s="303"/>
      <c r="S94" s="303"/>
      <c r="T94" s="303"/>
    </row>
    <row r="95" spans="2:20">
      <c r="B95" s="534"/>
      <c r="C95" s="535"/>
      <c r="D95" s="539"/>
      <c r="E95" s="539"/>
      <c r="F95" s="517"/>
      <c r="G95" s="518"/>
      <c r="H95" s="518"/>
      <c r="I95" s="518"/>
      <c r="J95" s="518"/>
      <c r="K95" s="518"/>
      <c r="L95" s="518"/>
      <c r="M95" s="518"/>
      <c r="N95" s="518"/>
      <c r="O95" s="518"/>
      <c r="P95" s="519"/>
      <c r="Q95" s="303"/>
      <c r="R95" s="303"/>
      <c r="S95" s="303"/>
      <c r="T95" s="303"/>
    </row>
    <row r="96" spans="2:20">
      <c r="B96" s="536"/>
      <c r="C96" s="537"/>
      <c r="D96" s="540"/>
      <c r="E96" s="540"/>
      <c r="F96" s="526"/>
      <c r="G96" s="527"/>
      <c r="H96" s="527"/>
      <c r="I96" s="527"/>
      <c r="J96" s="527"/>
      <c r="K96" s="527"/>
      <c r="L96" s="527"/>
      <c r="M96" s="527"/>
      <c r="N96" s="527"/>
      <c r="O96" s="527"/>
      <c r="P96" s="528"/>
      <c r="Q96" s="303"/>
      <c r="R96" s="303"/>
      <c r="S96" s="303"/>
      <c r="T96" s="303"/>
    </row>
    <row r="97" spans="2:20">
      <c r="B97" s="541" t="s">
        <v>23</v>
      </c>
      <c r="C97" s="542"/>
      <c r="D97" s="492" t="s">
        <v>24</v>
      </c>
      <c r="E97" s="492"/>
      <c r="F97" s="514"/>
      <c r="G97" s="515"/>
      <c r="H97" s="515"/>
      <c r="I97" s="515"/>
      <c r="J97" s="515"/>
      <c r="K97" s="515"/>
      <c r="L97" s="515"/>
      <c r="M97" s="515"/>
      <c r="N97" s="515"/>
      <c r="O97" s="515"/>
      <c r="P97" s="516"/>
      <c r="Q97" s="303"/>
      <c r="R97" s="303"/>
      <c r="S97" s="303"/>
      <c r="T97" s="303"/>
    </row>
    <row r="98" spans="2:20">
      <c r="B98" s="534"/>
      <c r="C98" s="535"/>
      <c r="D98" s="490"/>
      <c r="E98" s="490"/>
      <c r="F98" s="517"/>
      <c r="G98" s="518"/>
      <c r="H98" s="518"/>
      <c r="I98" s="518"/>
      <c r="J98" s="518"/>
      <c r="K98" s="518"/>
      <c r="L98" s="518"/>
      <c r="M98" s="518"/>
      <c r="N98" s="518"/>
      <c r="O98" s="518"/>
      <c r="P98" s="519"/>
      <c r="Q98" s="303"/>
      <c r="R98" s="303"/>
      <c r="S98" s="303"/>
      <c r="T98" s="303"/>
    </row>
    <row r="99" spans="2:20">
      <c r="B99" s="534"/>
      <c r="C99" s="535"/>
      <c r="D99" s="490"/>
      <c r="E99" s="490"/>
      <c r="F99" s="520"/>
      <c r="G99" s="521"/>
      <c r="H99" s="521"/>
      <c r="I99" s="521"/>
      <c r="J99" s="521"/>
      <c r="K99" s="521"/>
      <c r="L99" s="521"/>
      <c r="M99" s="521"/>
      <c r="N99" s="521"/>
      <c r="O99" s="521"/>
      <c r="P99" s="522"/>
      <c r="Q99" s="303"/>
      <c r="R99" s="303"/>
      <c r="S99" s="303"/>
      <c r="T99" s="303"/>
    </row>
    <row r="100" spans="2:20">
      <c r="B100" s="534"/>
      <c r="C100" s="535"/>
      <c r="D100" s="490" t="s">
        <v>25</v>
      </c>
      <c r="E100" s="490"/>
      <c r="F100" s="523"/>
      <c r="G100" s="524"/>
      <c r="H100" s="524"/>
      <c r="I100" s="524"/>
      <c r="J100" s="524"/>
      <c r="K100" s="524"/>
      <c r="L100" s="524"/>
      <c r="M100" s="524"/>
      <c r="N100" s="524"/>
      <c r="O100" s="524"/>
      <c r="P100" s="525"/>
      <c r="Q100" s="303"/>
      <c r="R100" s="303"/>
      <c r="S100" s="303"/>
      <c r="T100" s="303"/>
    </row>
    <row r="101" spans="2:20">
      <c r="B101" s="534"/>
      <c r="C101" s="535"/>
      <c r="D101" s="490"/>
      <c r="E101" s="490"/>
      <c r="F101" s="517"/>
      <c r="G101" s="518"/>
      <c r="H101" s="518"/>
      <c r="I101" s="518"/>
      <c r="J101" s="518"/>
      <c r="K101" s="518"/>
      <c r="L101" s="518"/>
      <c r="M101" s="518"/>
      <c r="N101" s="518"/>
      <c r="O101" s="518"/>
      <c r="P101" s="519"/>
      <c r="Q101" s="303"/>
      <c r="R101" s="303"/>
      <c r="S101" s="303"/>
      <c r="T101" s="303"/>
    </row>
    <row r="102" spans="2:20">
      <c r="B102" s="536"/>
      <c r="C102" s="537"/>
      <c r="D102" s="493"/>
      <c r="E102" s="493"/>
      <c r="F102" s="526"/>
      <c r="G102" s="527"/>
      <c r="H102" s="527"/>
      <c r="I102" s="527"/>
      <c r="J102" s="527"/>
      <c r="K102" s="527"/>
      <c r="L102" s="527"/>
      <c r="M102" s="527"/>
      <c r="N102" s="527"/>
      <c r="O102" s="527"/>
      <c r="P102" s="528"/>
      <c r="Q102" s="303"/>
      <c r="R102" s="303"/>
      <c r="S102" s="303"/>
      <c r="T102" s="303"/>
    </row>
    <row r="103" spans="2:20">
      <c r="F103" s="186" t="str">
        <f>IF(教務委員編集用!F261=0,"",教務委員編集用!F261)</f>
        <v/>
      </c>
      <c r="G103" s="186" t="str">
        <f>IF(教務委員編集用!G261=0,"",教務委員編集用!G261)</f>
        <v/>
      </c>
      <c r="H103" s="186" t="str">
        <f>IF(教務委員編集用!H261=0,"",教務委員編集用!H261)</f>
        <v/>
      </c>
      <c r="I103" s="186" t="str">
        <f>IF(教務委員編集用!I261=0,"",教務委員編集用!I261)</f>
        <v/>
      </c>
      <c r="J103" s="186" t="str">
        <f>IF(教務委員編集用!J261=0,"",教務委員編集用!J261)</f>
        <v/>
      </c>
      <c r="K103" s="186" t="str">
        <f>IF(教務委員編集用!K261=0,"",教務委員編集用!K261)</f>
        <v/>
      </c>
      <c r="L103" s="186" t="str">
        <f>IF(教務委員編集用!L261=0,"",教務委員編集用!L261)</f>
        <v/>
      </c>
      <c r="M103" s="186" t="str">
        <f>IF(教務委員編集用!M261=0,"",教務委員編集用!M261)</f>
        <v/>
      </c>
      <c r="N103" s="186" t="str">
        <f>IF(教務委員編集用!V261=0,"",教務委員編集用!V261)</f>
        <v/>
      </c>
      <c r="R103" s="186" t="str">
        <f>IF(教務委員編集用!W261=0,"",教務委員編集用!W261)</f>
        <v/>
      </c>
      <c r="S103" s="186" t="str">
        <f>IF(教務委員編集用!X261=0,"",教務委員編集用!X261)</f>
        <v/>
      </c>
    </row>
    <row r="104" spans="2:20">
      <c r="F104" s="186" t="str">
        <f>IF(教務委員編集用!F262=0,"",教務委員編集用!F262)</f>
        <v/>
      </c>
      <c r="G104" s="186" t="str">
        <f>IF(教務委員編集用!G262=0,"",教務委員編集用!G262)</f>
        <v/>
      </c>
      <c r="H104" s="186" t="str">
        <f>IF(教務委員編集用!H262=0,"",教務委員編集用!H262)</f>
        <v/>
      </c>
      <c r="I104" s="186" t="str">
        <f>IF(教務委員編集用!I262=0,"",教務委員編集用!I262)</f>
        <v/>
      </c>
      <c r="J104" s="186" t="str">
        <f>IF(教務委員編集用!J262=0,"",教務委員編集用!J262)</f>
        <v/>
      </c>
      <c r="K104" s="186" t="str">
        <f>IF(教務委員編集用!K262=0,"",教務委員編集用!K262)</f>
        <v/>
      </c>
      <c r="L104" s="186" t="str">
        <f>IF(教務委員編集用!L262=0,"",教務委員編集用!L262)</f>
        <v/>
      </c>
      <c r="M104" s="186" t="str">
        <f>IF(教務委員編集用!M262=0,"",教務委員編集用!M262)</f>
        <v/>
      </c>
      <c r="N104" s="186" t="str">
        <f>IF(教務委員編集用!V262=0,"",教務委員編集用!V262)</f>
        <v/>
      </c>
      <c r="R104" s="186" t="str">
        <f>IF(教務委員編集用!W262=0,"",教務委員編集用!W262)</f>
        <v/>
      </c>
      <c r="S104" s="186" t="str">
        <f>IF(教務委員編集用!X262=0,"",教務委員編集用!X262)</f>
        <v/>
      </c>
    </row>
    <row r="105" spans="2:20">
      <c r="F105" s="186" t="str">
        <f>IF(教務委員編集用!F263=0,"",教務委員編集用!F263)</f>
        <v/>
      </c>
      <c r="G105" s="186" t="str">
        <f>IF(教務委員編集用!G263=0,"",教務委員編集用!G263)</f>
        <v/>
      </c>
      <c r="H105" s="186" t="str">
        <f>IF(教務委員編集用!H263=0,"",教務委員編集用!H263)</f>
        <v/>
      </c>
      <c r="I105" s="186" t="str">
        <f>IF(教務委員編集用!I263=0,"",教務委員編集用!I263)</f>
        <v/>
      </c>
      <c r="J105" s="186" t="str">
        <f>IF(教務委員編集用!J263=0,"",教務委員編集用!J263)</f>
        <v/>
      </c>
      <c r="K105" s="186" t="str">
        <f>IF(教務委員編集用!K263=0,"",教務委員編集用!K263)</f>
        <v/>
      </c>
      <c r="L105" s="186" t="str">
        <f>IF(教務委員編集用!L263=0,"",教務委員編集用!L263)</f>
        <v/>
      </c>
      <c r="M105" s="186" t="str">
        <f>IF(教務委員編集用!M263=0,"",教務委員編集用!M263)</f>
        <v/>
      </c>
      <c r="N105" s="186" t="str">
        <f>IF(教務委員編集用!V263=0,"",教務委員編集用!V263)</f>
        <v/>
      </c>
      <c r="R105" s="186" t="str">
        <f>IF(教務委員編集用!W263=0,"",教務委員編集用!W263)</f>
        <v/>
      </c>
      <c r="S105" s="186" t="str">
        <f>IF(教務委員編集用!X263=0,"",教務委員編集用!X263)</f>
        <v/>
      </c>
    </row>
    <row r="106" spans="2:20">
      <c r="F106" s="186" t="str">
        <f>IF(教務委員編集用!F264=0,"",教務委員編集用!F264)</f>
        <v/>
      </c>
      <c r="G106" s="186" t="str">
        <f>IF(教務委員編集用!G264=0,"",教務委員編集用!G264)</f>
        <v/>
      </c>
      <c r="H106" s="186" t="str">
        <f>IF(教務委員編集用!H264=0,"",教務委員編集用!H264)</f>
        <v/>
      </c>
      <c r="I106" s="186" t="str">
        <f>IF(教務委員編集用!I264=0,"",教務委員編集用!I264)</f>
        <v/>
      </c>
      <c r="J106" s="186" t="str">
        <f>IF(教務委員編集用!J264=0,"",教務委員編集用!J264)</f>
        <v/>
      </c>
      <c r="K106" s="186" t="str">
        <f>IF(教務委員編集用!K264=0,"",教務委員編集用!K264)</f>
        <v/>
      </c>
      <c r="L106" s="186" t="str">
        <f>IF(教務委員編集用!L264=0,"",教務委員編集用!L264)</f>
        <v/>
      </c>
      <c r="M106" s="186" t="str">
        <f>IF(教務委員編集用!M264=0,"",教務委員編集用!M264)</f>
        <v/>
      </c>
      <c r="N106" s="186" t="str">
        <f>IF(教務委員編集用!V264=0,"",教務委員編集用!V264)</f>
        <v/>
      </c>
      <c r="R106" s="186" t="str">
        <f>IF(教務委員編集用!W264=0,"",教務委員編集用!W264)</f>
        <v/>
      </c>
      <c r="S106" s="186" t="str">
        <f>IF(教務委員編集用!X264=0,"",教務委員編集用!X264)</f>
        <v/>
      </c>
    </row>
    <row r="107" spans="2:20">
      <c r="F107" s="186" t="str">
        <f>IF(教務委員編集用!F265=0,"",教務委員編集用!F265)</f>
        <v/>
      </c>
      <c r="G107" s="186" t="str">
        <f>IF(教務委員編集用!G265=0,"",教務委員編集用!G265)</f>
        <v/>
      </c>
      <c r="H107" s="186" t="str">
        <f>IF(教務委員編集用!H265=0,"",教務委員編集用!H265)</f>
        <v/>
      </c>
      <c r="I107" s="186" t="str">
        <f>IF(教務委員編集用!I265=0,"",教務委員編集用!I265)</f>
        <v/>
      </c>
      <c r="J107" s="186" t="str">
        <f>IF(教務委員編集用!J265=0,"",教務委員編集用!J265)</f>
        <v/>
      </c>
      <c r="K107" s="186" t="str">
        <f>IF(教務委員編集用!K265=0,"",教務委員編集用!K265)</f>
        <v/>
      </c>
      <c r="L107" s="186" t="str">
        <f>IF(教務委員編集用!L265=0,"",教務委員編集用!L265)</f>
        <v/>
      </c>
      <c r="M107" s="186" t="str">
        <f>IF(教務委員編集用!M265=0,"",教務委員編集用!M265)</f>
        <v/>
      </c>
      <c r="N107" s="186" t="str">
        <f>IF(教務委員編集用!V265=0,"",教務委員編集用!V265)</f>
        <v/>
      </c>
      <c r="R107" s="186" t="str">
        <f>IF(教務委員編集用!W265=0,"",教務委員編集用!W265)</f>
        <v/>
      </c>
      <c r="S107" s="186" t="str">
        <f>IF(教務委員編集用!X265=0,"",教務委員編集用!X265)</f>
        <v/>
      </c>
    </row>
    <row r="108" spans="2:20">
      <c r="F108" s="186" t="str">
        <f>IF(教務委員編集用!F266=0,"",教務委員編集用!F266)</f>
        <v/>
      </c>
      <c r="G108" s="186" t="str">
        <f>IF(教務委員編集用!G266=0,"",教務委員編集用!G266)</f>
        <v/>
      </c>
      <c r="H108" s="186" t="str">
        <f>IF(教務委員編集用!H266=0,"",教務委員編集用!H266)</f>
        <v/>
      </c>
      <c r="I108" s="186" t="str">
        <f>IF(教務委員編集用!I266=0,"",教務委員編集用!I266)</f>
        <v/>
      </c>
      <c r="J108" s="186" t="str">
        <f>IF(教務委員編集用!J266=0,"",教務委員編集用!J266)</f>
        <v/>
      </c>
      <c r="K108" s="186" t="str">
        <f>IF(教務委員編集用!K266=0,"",教務委員編集用!K266)</f>
        <v/>
      </c>
      <c r="L108" s="186" t="str">
        <f>IF(教務委員編集用!L266=0,"",教務委員編集用!L266)</f>
        <v/>
      </c>
      <c r="M108" s="186" t="str">
        <f>IF(教務委員編集用!M266=0,"",教務委員編集用!M266)</f>
        <v/>
      </c>
      <c r="N108" s="186" t="str">
        <f>IF(教務委員編集用!V266=0,"",教務委員編集用!V266)</f>
        <v/>
      </c>
      <c r="R108" s="186" t="str">
        <f>IF(教務委員編集用!W266=0,"",教務委員編集用!W266)</f>
        <v/>
      </c>
      <c r="S108" s="186" t="str">
        <f>IF(教務委員編集用!X266=0,"",教務委員編集用!X266)</f>
        <v/>
      </c>
    </row>
    <row r="109" spans="2:20">
      <c r="F109" s="186" t="str">
        <f>IF(教務委員編集用!F267=0,"",教務委員編集用!F267)</f>
        <v/>
      </c>
      <c r="G109" s="186" t="str">
        <f>IF(教務委員編集用!G267=0,"",教務委員編集用!G267)</f>
        <v/>
      </c>
      <c r="H109" s="186" t="str">
        <f>IF(教務委員編集用!H267=0,"",教務委員編集用!H267)</f>
        <v/>
      </c>
      <c r="I109" s="186" t="str">
        <f>IF(教務委員編集用!I267=0,"",教務委員編集用!I267)</f>
        <v/>
      </c>
      <c r="J109" s="186" t="str">
        <f>IF(教務委員編集用!J267=0,"",教務委員編集用!J267)</f>
        <v/>
      </c>
      <c r="K109" s="186" t="str">
        <f>IF(教務委員編集用!K267=0,"",教務委員編集用!K267)</f>
        <v/>
      </c>
      <c r="L109" s="186" t="str">
        <f>IF(教務委員編集用!L267=0,"",教務委員編集用!L267)</f>
        <v/>
      </c>
      <c r="M109" s="186" t="str">
        <f>IF(教務委員編集用!M267=0,"",教務委員編集用!M267)</f>
        <v/>
      </c>
      <c r="N109" s="186" t="str">
        <f>IF(教務委員編集用!V267=0,"",教務委員編集用!V267)</f>
        <v/>
      </c>
      <c r="R109" s="186" t="str">
        <f>IF(教務委員編集用!W267=0,"",教務委員編集用!W267)</f>
        <v/>
      </c>
      <c r="S109" s="186" t="str">
        <f>IF(教務委員編集用!X267=0,"",教務委員編集用!X267)</f>
        <v/>
      </c>
    </row>
    <row r="110" spans="2:20">
      <c r="F110" s="186" t="str">
        <f>IF(教務委員編集用!F268=0,"",教務委員編集用!F268)</f>
        <v/>
      </c>
      <c r="G110" s="186" t="str">
        <f>IF(教務委員編集用!G268=0,"",教務委員編集用!G268)</f>
        <v/>
      </c>
      <c r="H110" s="186" t="str">
        <f>IF(教務委員編集用!H268=0,"",教務委員編集用!H268)</f>
        <v/>
      </c>
      <c r="I110" s="186" t="str">
        <f>IF(教務委員編集用!I268=0,"",教務委員編集用!I268)</f>
        <v/>
      </c>
      <c r="J110" s="186" t="str">
        <f>IF(教務委員編集用!J268=0,"",教務委員編集用!J268)</f>
        <v/>
      </c>
      <c r="K110" s="186" t="str">
        <f>IF(教務委員編集用!K268=0,"",教務委員編集用!K268)</f>
        <v/>
      </c>
      <c r="L110" s="186" t="str">
        <f>IF(教務委員編集用!L268=0,"",教務委員編集用!L268)</f>
        <v/>
      </c>
      <c r="M110" s="186" t="str">
        <f>IF(教務委員編集用!M268=0,"",教務委員編集用!M268)</f>
        <v/>
      </c>
      <c r="N110" s="186" t="str">
        <f>IF(教務委員編集用!V268=0,"",教務委員編集用!V268)</f>
        <v/>
      </c>
      <c r="R110" s="186" t="str">
        <f>IF(教務委員編集用!W268=0,"",教務委員編集用!W268)</f>
        <v/>
      </c>
      <c r="S110" s="186" t="str">
        <f>IF(教務委員編集用!X268=0,"",教務委員編集用!X268)</f>
        <v/>
      </c>
    </row>
    <row r="111" spans="2:20">
      <c r="F111" s="186" t="str">
        <f>IF(教務委員編集用!F269=0,"",教務委員編集用!F269)</f>
        <v/>
      </c>
      <c r="G111" s="186" t="str">
        <f>IF(教務委員編集用!G269=0,"",教務委員編集用!G269)</f>
        <v/>
      </c>
      <c r="H111" s="186" t="str">
        <f>IF(教務委員編集用!H269=0,"",教務委員編集用!H269)</f>
        <v/>
      </c>
      <c r="I111" s="186" t="str">
        <f>IF(教務委員編集用!I269=0,"",教務委員編集用!I269)</f>
        <v/>
      </c>
      <c r="J111" s="186" t="str">
        <f>IF(教務委員編集用!J269=0,"",教務委員編集用!J269)</f>
        <v/>
      </c>
      <c r="K111" s="186" t="str">
        <f>IF(教務委員編集用!K269=0,"",教務委員編集用!K269)</f>
        <v/>
      </c>
      <c r="L111" s="186" t="str">
        <f>IF(教務委員編集用!L269=0,"",教務委員編集用!L269)</f>
        <v/>
      </c>
      <c r="M111" s="186" t="str">
        <f>IF(教務委員編集用!M269=0,"",教務委員編集用!M269)</f>
        <v/>
      </c>
      <c r="N111" s="186" t="str">
        <f>IF(教務委員編集用!V269=0,"",教務委員編集用!V269)</f>
        <v/>
      </c>
      <c r="R111" s="186" t="str">
        <f>IF(教務委員編集用!W269=0,"",教務委員編集用!W269)</f>
        <v/>
      </c>
      <c r="S111" s="186" t="str">
        <f>IF(教務委員編集用!X269=0,"",教務委員編集用!X269)</f>
        <v/>
      </c>
    </row>
    <row r="112" spans="2:20">
      <c r="F112" s="186" t="str">
        <f>IF(教務委員編集用!F270=0,"",教務委員編集用!F270)</f>
        <v/>
      </c>
      <c r="G112" s="186" t="str">
        <f>IF(教務委員編集用!G270=0,"",教務委員編集用!G270)</f>
        <v/>
      </c>
      <c r="H112" s="186" t="str">
        <f>IF(教務委員編集用!H270=0,"",教務委員編集用!H270)</f>
        <v/>
      </c>
      <c r="I112" s="186" t="str">
        <f>IF(教務委員編集用!I270=0,"",教務委員編集用!I270)</f>
        <v/>
      </c>
      <c r="J112" s="186" t="str">
        <f>IF(教務委員編集用!J270=0,"",教務委員編集用!J270)</f>
        <v/>
      </c>
      <c r="K112" s="186" t="str">
        <f>IF(教務委員編集用!K270=0,"",教務委員編集用!K270)</f>
        <v/>
      </c>
      <c r="L112" s="186" t="str">
        <f>IF(教務委員編集用!L270=0,"",教務委員編集用!L270)</f>
        <v/>
      </c>
      <c r="M112" s="186" t="str">
        <f>IF(教務委員編集用!M270=0,"",教務委員編集用!M270)</f>
        <v/>
      </c>
      <c r="N112" s="186" t="str">
        <f>IF(教務委員編集用!V270=0,"",教務委員編集用!V270)</f>
        <v/>
      </c>
      <c r="R112" s="186" t="str">
        <f>IF(教務委員編集用!W270=0,"",教務委員編集用!W270)</f>
        <v/>
      </c>
      <c r="S112" s="186" t="str">
        <f>IF(教務委員編集用!X270=0,"",教務委員編集用!X270)</f>
        <v/>
      </c>
    </row>
    <row r="113" spans="6:19">
      <c r="F113" s="186" t="str">
        <f>IF(教務委員編集用!F271=0,"",教務委員編集用!F271)</f>
        <v/>
      </c>
      <c r="G113" s="186" t="str">
        <f>IF(教務委員編集用!G271=0,"",教務委員編集用!G271)</f>
        <v/>
      </c>
      <c r="H113" s="186" t="str">
        <f>IF(教務委員編集用!H271=0,"",教務委員編集用!H271)</f>
        <v/>
      </c>
      <c r="I113" s="186" t="str">
        <f>IF(教務委員編集用!I271=0,"",教務委員編集用!I271)</f>
        <v/>
      </c>
      <c r="J113" s="186" t="str">
        <f>IF(教務委員編集用!J271=0,"",教務委員編集用!J271)</f>
        <v/>
      </c>
      <c r="K113" s="186" t="str">
        <f>IF(教務委員編集用!K271=0,"",教務委員編集用!K271)</f>
        <v/>
      </c>
      <c r="L113" s="186" t="str">
        <f>IF(教務委員編集用!L271=0,"",教務委員編集用!L271)</f>
        <v/>
      </c>
      <c r="M113" s="186" t="str">
        <f>IF(教務委員編集用!M271=0,"",教務委員編集用!M271)</f>
        <v/>
      </c>
      <c r="N113" s="186" t="str">
        <f>IF(教務委員編集用!V271=0,"",教務委員編集用!V271)</f>
        <v/>
      </c>
      <c r="R113" s="186" t="str">
        <f>IF(教務委員編集用!W271=0,"",教務委員編集用!W271)</f>
        <v/>
      </c>
      <c r="S113" s="186" t="str">
        <f>IF(教務委員編集用!X271=0,"",教務委員編集用!X271)</f>
        <v/>
      </c>
    </row>
    <row r="114" spans="6:19">
      <c r="F114" s="186" t="str">
        <f>IF(教務委員編集用!F272=0,"",教務委員編集用!F272)</f>
        <v/>
      </c>
      <c r="G114" s="186" t="str">
        <f>IF(教務委員編集用!G272=0,"",教務委員編集用!G272)</f>
        <v/>
      </c>
      <c r="H114" s="186" t="str">
        <f>IF(教務委員編集用!H272=0,"",教務委員編集用!H272)</f>
        <v/>
      </c>
      <c r="I114" s="186" t="str">
        <f>IF(教務委員編集用!I272=0,"",教務委員編集用!I272)</f>
        <v/>
      </c>
      <c r="J114" s="186" t="str">
        <f>IF(教務委員編集用!J272=0,"",教務委員編集用!J272)</f>
        <v/>
      </c>
      <c r="K114" s="186" t="str">
        <f>IF(教務委員編集用!K272=0,"",教務委員編集用!K272)</f>
        <v/>
      </c>
      <c r="L114" s="186" t="str">
        <f>IF(教務委員編集用!L272=0,"",教務委員編集用!L272)</f>
        <v/>
      </c>
      <c r="M114" s="186" t="str">
        <f>IF(教務委員編集用!M272=0,"",教務委員編集用!M272)</f>
        <v/>
      </c>
      <c r="N114" s="186" t="str">
        <f>IF(教務委員編集用!V272=0,"",教務委員編集用!V272)</f>
        <v/>
      </c>
      <c r="R114" s="186" t="str">
        <f>IF(教務委員編集用!W272=0,"",教務委員編集用!W272)</f>
        <v/>
      </c>
      <c r="S114" s="186" t="str">
        <f>IF(教務委員編集用!X272=0,"",教務委員編集用!X272)</f>
        <v/>
      </c>
    </row>
    <row r="115" spans="6:19">
      <c r="F115" s="186" t="str">
        <f>IF(教務委員編集用!F273=0,"",教務委員編集用!F273)</f>
        <v/>
      </c>
      <c r="G115" s="186" t="str">
        <f>IF(教務委員編集用!G273=0,"",教務委員編集用!G273)</f>
        <v/>
      </c>
      <c r="H115" s="186" t="str">
        <f>IF(教務委員編集用!H273=0,"",教務委員編集用!H273)</f>
        <v/>
      </c>
      <c r="I115" s="186" t="str">
        <f>IF(教務委員編集用!I273=0,"",教務委員編集用!I273)</f>
        <v/>
      </c>
      <c r="J115" s="186" t="str">
        <f>IF(教務委員編集用!J273=0,"",教務委員編集用!J273)</f>
        <v/>
      </c>
      <c r="K115" s="186" t="str">
        <f>IF(教務委員編集用!K273=0,"",教務委員編集用!K273)</f>
        <v/>
      </c>
      <c r="L115" s="186" t="str">
        <f>IF(教務委員編集用!L273=0,"",教務委員編集用!L273)</f>
        <v/>
      </c>
      <c r="M115" s="186" t="str">
        <f>IF(教務委員編集用!M273=0,"",教務委員編集用!M273)</f>
        <v/>
      </c>
      <c r="N115" s="186" t="str">
        <f>IF(教務委員編集用!V273=0,"",教務委員編集用!V273)</f>
        <v/>
      </c>
      <c r="R115" s="186" t="str">
        <f>IF(教務委員編集用!W273=0,"",教務委員編集用!W273)</f>
        <v/>
      </c>
      <c r="S115" s="186" t="str">
        <f>IF(教務委員編集用!X273=0,"",教務委員編集用!X273)</f>
        <v/>
      </c>
    </row>
    <row r="116" spans="6:19">
      <c r="F116" s="186" t="str">
        <f>IF(教務委員編集用!F274=0,"",教務委員編集用!F274)</f>
        <v/>
      </c>
      <c r="G116" s="186" t="str">
        <f>IF(教務委員編集用!G274=0,"",教務委員編集用!G274)</f>
        <v/>
      </c>
      <c r="H116" s="186" t="str">
        <f>IF(教務委員編集用!H274=0,"",教務委員編集用!H274)</f>
        <v/>
      </c>
      <c r="I116" s="186" t="str">
        <f>IF(教務委員編集用!I274=0,"",教務委員編集用!I274)</f>
        <v/>
      </c>
      <c r="J116" s="186" t="str">
        <f>IF(教務委員編集用!J274=0,"",教務委員編集用!J274)</f>
        <v/>
      </c>
      <c r="K116" s="186" t="str">
        <f>IF(教務委員編集用!K274=0,"",教務委員編集用!K274)</f>
        <v/>
      </c>
      <c r="L116" s="186" t="str">
        <f>IF(教務委員編集用!L274=0,"",教務委員編集用!L274)</f>
        <v/>
      </c>
      <c r="M116" s="186" t="str">
        <f>IF(教務委員編集用!M274=0,"",教務委員編集用!M274)</f>
        <v/>
      </c>
      <c r="N116" s="186" t="str">
        <f>IF(教務委員編集用!V274=0,"",教務委員編集用!V274)</f>
        <v/>
      </c>
      <c r="R116" s="186" t="str">
        <f>IF(教務委員編集用!W274=0,"",教務委員編集用!W274)</f>
        <v/>
      </c>
      <c r="S116" s="186" t="str">
        <f>IF(教務委員編集用!X274=0,"",教務委員編集用!X274)</f>
        <v/>
      </c>
    </row>
    <row r="117" spans="6:19">
      <c r="F117" s="186" t="str">
        <f>IF(教務委員編集用!F275=0,"",教務委員編集用!F275)</f>
        <v/>
      </c>
      <c r="G117" s="186" t="str">
        <f>IF(教務委員編集用!G275=0,"",教務委員編集用!G275)</f>
        <v/>
      </c>
      <c r="H117" s="186" t="str">
        <f>IF(教務委員編集用!H275=0,"",教務委員編集用!H275)</f>
        <v/>
      </c>
      <c r="I117" s="186" t="str">
        <f>IF(教務委員編集用!I275=0,"",教務委員編集用!I275)</f>
        <v/>
      </c>
      <c r="J117" s="186" t="str">
        <f>IF(教務委員編集用!J275=0,"",教務委員編集用!J275)</f>
        <v/>
      </c>
      <c r="K117" s="186" t="str">
        <f>IF(教務委員編集用!K275=0,"",教務委員編集用!K275)</f>
        <v/>
      </c>
      <c r="L117" s="186" t="str">
        <f>IF(教務委員編集用!L275=0,"",教務委員編集用!L275)</f>
        <v/>
      </c>
      <c r="M117" s="186" t="str">
        <f>IF(教務委員編集用!M275=0,"",教務委員編集用!M275)</f>
        <v/>
      </c>
      <c r="N117" s="186" t="str">
        <f>IF(教務委員編集用!V275=0,"",教務委員編集用!V275)</f>
        <v/>
      </c>
      <c r="R117" s="186" t="str">
        <f>IF(教務委員編集用!W275=0,"",教務委員編集用!W275)</f>
        <v/>
      </c>
      <c r="S117" s="186" t="str">
        <f>IF(教務委員編集用!X275=0,"",教務委員編集用!X275)</f>
        <v/>
      </c>
    </row>
    <row r="118" spans="6:19">
      <c r="F118" s="186" t="str">
        <f>IF(教務委員編集用!F276=0,"",教務委員編集用!F276)</f>
        <v/>
      </c>
      <c r="G118" s="186" t="str">
        <f>IF(教務委員編集用!G276=0,"",教務委員編集用!G276)</f>
        <v/>
      </c>
      <c r="H118" s="186" t="str">
        <f>IF(教務委員編集用!H276=0,"",教務委員編集用!H276)</f>
        <v/>
      </c>
      <c r="I118" s="186" t="str">
        <f>IF(教務委員編集用!I276=0,"",教務委員編集用!I276)</f>
        <v/>
      </c>
      <c r="J118" s="186" t="str">
        <f>IF(教務委員編集用!J276=0,"",教務委員編集用!J276)</f>
        <v/>
      </c>
      <c r="K118" s="186" t="str">
        <f>IF(教務委員編集用!K276=0,"",教務委員編集用!K276)</f>
        <v/>
      </c>
      <c r="L118" s="186" t="str">
        <f>IF(教務委員編集用!L276=0,"",教務委員編集用!L276)</f>
        <v/>
      </c>
      <c r="M118" s="186" t="str">
        <f>IF(教務委員編集用!M276=0,"",教務委員編集用!M276)</f>
        <v/>
      </c>
      <c r="N118" s="186" t="str">
        <f>IF(教務委員編集用!V276=0,"",教務委員編集用!V276)</f>
        <v/>
      </c>
      <c r="R118" s="186" t="str">
        <f>IF(教務委員編集用!W276=0,"",教務委員編集用!W276)</f>
        <v/>
      </c>
      <c r="S118" s="186" t="str">
        <f>IF(教務委員編集用!X276=0,"",教務委員編集用!X276)</f>
        <v/>
      </c>
    </row>
    <row r="119" spans="6:19">
      <c r="F119" s="186" t="str">
        <f>IF(教務委員編集用!F277=0,"",教務委員編集用!F277)</f>
        <v/>
      </c>
      <c r="G119" s="186" t="str">
        <f>IF(教務委員編集用!G277=0,"",教務委員編集用!G277)</f>
        <v/>
      </c>
      <c r="H119" s="186" t="str">
        <f>IF(教務委員編集用!H277=0,"",教務委員編集用!H277)</f>
        <v/>
      </c>
      <c r="I119" s="186" t="str">
        <f>IF(教務委員編集用!I277=0,"",教務委員編集用!I277)</f>
        <v/>
      </c>
      <c r="J119" s="186" t="str">
        <f>IF(教務委員編集用!J277=0,"",教務委員編集用!J277)</f>
        <v/>
      </c>
      <c r="K119" s="186" t="str">
        <f>IF(教務委員編集用!K277=0,"",教務委員編集用!K277)</f>
        <v/>
      </c>
      <c r="L119" s="186" t="str">
        <f>IF(教務委員編集用!L277=0,"",教務委員編集用!L277)</f>
        <v/>
      </c>
      <c r="M119" s="186" t="str">
        <f>IF(教務委員編集用!M277=0,"",教務委員編集用!M277)</f>
        <v/>
      </c>
      <c r="N119" s="186" t="str">
        <f>IF(教務委員編集用!V277=0,"",教務委員編集用!V277)</f>
        <v/>
      </c>
      <c r="R119" s="186" t="str">
        <f>IF(教務委員編集用!W277=0,"",教務委員編集用!W277)</f>
        <v/>
      </c>
      <c r="S119" s="186" t="str">
        <f>IF(教務委員編集用!X277=0,"",教務委員編集用!X277)</f>
        <v/>
      </c>
    </row>
  </sheetData>
  <mergeCells count="64">
    <mergeCell ref="F100:P102"/>
    <mergeCell ref="B91:C96"/>
    <mergeCell ref="D91:E93"/>
    <mergeCell ref="D94:E96"/>
    <mergeCell ref="B97:C102"/>
    <mergeCell ref="D97:E99"/>
    <mergeCell ref="D100:E102"/>
    <mergeCell ref="E85:E89"/>
    <mergeCell ref="Q2:T3"/>
    <mergeCell ref="F91:P93"/>
    <mergeCell ref="F94:P96"/>
    <mergeCell ref="F97:P99"/>
    <mergeCell ref="E59:E64"/>
    <mergeCell ref="E65:E69"/>
    <mergeCell ref="E70:E73"/>
    <mergeCell ref="E74:E79"/>
    <mergeCell ref="E80:E84"/>
    <mergeCell ref="E35:E39"/>
    <mergeCell ref="E40:E46"/>
    <mergeCell ref="E47:E50"/>
    <mergeCell ref="E51:E54"/>
    <mergeCell ref="E55:E58"/>
    <mergeCell ref="D65:D69"/>
    <mergeCell ref="D70:D73"/>
    <mergeCell ref="D74:D79"/>
    <mergeCell ref="D80:D84"/>
    <mergeCell ref="D85:D89"/>
    <mergeCell ref="D40:D46"/>
    <mergeCell ref="D47:D50"/>
    <mergeCell ref="D51:D54"/>
    <mergeCell ref="D55:D58"/>
    <mergeCell ref="D59:D64"/>
    <mergeCell ref="B40:B58"/>
    <mergeCell ref="B59:B69"/>
    <mergeCell ref="B70:B79"/>
    <mergeCell ref="B80:B89"/>
    <mergeCell ref="C5:C17"/>
    <mergeCell ref="C18:C26"/>
    <mergeCell ref="C27:C39"/>
    <mergeCell ref="C40:C58"/>
    <mergeCell ref="C59:C69"/>
    <mergeCell ref="C70:C79"/>
    <mergeCell ref="C80:C89"/>
    <mergeCell ref="B4:C4"/>
    <mergeCell ref="D4:E4"/>
    <mergeCell ref="B5:B17"/>
    <mergeCell ref="B18:B26"/>
    <mergeCell ref="B27:B39"/>
    <mergeCell ref="D5:D12"/>
    <mergeCell ref="D13:D17"/>
    <mergeCell ref="D18:D22"/>
    <mergeCell ref="D23:D26"/>
    <mergeCell ref="D27:D34"/>
    <mergeCell ref="D35:D39"/>
    <mergeCell ref="E5:E12"/>
    <mergeCell ref="E13:E17"/>
    <mergeCell ref="E18:E22"/>
    <mergeCell ref="E23:E26"/>
    <mergeCell ref="E27:E34"/>
    <mergeCell ref="B2:D2"/>
    <mergeCell ref="G2:H2"/>
    <mergeCell ref="I2:K2"/>
    <mergeCell ref="L2:M2"/>
    <mergeCell ref="N2:P2"/>
  </mergeCells>
  <phoneticPr fontId="17"/>
  <dataValidations count="2">
    <dataValidation type="list" allowBlank="1" showInputMessage="1" showErrorMessage="1" sqref="P5:P11 P40:P42 P35:P38 P23 P74:P78 P13:P16 P47 P51:P52 P27:P33">
      <formula1>"5,4,3,2,1,0"</formula1>
    </dataValidation>
    <dataValidation type="list" allowBlank="1" showInputMessage="1" showErrorMessage="1" sqref="O5:O8 O13 O40:O42 O35 O23 O74:O75 O51:O52 O47 O27:O31">
      <formula1>"30分未満,30分～1時間,1～2時間,2～3時間,3時間以上"</formula1>
    </dataValidation>
  </dataValidations>
  <pageMargins left="0.69930555555555596" right="0.69930555555555596" top="0.75" bottom="0.75" header="0.3" footer="0.3"/>
  <pageSetup paperSize="9" scale="74" fitToHeight="0" orientation="portrait"/>
  <headerFooter alignWithMargins="0">
    <oddHeader>&amp;C&amp;18&amp;A</oddHead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16"/>
  <sheetViews>
    <sheetView workbookViewId="0">
      <pane ySplit="4" topLeftCell="A44" activePane="bottomLeft" state="frozen"/>
      <selection pane="bottomLeft" activeCell="O42" sqref="O42"/>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186" customWidth="1"/>
    <col min="7" max="7" width="3" style="186" customWidth="1"/>
    <col min="8" max="8" width="7.77734375" style="186" customWidth="1"/>
    <col min="9" max="9" width="6.6640625" style="186" customWidth="1"/>
    <col min="10" max="10" width="2.77734375" style="186" customWidth="1"/>
    <col min="11" max="11" width="4.33203125" style="186" customWidth="1"/>
    <col min="12" max="12" width="5.21875" style="186" customWidth="1"/>
    <col min="13" max="14" width="7" style="186" customWidth="1"/>
    <col min="15" max="18" width="9.88671875" style="186" customWidth="1"/>
    <col min="19" max="19" width="9.6640625" style="186" customWidth="1"/>
    <col min="20" max="20" width="9" style="187"/>
  </cols>
  <sheetData>
    <row r="2" spans="2:20" ht="21.75" customHeight="1">
      <c r="B2" s="475" t="s">
        <v>13</v>
      </c>
      <c r="C2" s="475"/>
      <c r="D2" s="475"/>
      <c r="G2" s="476" t="s">
        <v>14</v>
      </c>
      <c r="H2" s="477"/>
      <c r="I2" s="477" t="str">
        <f>IF('1年生'!I2:K2=0,"",'1年生'!I2:K2)</f>
        <v/>
      </c>
      <c r="J2" s="477"/>
      <c r="K2" s="543"/>
      <c r="L2" s="480" t="s">
        <v>15</v>
      </c>
      <c r="M2" s="477"/>
      <c r="N2" s="477" t="str">
        <f>IF('1年生'!N2:P2=0,"",'1年生'!N2:P2)</f>
        <v/>
      </c>
      <c r="O2" s="477"/>
      <c r="P2" s="543"/>
      <c r="Q2" s="512" t="s">
        <v>16</v>
      </c>
      <c r="R2" s="512"/>
      <c r="S2" s="512"/>
      <c r="T2" s="512"/>
    </row>
    <row r="3" spans="2:20">
      <c r="Q3" s="513"/>
      <c r="R3" s="513"/>
      <c r="S3" s="513"/>
      <c r="T3" s="513"/>
    </row>
    <row r="4" spans="2:20" ht="75" customHeight="1">
      <c r="B4" s="481" t="str">
        <f>IF(教務委員編集用!B8=0,"",教務委員編集用!B8)</f>
        <v>大項目</v>
      </c>
      <c r="C4" s="482"/>
      <c r="D4" s="482" t="str">
        <f>IF(教務委員編集用!D8=0,"",教務委員編集用!D8)</f>
        <v>細項目</v>
      </c>
      <c r="E4" s="482"/>
      <c r="F4" s="188" t="str">
        <f>IF(教務委員編集用!F8=0,"",教務委員編集用!F8)</f>
        <v>授業科目名</v>
      </c>
      <c r="G4" s="188" t="str">
        <f>IF(教務委員編集用!G8=0,"",教務委員編集用!G8)</f>
        <v>単位数</v>
      </c>
      <c r="H4" s="188" t="str">
        <f>IF(教務委員編集用!H8=0,"",教務委員編集用!H8)</f>
        <v>必修・選択</v>
      </c>
      <c r="I4" s="188" t="str">
        <f>IF(教務委員編集用!I8=0,"",教務委員編集用!I8)</f>
        <v>履修・学修単位</v>
      </c>
      <c r="J4" s="188" t="str">
        <f>IF(教務委員編集用!J8=0,"",教務委員編集用!J8)</f>
        <v>年次</v>
      </c>
      <c r="K4" s="188" t="str">
        <f>IF(教務委員編集用!K8=0,"",教務委員編集用!K8)</f>
        <v>学期</v>
      </c>
      <c r="L4" s="188" t="str">
        <f>IF(教務委員編集用!L8=0,"",教務委員編集用!L8)</f>
        <v>合計時間数</v>
      </c>
      <c r="M4" s="188" t="str">
        <f>IF(教務委員編集用!M8=0,"",教務委員編集用!M8)</f>
        <v>学習・教育目標の割合</v>
      </c>
      <c r="N4" s="188" t="str">
        <f>IF(教務委員編集用!N8=0,"",教務委員編集用!N8)</f>
        <v>履修授業時間</v>
      </c>
      <c r="O4" s="208" t="str">
        <f>教務委員編集用!S8</f>
        <v>1週間当たりの家庭学習平均時間</v>
      </c>
      <c r="P4" s="307" t="str">
        <f>IF(教務委員編集用!T8=0,"",教務委員編集用!T8)</f>
        <v>自己評価
達成度を5段階で評価</v>
      </c>
      <c r="Q4" s="208" t="s">
        <v>17</v>
      </c>
      <c r="R4" s="208" t="s">
        <v>18</v>
      </c>
      <c r="S4" s="208" t="s">
        <v>19</v>
      </c>
      <c r="T4" s="233" t="str">
        <f>教務委員編集用!R8</f>
        <v>学年末
成績</v>
      </c>
    </row>
    <row r="5" spans="2:20">
      <c r="B5" s="483" t="str">
        <f>教務委員編集用!B9</f>
        <v>A</v>
      </c>
      <c r="C5" s="500" t="str">
        <f>教務委員編集用!C9</f>
        <v>世界の政治,経済,産業や文化を理解し,その中で自分自身か社会に貢献できる役割が何かを討論し,多面的に物事を考え,行動できる素養を持つ。</v>
      </c>
      <c r="D5" s="489">
        <f>教務委員編集用!D9</f>
        <v>1</v>
      </c>
      <c r="E5" s="544" t="str">
        <f>教務委員編集用!E9</f>
        <v>社会科学および人文科学に興味を持ち,関連知識を理解し身につけられる.また,自分自身と他人との関わりや価値観の相違について理解できる.</v>
      </c>
      <c r="F5" s="207" t="str">
        <f>教務委員編集用!F11</f>
        <v>国語Ⅱ</v>
      </c>
      <c r="G5" s="207">
        <f>教務委員編集用!G11</f>
        <v>2</v>
      </c>
      <c r="H5" s="207" t="str">
        <f>教務委員編集用!H11</f>
        <v>必修</v>
      </c>
      <c r="I5" s="207" t="str">
        <f>教務委員編集用!I11</f>
        <v>履修</v>
      </c>
      <c r="J5" s="207">
        <f>教務委員編集用!J11</f>
        <v>2</v>
      </c>
      <c r="K5" s="207" t="str">
        <f>教務委員編集用!K11</f>
        <v>通年</v>
      </c>
      <c r="L5" s="207">
        <f>教務委員編集用!L11</f>
        <v>45</v>
      </c>
      <c r="M5" s="207">
        <f>教務委員編集用!M11</f>
        <v>100</v>
      </c>
      <c r="N5" s="207">
        <f>教務委員編集用!$N$11</f>
        <v>45</v>
      </c>
      <c r="O5" s="309"/>
      <c r="P5" s="310"/>
      <c r="Q5" s="332"/>
      <c r="R5" s="332"/>
      <c r="S5" s="332"/>
      <c r="T5" s="333"/>
    </row>
    <row r="6" spans="2:20">
      <c r="B6" s="484"/>
      <c r="C6" s="502"/>
      <c r="D6" s="490"/>
      <c r="E6" s="499"/>
      <c r="F6" s="191" t="str">
        <f>教務委員編集用!F14</f>
        <v>日本史</v>
      </c>
      <c r="G6" s="191">
        <f>教務委員編集用!G14</f>
        <v>2</v>
      </c>
      <c r="H6" s="191" t="str">
        <f>教務委員編集用!H14</f>
        <v>必修</v>
      </c>
      <c r="I6" s="191" t="str">
        <f>教務委員編集用!I14</f>
        <v>履修</v>
      </c>
      <c r="J6" s="191">
        <f>教務委員編集用!J14</f>
        <v>2</v>
      </c>
      <c r="K6" s="191" t="str">
        <f>教務委員編集用!K14</f>
        <v>通年</v>
      </c>
      <c r="L6" s="191">
        <f>教務委員編集用!L14</f>
        <v>45</v>
      </c>
      <c r="M6" s="191">
        <f>教務委員編集用!M14</f>
        <v>100</v>
      </c>
      <c r="N6" s="191">
        <f>教務委員編集用!$N$14</f>
        <v>45</v>
      </c>
      <c r="O6" s="214"/>
      <c r="P6" s="215"/>
      <c r="Q6" s="245"/>
      <c r="R6" s="245"/>
      <c r="S6" s="245"/>
      <c r="T6" s="238"/>
    </row>
    <row r="7" spans="2:20">
      <c r="B7" s="484"/>
      <c r="C7" s="502"/>
      <c r="D7" s="490"/>
      <c r="E7" s="499"/>
      <c r="F7" s="191"/>
      <c r="G7" s="191"/>
      <c r="H7" s="191"/>
      <c r="I7" s="191"/>
      <c r="J7" s="191"/>
      <c r="K7" s="191"/>
      <c r="L7" s="191"/>
      <c r="M7" s="191"/>
      <c r="N7" s="191"/>
      <c r="O7" s="191"/>
      <c r="P7" s="216"/>
      <c r="Q7" s="191"/>
      <c r="R7" s="191"/>
      <c r="S7" s="191"/>
      <c r="T7" s="219"/>
    </row>
    <row r="8" spans="2:20">
      <c r="B8" s="484"/>
      <c r="C8" s="502"/>
      <c r="D8" s="490"/>
      <c r="E8" s="499"/>
      <c r="F8" s="191"/>
      <c r="G8" s="191"/>
      <c r="H8" s="191"/>
      <c r="I8" s="191"/>
      <c r="J8" s="191"/>
      <c r="K8" s="191"/>
      <c r="L8" s="191"/>
      <c r="M8" s="191"/>
      <c r="N8" s="191"/>
      <c r="O8" s="191"/>
      <c r="P8" s="216"/>
      <c r="Q8" s="191"/>
      <c r="R8" s="191"/>
      <c r="S8" s="191"/>
      <c r="T8" s="219"/>
    </row>
    <row r="9" spans="2:20">
      <c r="B9" s="484"/>
      <c r="C9" s="502"/>
      <c r="D9" s="490"/>
      <c r="E9" s="499"/>
      <c r="F9" s="191"/>
      <c r="G9" s="191"/>
      <c r="H9" s="191"/>
      <c r="I9" s="191"/>
      <c r="J9" s="191"/>
      <c r="K9" s="191"/>
      <c r="L9" s="191"/>
      <c r="M9" s="191"/>
      <c r="N9" s="191"/>
      <c r="O9" s="191"/>
      <c r="P9" s="216"/>
      <c r="Q9" s="191"/>
      <c r="R9" s="191"/>
      <c r="S9" s="191"/>
      <c r="T9" s="219"/>
    </row>
    <row r="10" spans="2:20">
      <c r="B10" s="484"/>
      <c r="C10" s="502"/>
      <c r="D10" s="490"/>
      <c r="E10" s="499"/>
      <c r="F10" s="191"/>
      <c r="G10" s="191"/>
      <c r="H10" s="191"/>
      <c r="I10" s="191"/>
      <c r="J10" s="191"/>
      <c r="K10" s="191"/>
      <c r="L10" s="191"/>
      <c r="M10" s="191"/>
      <c r="N10" s="191"/>
      <c r="O10" s="191"/>
      <c r="P10" s="216"/>
      <c r="Q10" s="191"/>
      <c r="R10" s="191"/>
      <c r="S10" s="191"/>
      <c r="T10" s="219"/>
    </row>
    <row r="11" spans="2:20">
      <c r="B11" s="484"/>
      <c r="C11" s="502"/>
      <c r="D11" s="490"/>
      <c r="E11" s="499"/>
      <c r="F11" s="192"/>
      <c r="G11" s="192"/>
      <c r="H11" s="192"/>
      <c r="I11" s="192"/>
      <c r="J11" s="192"/>
      <c r="K11" s="192"/>
      <c r="L11" s="192"/>
      <c r="M11" s="192"/>
      <c r="N11" s="192"/>
      <c r="O11" s="192"/>
      <c r="P11" s="221"/>
      <c r="Q11" s="192"/>
      <c r="R11" s="192"/>
      <c r="S11" s="192"/>
      <c r="T11" s="241"/>
    </row>
    <row r="12" spans="2:20">
      <c r="B12" s="484"/>
      <c r="C12" s="502"/>
      <c r="D12" s="491"/>
      <c r="E12" s="545"/>
      <c r="F12" s="304" t="str">
        <f>IF(教務委員編集用!F32=0,"",教務委員編集用!F32)</f>
        <v>A-1 2年小計</v>
      </c>
      <c r="G12" s="304" t="str">
        <f>IF(教務委員編集用!G32=0,"",教務委員編集用!G32)</f>
        <v/>
      </c>
      <c r="H12" s="304" t="str">
        <f>IF(教務委員編集用!H32=0,"",教務委員編集用!H32)</f>
        <v/>
      </c>
      <c r="I12" s="304" t="str">
        <f>IF(教務委員編集用!I32=0,"",教務委員編集用!I32)</f>
        <v/>
      </c>
      <c r="J12" s="304">
        <f>IF(教務委員編集用!J32=0,"",教務委員編集用!J32)</f>
        <v>2</v>
      </c>
      <c r="K12" s="304" t="str">
        <f>IF(教務委員編集用!K32=0,"",教務委員編集用!K32)</f>
        <v/>
      </c>
      <c r="L12" s="304" t="str">
        <f>IF(教務委員編集用!L32=0,"",教務委員編集用!L32)</f>
        <v/>
      </c>
      <c r="M12" s="304" t="str">
        <f>IF(教務委員編集用!M32=0,"",教務委員編集用!M32)</f>
        <v/>
      </c>
      <c r="N12" s="304"/>
      <c r="O12" s="304"/>
      <c r="P12" s="313">
        <f>教務委員編集用!T32</f>
        <v>0</v>
      </c>
      <c r="Q12" s="304"/>
      <c r="R12" s="304"/>
      <c r="S12" s="304"/>
      <c r="T12" s="336"/>
    </row>
    <row r="13" spans="2:20">
      <c r="B13" s="484"/>
      <c r="C13" s="502"/>
      <c r="D13" s="492">
        <f>教務委員編集用!D37</f>
        <v>2</v>
      </c>
      <c r="E13" s="509" t="str">
        <f>教務委員編集用!E37</f>
        <v>健全な心身の発達について理解して行動でき,考えを述べることができる.</v>
      </c>
      <c r="F13" s="194" t="str">
        <f>教務委員編集用!F38</f>
        <v>保健・体育Ⅱ</v>
      </c>
      <c r="G13" s="194">
        <f>教務委員編集用!G38</f>
        <v>4</v>
      </c>
      <c r="H13" s="194" t="str">
        <f>教務委員編集用!H38</f>
        <v>必修</v>
      </c>
      <c r="I13" s="194" t="str">
        <f>教務委員編集用!I38</f>
        <v>履修</v>
      </c>
      <c r="J13" s="194">
        <f>教務委員編集用!J38</f>
        <v>2</v>
      </c>
      <c r="K13" s="194" t="str">
        <f>教務委員編集用!K38</f>
        <v>通年</v>
      </c>
      <c r="L13" s="194">
        <f>教務委員編集用!L38</f>
        <v>90</v>
      </c>
      <c r="M13" s="194">
        <f>教務委員編集用!M38</f>
        <v>100</v>
      </c>
      <c r="N13" s="194">
        <f>教務委員編集用!$N$38</f>
        <v>90</v>
      </c>
      <c r="O13" s="430"/>
      <c r="P13" s="431"/>
      <c r="Q13" s="434"/>
      <c r="R13" s="434"/>
      <c r="S13" s="434"/>
      <c r="T13" s="435"/>
    </row>
    <row r="14" spans="2:20">
      <c r="B14" s="484"/>
      <c r="C14" s="502"/>
      <c r="D14" s="490"/>
      <c r="E14" s="509"/>
      <c r="F14" s="191"/>
      <c r="G14" s="191"/>
      <c r="H14" s="191"/>
      <c r="I14" s="191"/>
      <c r="J14" s="191"/>
      <c r="K14" s="191"/>
      <c r="L14" s="191"/>
      <c r="M14" s="191"/>
      <c r="N14" s="191"/>
      <c r="O14" s="191"/>
      <c r="P14" s="216"/>
      <c r="Q14" s="191"/>
      <c r="R14" s="191"/>
      <c r="S14" s="191"/>
      <c r="T14" s="219"/>
    </row>
    <row r="15" spans="2:20">
      <c r="B15" s="484"/>
      <c r="C15" s="502"/>
      <c r="D15" s="490"/>
      <c r="E15" s="509"/>
      <c r="F15" s="191"/>
      <c r="G15" s="191"/>
      <c r="H15" s="191"/>
      <c r="I15" s="191"/>
      <c r="J15" s="191"/>
      <c r="K15" s="191"/>
      <c r="L15" s="191"/>
      <c r="M15" s="191"/>
      <c r="N15" s="191"/>
      <c r="O15" s="191"/>
      <c r="P15" s="216"/>
      <c r="Q15" s="191"/>
      <c r="R15" s="191"/>
      <c r="S15" s="191"/>
      <c r="T15" s="219"/>
    </row>
    <row r="16" spans="2:20">
      <c r="B16" s="484"/>
      <c r="C16" s="502"/>
      <c r="D16" s="490"/>
      <c r="E16" s="509"/>
      <c r="F16" s="192"/>
      <c r="G16" s="192"/>
      <c r="H16" s="192"/>
      <c r="I16" s="192"/>
      <c r="J16" s="192"/>
      <c r="K16" s="192"/>
      <c r="L16" s="192"/>
      <c r="M16" s="192"/>
      <c r="N16" s="192"/>
      <c r="O16" s="192"/>
      <c r="P16" s="221"/>
      <c r="Q16" s="192"/>
      <c r="R16" s="192"/>
      <c r="S16" s="192"/>
      <c r="T16" s="241"/>
    </row>
    <row r="17" spans="2:20">
      <c r="B17" s="484"/>
      <c r="C17" s="502"/>
      <c r="D17" s="493"/>
      <c r="E17" s="509"/>
      <c r="F17" s="194" t="str">
        <f>IF(教務委員編集用!F43=0,"",教務委員編集用!F43)</f>
        <v>A-2 2年小計</v>
      </c>
      <c r="G17" s="194" t="str">
        <f>IF(教務委員編集用!G43=0,"",教務委員編集用!G43)</f>
        <v/>
      </c>
      <c r="H17" s="194" t="str">
        <f>IF(教務委員編集用!H43=0,"",教務委員編集用!H43)</f>
        <v/>
      </c>
      <c r="I17" s="194" t="str">
        <f>IF(教務委員編集用!I43=0,"",教務委員編集用!I43)</f>
        <v/>
      </c>
      <c r="J17" s="194">
        <f>IF(教務委員編集用!J43=0,"",教務委員編集用!J43)</f>
        <v>2</v>
      </c>
      <c r="K17" s="194" t="str">
        <f>IF(教務委員編集用!K43=0,"",教務委員編集用!K43)</f>
        <v/>
      </c>
      <c r="L17" s="194" t="str">
        <f>IF(教務委員編集用!L43=0,"",教務委員編集用!L43)</f>
        <v/>
      </c>
      <c r="M17" s="194" t="str">
        <f>IF(教務委員編集用!M43=0,"",教務委員編集用!M43)</f>
        <v/>
      </c>
      <c r="N17" s="194"/>
      <c r="O17" s="194"/>
      <c r="P17" s="315">
        <f>教務委員編集用!T43</f>
        <v>0</v>
      </c>
      <c r="Q17" s="194"/>
      <c r="R17" s="194"/>
      <c r="S17" s="194"/>
      <c r="T17" s="211"/>
    </row>
    <row r="18" spans="2:20">
      <c r="B18" s="485" t="str">
        <f>教務委員編集用!B49</f>
        <v>B</v>
      </c>
      <c r="C18" s="506" t="str">
        <f>教務委員編集用!C49</f>
        <v>自然環境や社会の問題に関心を持ち,技術者としての役割と責任について考えを述べる素養を持つ。(技術者倫理)</v>
      </c>
      <c r="D18" s="489">
        <f>教務委員編集用!D49</f>
        <v>1</v>
      </c>
      <c r="E18" s="501" t="str">
        <f>教務委員編集用!E49</f>
        <v>自然や社会の問題に関心を持ち,技術が果たしてきた役割を理解し論述できる.</v>
      </c>
      <c r="F18" s="207"/>
      <c r="G18" s="207"/>
      <c r="H18" s="207"/>
      <c r="I18" s="207"/>
      <c r="J18" s="207"/>
      <c r="K18" s="207"/>
      <c r="L18" s="207"/>
      <c r="M18" s="207"/>
      <c r="N18" s="207"/>
      <c r="O18" s="207"/>
      <c r="P18" s="375"/>
      <c r="Q18" s="207"/>
      <c r="R18" s="207"/>
      <c r="S18" s="207"/>
      <c r="T18" s="230"/>
    </row>
    <row r="19" spans="2:20">
      <c r="B19" s="486"/>
      <c r="C19" s="507"/>
      <c r="D19" s="490"/>
      <c r="E19" s="502"/>
      <c r="F19" s="191"/>
      <c r="G19" s="191"/>
      <c r="H19" s="191"/>
      <c r="I19" s="191"/>
      <c r="J19" s="191"/>
      <c r="K19" s="191"/>
      <c r="L19" s="191"/>
      <c r="M19" s="191"/>
      <c r="N19" s="191"/>
      <c r="O19" s="191"/>
      <c r="P19" s="224"/>
      <c r="Q19" s="191"/>
      <c r="R19" s="191"/>
      <c r="S19" s="191"/>
      <c r="T19" s="219"/>
    </row>
    <row r="20" spans="2:20">
      <c r="B20" s="486"/>
      <c r="C20" s="507"/>
      <c r="D20" s="490"/>
      <c r="E20" s="502"/>
      <c r="F20" s="192"/>
      <c r="G20" s="192"/>
      <c r="H20" s="192"/>
      <c r="I20" s="192"/>
      <c r="J20" s="192"/>
      <c r="K20" s="192"/>
      <c r="L20" s="192"/>
      <c r="M20" s="192"/>
      <c r="N20" s="192"/>
      <c r="O20" s="192"/>
      <c r="P20" s="225"/>
      <c r="Q20" s="192"/>
      <c r="R20" s="192"/>
      <c r="S20" s="192"/>
      <c r="T20" s="241"/>
    </row>
    <row r="21" spans="2:20">
      <c r="B21" s="486"/>
      <c r="C21" s="507"/>
      <c r="D21" s="491"/>
      <c r="E21" s="503"/>
      <c r="F21" s="304" t="str">
        <f>IF(教務委員編集用!F51=0,"",教務委員編集用!F51)</f>
        <v>B-1 2年小計</v>
      </c>
      <c r="G21" s="304" t="str">
        <f>IF(教務委員編集用!G51=0,"",教務委員編集用!G51)</f>
        <v/>
      </c>
      <c r="H21" s="304" t="str">
        <f>IF(教務委員編集用!H51=0,"",教務委員編集用!H51)</f>
        <v/>
      </c>
      <c r="I21" s="304" t="str">
        <f>IF(教務委員編集用!I51=0,"",教務委員編集用!I51)</f>
        <v/>
      </c>
      <c r="J21" s="304">
        <f>IF(教務委員編集用!J51=0,"",教務委員編集用!J51)</f>
        <v>2</v>
      </c>
      <c r="K21" s="304" t="str">
        <f>IF(教務委員編集用!K51=0,"",教務委員編集用!K51)</f>
        <v/>
      </c>
      <c r="L21" s="304" t="str">
        <f>IF(教務委員編集用!L51=0,"",教務委員編集用!L51)</f>
        <v/>
      </c>
      <c r="M21" s="304" t="str">
        <f>IF(教務委員編集用!M51=0,"",教務委員編集用!M51)</f>
        <v/>
      </c>
      <c r="N21" s="304"/>
      <c r="O21" s="304"/>
      <c r="P21" s="318">
        <f>教務委員編集用!T51</f>
        <v>0</v>
      </c>
      <c r="Q21" s="304"/>
      <c r="R21" s="304"/>
      <c r="S21" s="304"/>
      <c r="T21" s="336"/>
    </row>
    <row r="22" spans="2:20">
      <c r="B22" s="486"/>
      <c r="C22" s="507"/>
      <c r="D22" s="494">
        <f>教務委員編集用!D56</f>
        <v>2</v>
      </c>
      <c r="E22" s="500" t="str">
        <f>教務委員編集用!E56</f>
        <v>環境や社会における課題を理解し論述できる.</v>
      </c>
      <c r="F22" s="194"/>
      <c r="G22" s="194"/>
      <c r="H22" s="194"/>
      <c r="I22" s="194"/>
      <c r="J22" s="194"/>
      <c r="K22" s="194"/>
      <c r="L22" s="194"/>
      <c r="M22" s="194"/>
      <c r="N22" s="194"/>
      <c r="O22" s="194"/>
      <c r="P22" s="378"/>
      <c r="Q22" s="194"/>
      <c r="R22" s="194"/>
      <c r="S22" s="194"/>
      <c r="T22" s="211"/>
    </row>
    <row r="23" spans="2:20">
      <c r="B23" s="486"/>
      <c r="C23" s="507"/>
      <c r="D23" s="495"/>
      <c r="E23" s="502"/>
      <c r="F23" s="191"/>
      <c r="G23" s="191"/>
      <c r="H23" s="191"/>
      <c r="I23" s="191"/>
      <c r="J23" s="191"/>
      <c r="K23" s="191"/>
      <c r="L23" s="191"/>
      <c r="M23" s="191"/>
      <c r="N23" s="191"/>
      <c r="O23" s="191"/>
      <c r="P23" s="224"/>
      <c r="Q23" s="191"/>
      <c r="R23" s="191"/>
      <c r="S23" s="191"/>
      <c r="T23" s="219"/>
    </row>
    <row r="24" spans="2:20">
      <c r="B24" s="486"/>
      <c r="C24" s="507"/>
      <c r="D24" s="495"/>
      <c r="E24" s="502"/>
      <c r="F24" s="192"/>
      <c r="G24" s="192"/>
      <c r="H24" s="192"/>
      <c r="I24" s="192"/>
      <c r="J24" s="192"/>
      <c r="K24" s="192"/>
      <c r="L24" s="192"/>
      <c r="M24" s="192"/>
      <c r="N24" s="192"/>
      <c r="O24" s="192"/>
      <c r="P24" s="225"/>
      <c r="Q24" s="192"/>
      <c r="R24" s="192"/>
      <c r="S24" s="192"/>
      <c r="T24" s="241"/>
    </row>
    <row r="25" spans="2:20">
      <c r="B25" s="486"/>
      <c r="C25" s="507"/>
      <c r="D25" s="495"/>
      <c r="E25" s="502"/>
      <c r="F25" s="194" t="str">
        <f>IF(教務委員編集用!F59=0,"",教務委員編集用!F59)</f>
        <v>B-2 2年小計</v>
      </c>
      <c r="G25" s="194" t="str">
        <f>IF(教務委員編集用!G59=0,"",教務委員編集用!G59)</f>
        <v/>
      </c>
      <c r="H25" s="194" t="str">
        <f>IF(教務委員編集用!H59=0,"",教務委員編集用!H59)</f>
        <v/>
      </c>
      <c r="I25" s="194" t="str">
        <f>IF(教務委員編集用!I59=0,"",教務委員編集用!I59)</f>
        <v/>
      </c>
      <c r="J25" s="194">
        <f>IF(教務委員編集用!J59=0,"",教務委員編集用!J59)</f>
        <v>2</v>
      </c>
      <c r="K25" s="194" t="str">
        <f>IF(教務委員編集用!K59=0,"",教務委員編集用!K59)</f>
        <v/>
      </c>
      <c r="L25" s="194" t="str">
        <f>IF(教務委員編集用!L59=0,"",教務委員編集用!L59)</f>
        <v/>
      </c>
      <c r="M25" s="194" t="str">
        <f>IF(教務委員編集用!M59=0,"",教務委員編集用!M59)</f>
        <v/>
      </c>
      <c r="N25" s="194"/>
      <c r="O25" s="319"/>
      <c r="P25" s="315">
        <f>教務委員編集用!T59</f>
        <v>0</v>
      </c>
      <c r="Q25" s="194"/>
      <c r="R25" s="194"/>
      <c r="S25" s="194"/>
      <c r="T25" s="211"/>
    </row>
    <row r="26" spans="2:20">
      <c r="B26" s="487" t="str">
        <f>教務委員編集用!B65</f>
        <v>C</v>
      </c>
      <c r="C26" s="508" t="str">
        <f>教務委員編集用!C65</f>
        <v>機械,電気電子,情報または土木の工学分野(以下「基盤となる工学分野」という。)に必要な数学,自然科学の知識を有し,情報技術に関する基礎知識を習得して活用できる。</v>
      </c>
      <c r="D26" s="489">
        <f>教務委員編集用!D65</f>
        <v>1</v>
      </c>
      <c r="E26" s="501" t="str">
        <f>教務委員編集用!E65</f>
        <v>数学,自然科学において,事象を理解するとともに,技術士第一次試験相当の学力を身につける.</v>
      </c>
      <c r="F26" s="207" t="str">
        <f>教務委員編集用!F68</f>
        <v>微分積分I</v>
      </c>
      <c r="G26" s="207">
        <f>教務委員編集用!G68</f>
        <v>4</v>
      </c>
      <c r="H26" s="207" t="str">
        <f>教務委員編集用!H68</f>
        <v>必修</v>
      </c>
      <c r="I26" s="207" t="str">
        <f>教務委員編集用!I68</f>
        <v>履修</v>
      </c>
      <c r="J26" s="207">
        <f>教務委員編集用!J68</f>
        <v>2</v>
      </c>
      <c r="K26" s="207" t="str">
        <f>教務委員編集用!K68</f>
        <v>通年</v>
      </c>
      <c r="L26" s="207">
        <f>教務委員編集用!L68</f>
        <v>90</v>
      </c>
      <c r="M26" s="207">
        <f>教務委員編集用!M68</f>
        <v>100</v>
      </c>
      <c r="N26" s="207">
        <f>教務委員編集用!N68</f>
        <v>90</v>
      </c>
      <c r="O26" s="309"/>
      <c r="P26" s="310"/>
      <c r="Q26" s="332"/>
      <c r="R26" s="332"/>
      <c r="S26" s="332"/>
      <c r="T26" s="333"/>
    </row>
    <row r="27" spans="2:20">
      <c r="B27" s="488"/>
      <c r="C27" s="509"/>
      <c r="D27" s="490"/>
      <c r="E27" s="502"/>
      <c r="F27" s="191" t="str">
        <f>教務委員編集用!F69</f>
        <v>線形代数I</v>
      </c>
      <c r="G27" s="191">
        <f>教務委員編集用!G69</f>
        <v>2</v>
      </c>
      <c r="H27" s="191" t="str">
        <f>教務委員編集用!H69</f>
        <v>必修</v>
      </c>
      <c r="I27" s="191" t="str">
        <f>教務委員編集用!I69</f>
        <v>履修</v>
      </c>
      <c r="J27" s="191">
        <f>教務委員編集用!J69</f>
        <v>2</v>
      </c>
      <c r="K27" s="191" t="str">
        <f>教務委員編集用!K69</f>
        <v>通年</v>
      </c>
      <c r="L27" s="191">
        <f>教務委員編集用!L69</f>
        <v>45</v>
      </c>
      <c r="M27" s="191">
        <f>教務委員編集用!M69</f>
        <v>100</v>
      </c>
      <c r="N27" s="191">
        <f>教務委員編集用!N69</f>
        <v>45</v>
      </c>
      <c r="O27" s="214"/>
      <c r="P27" s="215"/>
      <c r="Q27" s="245"/>
      <c r="R27" s="245"/>
      <c r="S27" s="245"/>
      <c r="T27" s="238"/>
    </row>
    <row r="28" spans="2:20">
      <c r="B28" s="488"/>
      <c r="C28" s="509"/>
      <c r="D28" s="490"/>
      <c r="E28" s="502"/>
      <c r="F28" s="191" t="str">
        <f>教務委員編集用!F71</f>
        <v>化学II</v>
      </c>
      <c r="G28" s="191">
        <f>教務委員編集用!G71</f>
        <v>2</v>
      </c>
      <c r="H28" s="191" t="str">
        <f>教務委員編集用!H71</f>
        <v>必修</v>
      </c>
      <c r="I28" s="191" t="str">
        <f>教務委員編集用!I71</f>
        <v>履修</v>
      </c>
      <c r="J28" s="191">
        <f>教務委員編集用!J71</f>
        <v>2</v>
      </c>
      <c r="K28" s="191" t="str">
        <f>教務委員編集用!K71</f>
        <v>通年</v>
      </c>
      <c r="L28" s="191">
        <f>教務委員編集用!L71</f>
        <v>45</v>
      </c>
      <c r="M28" s="191">
        <f>教務委員編集用!M71</f>
        <v>100</v>
      </c>
      <c r="N28" s="191">
        <f>教務委員編集用!$N$71</f>
        <v>45</v>
      </c>
      <c r="O28" s="214"/>
      <c r="P28" s="215"/>
      <c r="Q28" s="245"/>
      <c r="R28" s="245"/>
      <c r="S28" s="245"/>
      <c r="T28" s="238"/>
    </row>
    <row r="29" spans="2:20">
      <c r="B29" s="488"/>
      <c r="C29" s="509"/>
      <c r="D29" s="490"/>
      <c r="E29" s="502"/>
      <c r="F29" s="191" t="str">
        <f>教務委員編集用!F73</f>
        <v>物理II</v>
      </c>
      <c r="G29" s="191">
        <f>教務委員編集用!G73</f>
        <v>2</v>
      </c>
      <c r="H29" s="191" t="str">
        <f>教務委員編集用!H73</f>
        <v>必修</v>
      </c>
      <c r="I29" s="191" t="str">
        <f>教務委員編集用!I73</f>
        <v>履修</v>
      </c>
      <c r="J29" s="191">
        <f>教務委員編集用!J73</f>
        <v>2</v>
      </c>
      <c r="K29" s="191" t="str">
        <f>教務委員編集用!K73</f>
        <v>通年</v>
      </c>
      <c r="L29" s="191">
        <f>教務委員編集用!L73</f>
        <v>45</v>
      </c>
      <c r="M29" s="191">
        <f>教務委員編集用!M73</f>
        <v>100</v>
      </c>
      <c r="N29" s="191">
        <f>教務委員編集用!N73</f>
        <v>45</v>
      </c>
      <c r="O29" s="214"/>
      <c r="P29" s="215"/>
      <c r="Q29" s="245"/>
      <c r="R29" s="245"/>
      <c r="S29" s="245"/>
      <c r="T29" s="238"/>
    </row>
    <row r="30" spans="2:20">
      <c r="B30" s="488"/>
      <c r="C30" s="509"/>
      <c r="D30" s="490"/>
      <c r="E30" s="502"/>
      <c r="F30" s="191" t="str">
        <f>教務委員編集用!F74</f>
        <v>科学演習・実験</v>
      </c>
      <c r="G30" s="191">
        <f>教務委員編集用!G74</f>
        <v>1</v>
      </c>
      <c r="H30" s="191" t="str">
        <f>教務委員編集用!H74</f>
        <v>必修</v>
      </c>
      <c r="I30" s="191" t="str">
        <f>教務委員編集用!I74</f>
        <v>履修</v>
      </c>
      <c r="J30" s="191">
        <f>教務委員編集用!J74</f>
        <v>2</v>
      </c>
      <c r="K30" s="191" t="str">
        <f>教務委員編集用!K74</f>
        <v>半期</v>
      </c>
      <c r="L30" s="191">
        <f>教務委員編集用!L74</f>
        <v>22.5</v>
      </c>
      <c r="M30" s="191">
        <f>教務委員編集用!M74</f>
        <v>100</v>
      </c>
      <c r="N30" s="191">
        <f>教務委員編集用!N74</f>
        <v>22.5</v>
      </c>
      <c r="O30" s="214"/>
      <c r="P30" s="215"/>
      <c r="Q30" s="245"/>
      <c r="R30" s="245"/>
      <c r="S30" s="245"/>
      <c r="T30" s="238"/>
    </row>
    <row r="31" spans="2:20">
      <c r="B31" s="488"/>
      <c r="C31" s="509"/>
      <c r="D31" s="490"/>
      <c r="E31" s="502"/>
      <c r="F31" s="192"/>
      <c r="G31" s="192"/>
      <c r="H31" s="192"/>
      <c r="I31" s="192"/>
      <c r="J31" s="192"/>
      <c r="K31" s="192"/>
      <c r="L31" s="192"/>
      <c r="M31" s="192"/>
      <c r="N31" s="192"/>
      <c r="O31" s="192"/>
      <c r="P31" s="221"/>
      <c r="Q31" s="192"/>
      <c r="R31" s="192"/>
      <c r="S31" s="192"/>
      <c r="T31" s="241"/>
    </row>
    <row r="32" spans="2:20">
      <c r="B32" s="488"/>
      <c r="C32" s="509"/>
      <c r="D32" s="491"/>
      <c r="E32" s="503"/>
      <c r="F32" s="304" t="str">
        <f>IF(教務委員編集用!F89=0,"",教務委員編集用!F89)</f>
        <v>C-1 2年小計</v>
      </c>
      <c r="G32" s="304" t="str">
        <f>IF(教務委員編集用!G89=0,"",教務委員編集用!G89)</f>
        <v/>
      </c>
      <c r="H32" s="304" t="str">
        <f>IF(教務委員編集用!H89=0,"",教務委員編集用!H89)</f>
        <v/>
      </c>
      <c r="I32" s="304" t="str">
        <f>IF(教務委員編集用!I89=0,"",教務委員編集用!I89)</f>
        <v/>
      </c>
      <c r="J32" s="304">
        <f>IF(教務委員編集用!J89=0,"",教務委員編集用!J89)</f>
        <v>2</v>
      </c>
      <c r="K32" s="304" t="str">
        <f>IF(教務委員編集用!K89=0,"",教務委員編集用!K89)</f>
        <v/>
      </c>
      <c r="L32" s="304" t="str">
        <f>IF(教務委員編集用!L89=0,"",教務委員編集用!L89)</f>
        <v/>
      </c>
      <c r="M32" s="304" t="str">
        <f>IF(教務委員編集用!M89=0,"",教務委員編集用!M89)</f>
        <v/>
      </c>
      <c r="N32" s="304"/>
      <c r="O32" s="304"/>
      <c r="P32" s="313">
        <f>教務委員編集用!T89</f>
        <v>0</v>
      </c>
      <c r="Q32" s="304"/>
      <c r="R32" s="304"/>
      <c r="S32" s="304"/>
      <c r="T32" s="336"/>
    </row>
    <row r="33" spans="2:20">
      <c r="B33" s="488"/>
      <c r="C33" s="509"/>
      <c r="D33" s="492">
        <f>教務委員編集用!D94</f>
        <v>2</v>
      </c>
      <c r="E33" s="500" t="str">
        <f>教務委員編集用!E94</f>
        <v>工学に必要な情報技術に関するリテラシーを身につけ,使用できる.</v>
      </c>
      <c r="F33" s="194"/>
      <c r="G33" s="194"/>
      <c r="H33" s="194"/>
      <c r="I33" s="194"/>
      <c r="J33" s="194"/>
      <c r="K33" s="194"/>
      <c r="L33" s="194"/>
      <c r="M33" s="194"/>
      <c r="N33" s="194"/>
      <c r="O33" s="194"/>
      <c r="P33" s="432"/>
      <c r="Q33" s="194"/>
      <c r="R33" s="194"/>
      <c r="S33" s="194"/>
      <c r="T33" s="211"/>
    </row>
    <row r="34" spans="2:20">
      <c r="B34" s="488"/>
      <c r="C34" s="509"/>
      <c r="D34" s="490"/>
      <c r="E34" s="502"/>
      <c r="F34" s="191"/>
      <c r="G34" s="191"/>
      <c r="H34" s="191"/>
      <c r="I34" s="191"/>
      <c r="J34" s="191"/>
      <c r="K34" s="191"/>
      <c r="L34" s="191"/>
      <c r="M34" s="191"/>
      <c r="N34" s="191"/>
      <c r="O34" s="191"/>
      <c r="P34" s="216"/>
      <c r="Q34" s="191"/>
      <c r="R34" s="191"/>
      <c r="S34" s="191"/>
      <c r="T34" s="219"/>
    </row>
    <row r="35" spans="2:20">
      <c r="B35" s="488"/>
      <c r="C35" s="509"/>
      <c r="D35" s="490"/>
      <c r="E35" s="502"/>
      <c r="F35" s="191"/>
      <c r="G35" s="191"/>
      <c r="H35" s="191"/>
      <c r="I35" s="191"/>
      <c r="J35" s="191"/>
      <c r="K35" s="191"/>
      <c r="L35" s="191"/>
      <c r="M35" s="191"/>
      <c r="N35" s="191"/>
      <c r="O35" s="191"/>
      <c r="P35" s="216"/>
      <c r="Q35" s="191"/>
      <c r="R35" s="191"/>
      <c r="S35" s="191"/>
      <c r="T35" s="219"/>
    </row>
    <row r="36" spans="2:20">
      <c r="B36" s="488"/>
      <c r="C36" s="509"/>
      <c r="D36" s="490"/>
      <c r="E36" s="502"/>
      <c r="F36" s="192"/>
      <c r="G36" s="192"/>
      <c r="H36" s="192"/>
      <c r="I36" s="192"/>
      <c r="J36" s="192"/>
      <c r="K36" s="192"/>
      <c r="L36" s="192"/>
      <c r="M36" s="192"/>
      <c r="N36" s="192"/>
      <c r="O36" s="192"/>
      <c r="P36" s="221"/>
      <c r="Q36" s="192"/>
      <c r="R36" s="192"/>
      <c r="S36" s="192"/>
      <c r="T36" s="241"/>
    </row>
    <row r="37" spans="2:20">
      <c r="B37" s="488"/>
      <c r="C37" s="509"/>
      <c r="D37" s="490"/>
      <c r="E37" s="502"/>
      <c r="F37" s="194" t="str">
        <f>IF(教務委員編集用!F100=0,"",教務委員編集用!F100)</f>
        <v>C-2 2年小計</v>
      </c>
      <c r="G37" s="194" t="str">
        <f>IF(教務委員編集用!G100=0,"",教務委員編集用!G100)</f>
        <v/>
      </c>
      <c r="H37" s="194" t="str">
        <f>IF(教務委員編集用!H100=0,"",教務委員編集用!H100)</f>
        <v/>
      </c>
      <c r="I37" s="194" t="str">
        <f>IF(教務委員編集用!I100=0,"",教務委員編集用!I100)</f>
        <v/>
      </c>
      <c r="J37" s="194">
        <f>IF(教務委員編集用!J100=0,"",教務委員編集用!J100)</f>
        <v>2</v>
      </c>
      <c r="K37" s="194" t="str">
        <f>IF(教務委員編集用!K100=0,"",教務委員編集用!K100)</f>
        <v/>
      </c>
      <c r="L37" s="194" t="str">
        <f>IF(教務委員編集用!L100=0,"",教務委員編集用!L100)</f>
        <v/>
      </c>
      <c r="M37" s="194" t="str">
        <f>IF(教務委員編集用!M100=0,"",教務委員編集用!M100)</f>
        <v/>
      </c>
      <c r="N37" s="194"/>
      <c r="O37" s="319"/>
      <c r="P37" s="326">
        <f>教務委員編集用!T100</f>
        <v>0</v>
      </c>
      <c r="Q37" s="194"/>
      <c r="R37" s="194"/>
      <c r="S37" s="194"/>
      <c r="T37" s="211"/>
    </row>
    <row r="38" spans="2:20">
      <c r="B38" s="485" t="str">
        <f>教務委員編集用!B106</f>
        <v>D</v>
      </c>
      <c r="C38" s="501" t="str">
        <f>教務委員編集用!C106</f>
        <v>基盤となる工学分野およびその基礎となる科学,技術の知識と技能を習得して必要とされる技術上の問題に活用できる。</v>
      </c>
      <c r="D38" s="489">
        <f>教務委員編集用!D106</f>
        <v>1</v>
      </c>
      <c r="E38" s="501" t="str">
        <f>教務委員編集用!E106</f>
        <v>基盤となる工学分野において,事象を理解し,技術士第一次試験相当の学力を身につける.</v>
      </c>
      <c r="F38" s="207"/>
      <c r="G38" s="207"/>
      <c r="H38" s="207"/>
      <c r="I38" s="207"/>
      <c r="J38" s="207"/>
      <c r="K38" s="207"/>
      <c r="L38" s="207"/>
      <c r="M38" s="207"/>
      <c r="N38" s="207"/>
      <c r="O38" s="256"/>
      <c r="P38" s="415"/>
      <c r="Q38" s="422"/>
      <c r="R38" s="422"/>
      <c r="S38" s="422"/>
      <c r="T38" s="423"/>
    </row>
    <row r="39" spans="2:20">
      <c r="B39" s="486"/>
      <c r="C39" s="502"/>
      <c r="D39" s="490"/>
      <c r="E39" s="502"/>
      <c r="F39" s="191"/>
      <c r="G39" s="191"/>
      <c r="H39" s="191"/>
      <c r="I39" s="191"/>
      <c r="J39" s="191"/>
      <c r="K39" s="191"/>
      <c r="L39" s="191"/>
      <c r="M39" s="191"/>
      <c r="N39" s="191"/>
      <c r="O39" s="256"/>
      <c r="P39" s="257"/>
      <c r="Q39" s="424"/>
      <c r="R39" s="424"/>
      <c r="S39" s="424"/>
      <c r="T39" s="264"/>
    </row>
    <row r="40" spans="2:20">
      <c r="B40" s="486"/>
      <c r="C40" s="502"/>
      <c r="D40" s="490"/>
      <c r="E40" s="502"/>
      <c r="F40" s="191"/>
      <c r="G40" s="191"/>
      <c r="H40" s="191"/>
      <c r="I40" s="191"/>
      <c r="J40" s="191"/>
      <c r="K40" s="191"/>
      <c r="L40" s="191"/>
      <c r="M40" s="191"/>
      <c r="N40" s="191"/>
      <c r="O40" s="256"/>
      <c r="P40" s="257"/>
      <c r="Q40" s="424"/>
      <c r="R40" s="424"/>
      <c r="S40" s="424"/>
      <c r="T40" s="264"/>
    </row>
    <row r="41" spans="2:20">
      <c r="B41" s="486"/>
      <c r="C41" s="502"/>
      <c r="D41" s="490"/>
      <c r="E41" s="502"/>
      <c r="F41" s="191"/>
      <c r="G41" s="191"/>
      <c r="H41" s="191"/>
      <c r="I41" s="191"/>
      <c r="J41" s="191"/>
      <c r="K41" s="191"/>
      <c r="L41" s="191"/>
      <c r="M41" s="191"/>
      <c r="N41" s="191"/>
      <c r="O41" s="256"/>
      <c r="P41" s="257"/>
      <c r="Q41" s="424"/>
      <c r="R41" s="424"/>
      <c r="S41" s="424"/>
      <c r="T41" s="264"/>
    </row>
    <row r="42" spans="2:20">
      <c r="B42" s="486"/>
      <c r="C42" s="502"/>
      <c r="D42" s="490"/>
      <c r="E42" s="502"/>
      <c r="F42" s="191"/>
      <c r="G42" s="191"/>
      <c r="H42" s="191"/>
      <c r="I42" s="191"/>
      <c r="J42" s="191"/>
      <c r="K42" s="191"/>
      <c r="L42" s="191"/>
      <c r="M42" s="191"/>
      <c r="N42" s="191"/>
      <c r="O42" s="191"/>
      <c r="P42" s="224"/>
      <c r="Q42" s="191"/>
      <c r="R42" s="191"/>
      <c r="S42" s="191"/>
      <c r="T42" s="219"/>
    </row>
    <row r="43" spans="2:20">
      <c r="B43" s="486"/>
      <c r="C43" s="502"/>
      <c r="D43" s="490"/>
      <c r="E43" s="502"/>
      <c r="F43" s="192"/>
      <c r="G43" s="192"/>
      <c r="H43" s="192"/>
      <c r="I43" s="192"/>
      <c r="J43" s="192"/>
      <c r="K43" s="192"/>
      <c r="L43" s="192"/>
      <c r="M43" s="192"/>
      <c r="N43" s="192"/>
      <c r="O43" s="192"/>
      <c r="P43" s="225"/>
      <c r="Q43" s="192"/>
      <c r="R43" s="192"/>
      <c r="S43" s="192"/>
      <c r="T43" s="241"/>
    </row>
    <row r="44" spans="2:20">
      <c r="B44" s="486"/>
      <c r="C44" s="502"/>
      <c r="D44" s="490"/>
      <c r="E44" s="502"/>
      <c r="F44" s="194" t="str">
        <f>IF(教務委員編集用!F109=0,"",教務委員編集用!F109)</f>
        <v>D-1 2年小計</v>
      </c>
      <c r="G44" s="194" t="str">
        <f>IF(教務委員編集用!G109=0,"",教務委員編集用!G109)</f>
        <v/>
      </c>
      <c r="H44" s="194" t="str">
        <f>IF(教務委員編集用!H109=0,"",教務委員編集用!H109)</f>
        <v/>
      </c>
      <c r="I44" s="194" t="str">
        <f>IF(教務委員編集用!I109=0,"",教務委員編集用!I109)</f>
        <v/>
      </c>
      <c r="J44" s="194">
        <f>IF(教務委員編集用!J109=0,"",教務委員編集用!J109)</f>
        <v>2</v>
      </c>
      <c r="K44" s="194" t="str">
        <f>IF(教務委員編集用!K109=0,"",教務委員編集用!K109)</f>
        <v/>
      </c>
      <c r="L44" s="194" t="str">
        <f>IF(教務委員編集用!L109=0,"",教務委員編集用!L109)</f>
        <v/>
      </c>
      <c r="M44" s="194" t="str">
        <f>IF(教務委員編集用!M109=0,"",教務委員編集用!M109)</f>
        <v/>
      </c>
      <c r="N44" s="194"/>
      <c r="O44" s="194"/>
      <c r="P44" s="326">
        <f>教務委員編集用!T109</f>
        <v>0</v>
      </c>
      <c r="Q44" s="194"/>
      <c r="R44" s="194"/>
      <c r="S44" s="194"/>
      <c r="T44" s="211"/>
    </row>
    <row r="45" spans="2:20">
      <c r="B45" s="486"/>
      <c r="C45" s="502"/>
      <c r="D45" s="511">
        <f>教務委員編集用!D114</f>
        <v>2</v>
      </c>
      <c r="E45" s="531" t="str">
        <f>教務委員編集用!E114</f>
        <v>基盤となる工学分野において,論理展開に必要な基礎問題を解くことができる.</v>
      </c>
      <c r="F45" s="252"/>
      <c r="G45" s="252"/>
      <c r="H45" s="252"/>
      <c r="I45" s="252"/>
      <c r="J45" s="252"/>
      <c r="K45" s="252"/>
      <c r="L45" s="252"/>
      <c r="M45" s="252"/>
      <c r="N45" s="252"/>
      <c r="O45" s="252"/>
      <c r="P45" s="433"/>
      <c r="Q45" s="252"/>
      <c r="R45" s="252"/>
      <c r="S45" s="252"/>
      <c r="T45" s="253"/>
    </row>
    <row r="46" spans="2:20">
      <c r="B46" s="486"/>
      <c r="C46" s="502"/>
      <c r="D46" s="490"/>
      <c r="E46" s="502"/>
      <c r="F46" s="191"/>
      <c r="G46" s="191"/>
      <c r="H46" s="191"/>
      <c r="I46" s="191"/>
      <c r="J46" s="191"/>
      <c r="K46" s="191"/>
      <c r="L46" s="191"/>
      <c r="M46" s="191"/>
      <c r="N46" s="191"/>
      <c r="O46" s="191"/>
      <c r="P46" s="224"/>
      <c r="Q46" s="191"/>
      <c r="R46" s="191"/>
      <c r="S46" s="191"/>
      <c r="T46" s="219"/>
    </row>
    <row r="47" spans="2:20">
      <c r="B47" s="486"/>
      <c r="C47" s="502"/>
      <c r="D47" s="490"/>
      <c r="E47" s="502"/>
      <c r="F47" s="192"/>
      <c r="G47" s="192"/>
      <c r="H47" s="192"/>
      <c r="I47" s="192"/>
      <c r="J47" s="192"/>
      <c r="K47" s="192"/>
      <c r="L47" s="192"/>
      <c r="M47" s="192"/>
      <c r="N47" s="192"/>
      <c r="O47" s="192"/>
      <c r="P47" s="225"/>
      <c r="Q47" s="192"/>
      <c r="R47" s="192"/>
      <c r="S47" s="192"/>
      <c r="T47" s="241"/>
    </row>
    <row r="48" spans="2:20">
      <c r="B48" s="486"/>
      <c r="C48" s="502"/>
      <c r="D48" s="491"/>
      <c r="E48" s="503"/>
      <c r="F48" s="304" t="str">
        <f>IF(教務委員編集用!F117=0,"",教務委員編集用!F117)</f>
        <v>D-2 2年小計</v>
      </c>
      <c r="G48" s="304" t="str">
        <f>IF(教務委員編集用!G117=0,"",教務委員編集用!G117)</f>
        <v/>
      </c>
      <c r="H48" s="304" t="str">
        <f>IF(教務委員編集用!H117=0,"",教務委員編集用!H117)</f>
        <v/>
      </c>
      <c r="I48" s="304" t="str">
        <f>IF(教務委員編集用!I117=0,"",教務委員編集用!I117)</f>
        <v/>
      </c>
      <c r="J48" s="304">
        <f>IF(教務委員編集用!J117=0,"",教務委員編集用!J117)</f>
        <v>2</v>
      </c>
      <c r="K48" s="304" t="str">
        <f>IF(教務委員編集用!K117=0,"",教務委員編集用!K117)</f>
        <v/>
      </c>
      <c r="L48" s="304" t="str">
        <f>IF(教務委員編集用!L117=0,"",教務委員編集用!L117)</f>
        <v/>
      </c>
      <c r="M48" s="304" t="str">
        <f>IF(教務委員編集用!M117=0,"",教務委員編集用!M117)</f>
        <v/>
      </c>
      <c r="N48" s="304"/>
      <c r="O48" s="304"/>
      <c r="P48" s="313">
        <f>教務委員編集用!T117</f>
        <v>0</v>
      </c>
      <c r="Q48" s="304"/>
      <c r="R48" s="304"/>
      <c r="S48" s="304"/>
      <c r="T48" s="336"/>
    </row>
    <row r="49" spans="2:20">
      <c r="B49" s="486"/>
      <c r="C49" s="502"/>
      <c r="D49" s="511">
        <f>教務委員編集用!D122</f>
        <v>12</v>
      </c>
      <c r="E49" s="531" t="str">
        <f>教務委員編集用!E122</f>
        <v>基盤となる工学分野において,事象を理解し,技術士第一次試験相当の学力を身につける.
基盤となる工学分野において,論理展開に必要な基礎問題を解くことができる.</v>
      </c>
      <c r="F49" s="252" t="str">
        <f>教務委員編集用!F124</f>
        <v>実験実習Ⅰ</v>
      </c>
      <c r="G49" s="252">
        <f>教務委員編集用!G124</f>
        <v>4</v>
      </c>
      <c r="H49" s="252" t="str">
        <f>教務委員編集用!H124</f>
        <v>必修</v>
      </c>
      <c r="I49" s="252" t="str">
        <f>教務委員編集用!I124</f>
        <v>履修</v>
      </c>
      <c r="J49" s="252">
        <f>教務委員編集用!J124</f>
        <v>2</v>
      </c>
      <c r="K49" s="252" t="str">
        <f>教務委員編集用!K124</f>
        <v>通年</v>
      </c>
      <c r="L49" s="252">
        <f>教務委員編集用!L124</f>
        <v>90</v>
      </c>
      <c r="M49" s="252">
        <f>教務委員編集用!M124</f>
        <v>100</v>
      </c>
      <c r="N49" s="252">
        <f>教務委員編集用!N124</f>
        <v>90</v>
      </c>
      <c r="O49" s="214"/>
      <c r="P49" s="215"/>
      <c r="Q49" s="436"/>
      <c r="R49" s="436"/>
      <c r="S49" s="436"/>
      <c r="T49" s="437"/>
    </row>
    <row r="50" spans="2:20">
      <c r="B50" s="486"/>
      <c r="C50" s="502"/>
      <c r="D50" s="492"/>
      <c r="E50" s="500"/>
      <c r="F50" s="191" t="str">
        <f>教務委員編集用!F125</f>
        <v>構造力学Ⅰ</v>
      </c>
      <c r="G50" s="191">
        <f>教務委員編集用!G125</f>
        <v>2</v>
      </c>
      <c r="H50" s="191" t="str">
        <f>教務委員編集用!H125</f>
        <v>必修</v>
      </c>
      <c r="I50" s="191" t="str">
        <f>教務委員編集用!I125</f>
        <v>履修</v>
      </c>
      <c r="J50" s="191">
        <f>教務委員編集用!J125</f>
        <v>2</v>
      </c>
      <c r="K50" s="191" t="str">
        <f>教務委員編集用!K125</f>
        <v>通年</v>
      </c>
      <c r="L50" s="191">
        <f>教務委員編集用!L125</f>
        <v>45</v>
      </c>
      <c r="M50" s="191">
        <f>教務委員編集用!M125</f>
        <v>100</v>
      </c>
      <c r="N50" s="191">
        <f>教務委員編集用!N125</f>
        <v>45</v>
      </c>
      <c r="O50" s="214"/>
      <c r="P50" s="215"/>
      <c r="Q50" s="438"/>
      <c r="R50" s="438"/>
      <c r="S50" s="438"/>
      <c r="T50" s="259"/>
    </row>
    <row r="51" spans="2:20">
      <c r="B51" s="486"/>
      <c r="C51" s="502"/>
      <c r="D51" s="490"/>
      <c r="E51" s="502"/>
      <c r="F51" s="191" t="str">
        <f>教務委員編集用!F126</f>
        <v>測量学Ⅱ</v>
      </c>
      <c r="G51" s="191">
        <f>教務委員編集用!G126</f>
        <v>2</v>
      </c>
      <c r="H51" s="191" t="str">
        <f>教務委員編集用!H126</f>
        <v>必修</v>
      </c>
      <c r="I51" s="191" t="str">
        <f>教務委員編集用!I126</f>
        <v>履修</v>
      </c>
      <c r="J51" s="191">
        <f>教務委員編集用!J126</f>
        <v>2</v>
      </c>
      <c r="K51" s="191" t="str">
        <f>教務委員編集用!K126</f>
        <v>通年</v>
      </c>
      <c r="L51" s="191">
        <f>教務委員編集用!L126</f>
        <v>45</v>
      </c>
      <c r="M51" s="191">
        <f>教務委員編集用!M126</f>
        <v>100</v>
      </c>
      <c r="N51" s="191">
        <f>教務委員編集用!N126</f>
        <v>45</v>
      </c>
      <c r="O51" s="214"/>
      <c r="P51" s="215"/>
      <c r="Q51" s="438"/>
      <c r="R51" s="438"/>
      <c r="S51" s="438"/>
      <c r="T51" s="259"/>
    </row>
    <row r="52" spans="2:20">
      <c r="B52" s="486"/>
      <c r="C52" s="502"/>
      <c r="D52" s="490"/>
      <c r="E52" s="502"/>
      <c r="F52" s="192"/>
      <c r="G52" s="192"/>
      <c r="H52" s="192"/>
      <c r="I52" s="192"/>
      <c r="J52" s="192"/>
      <c r="K52" s="192"/>
      <c r="L52" s="192"/>
      <c r="M52" s="192"/>
      <c r="N52" s="192"/>
      <c r="O52" s="192"/>
      <c r="P52" s="225"/>
      <c r="Q52" s="192"/>
      <c r="R52" s="192"/>
      <c r="S52" s="192"/>
      <c r="T52" s="241"/>
    </row>
    <row r="53" spans="2:20">
      <c r="B53" s="486"/>
      <c r="C53" s="502"/>
      <c r="D53" s="491"/>
      <c r="E53" s="503"/>
      <c r="F53" s="304" t="str">
        <f>IF(教務委員編集用!F160=0,"",教務委員編集用!F160)</f>
        <v>D-12 2年小計</v>
      </c>
      <c r="G53" s="304" t="str">
        <f>IF(教務委員編集用!G160=0,"",教務委員編集用!G160)</f>
        <v/>
      </c>
      <c r="H53" s="304" t="str">
        <f>IF(教務委員編集用!H160=0,"",教務委員編集用!H160)</f>
        <v/>
      </c>
      <c r="I53" s="304" t="str">
        <f>IF(教務委員編集用!I160=0,"",教務委員編集用!I160)</f>
        <v/>
      </c>
      <c r="J53" s="304">
        <f>IF(教務委員編集用!J160=0,"",教務委員編集用!J160)</f>
        <v>2</v>
      </c>
      <c r="K53" s="304" t="str">
        <f>IF(教務委員編集用!K160=0,"",教務委員編集用!K160)</f>
        <v/>
      </c>
      <c r="L53" s="304" t="str">
        <f>IF(教務委員編集用!L160=0,"",教務委員編集用!L160)</f>
        <v/>
      </c>
      <c r="M53" s="304" t="str">
        <f>IF(教務委員編集用!M160=0,"",教務委員編集用!M160)</f>
        <v/>
      </c>
      <c r="N53" s="304"/>
      <c r="O53" s="304"/>
      <c r="P53" s="313">
        <f>教務委員編集用!T160</f>
        <v>0</v>
      </c>
      <c r="Q53" s="304"/>
      <c r="R53" s="304"/>
      <c r="S53" s="304"/>
      <c r="T53" s="336"/>
    </row>
    <row r="54" spans="2:20">
      <c r="B54" s="486"/>
      <c r="C54" s="502"/>
      <c r="D54" s="492">
        <f>教務委員編集用!D165</f>
        <v>3</v>
      </c>
      <c r="E54" s="500" t="str">
        <f>教務委員編集用!E165</f>
        <v>基盤となる工学分野以外の工学分野の基礎的な知識を身につける.</v>
      </c>
      <c r="F54" s="194"/>
      <c r="G54" s="194"/>
      <c r="H54" s="194"/>
      <c r="I54" s="194"/>
      <c r="J54" s="194"/>
      <c r="K54" s="194"/>
      <c r="L54" s="194"/>
      <c r="M54" s="194"/>
      <c r="N54" s="194"/>
      <c r="O54" s="194"/>
      <c r="P54" s="378"/>
      <c r="Q54" s="194"/>
      <c r="R54" s="194"/>
      <c r="S54" s="194"/>
      <c r="T54" s="211"/>
    </row>
    <row r="55" spans="2:20">
      <c r="B55" s="486"/>
      <c r="C55" s="502"/>
      <c r="D55" s="490"/>
      <c r="E55" s="502"/>
      <c r="F55" s="191"/>
      <c r="G55" s="191"/>
      <c r="H55" s="191"/>
      <c r="I55" s="191"/>
      <c r="J55" s="191"/>
      <c r="K55" s="191"/>
      <c r="L55" s="191"/>
      <c r="M55" s="191"/>
      <c r="N55" s="191"/>
      <c r="O55" s="191"/>
      <c r="P55" s="224"/>
      <c r="Q55" s="191"/>
      <c r="R55" s="191"/>
      <c r="S55" s="191"/>
      <c r="T55" s="219"/>
    </row>
    <row r="56" spans="2:20">
      <c r="B56" s="486"/>
      <c r="C56" s="502"/>
      <c r="D56" s="490"/>
      <c r="E56" s="502"/>
      <c r="F56" s="192"/>
      <c r="G56" s="192"/>
      <c r="H56" s="192"/>
      <c r="I56" s="192"/>
      <c r="J56" s="192"/>
      <c r="K56" s="192"/>
      <c r="L56" s="192"/>
      <c r="M56" s="192"/>
      <c r="N56" s="192"/>
      <c r="O56" s="192"/>
      <c r="P56" s="225"/>
      <c r="Q56" s="192"/>
      <c r="R56" s="192"/>
      <c r="S56" s="192"/>
      <c r="T56" s="241"/>
    </row>
    <row r="57" spans="2:20">
      <c r="B57" s="486"/>
      <c r="C57" s="502"/>
      <c r="D57" s="490"/>
      <c r="E57" s="502"/>
      <c r="F57" s="194" t="str">
        <f>IF(教務委員編集用!F167=0,"",教務委員編集用!F167)</f>
        <v>D-3 2年小計</v>
      </c>
      <c r="G57" s="194" t="str">
        <f>IF(教務委員編集用!G167=0,"",教務委員編集用!G167)</f>
        <v/>
      </c>
      <c r="H57" s="194" t="str">
        <f>IF(教務委員編集用!H167=0,"",教務委員編集用!H167)</f>
        <v/>
      </c>
      <c r="I57" s="194" t="str">
        <f>IF(教務委員編集用!I167=0,"",教務委員編集用!I167)</f>
        <v/>
      </c>
      <c r="J57" s="194">
        <f>IF(教務委員編集用!J167=0,"",教務委員編集用!J167)</f>
        <v>2</v>
      </c>
      <c r="K57" s="194" t="str">
        <f>IF(教務委員編集用!K167=0,"",教務委員編集用!K167)</f>
        <v/>
      </c>
      <c r="L57" s="194" t="str">
        <f>IF(教務委員編集用!L167=0,"",教務委員編集用!L167)</f>
        <v/>
      </c>
      <c r="M57" s="194" t="str">
        <f>IF(教務委員編集用!M167=0,"",教務委員編集用!M167)</f>
        <v/>
      </c>
      <c r="N57" s="194"/>
      <c r="O57" s="194"/>
      <c r="P57" s="326">
        <f>教務委員編集用!T167</f>
        <v>0</v>
      </c>
      <c r="Q57" s="194"/>
      <c r="R57" s="194"/>
      <c r="S57" s="194"/>
      <c r="T57" s="211"/>
    </row>
    <row r="58" spans="2:20">
      <c r="B58" s="485" t="str">
        <f>教務委員編集用!B173</f>
        <v>E</v>
      </c>
      <c r="C58" s="501" t="str">
        <f>教務委員編集用!C173</f>
        <v>科学,技術および情報の知識,基盤となる工学分野で習得した知識,さらに技術者としての実践的な知識や技能を活用して,自ら問題を発見し解決する能力を養う。</v>
      </c>
      <c r="D58" s="489">
        <f>教務委員編集用!D173</f>
        <v>1</v>
      </c>
      <c r="E58" s="506" t="str">
        <f>教務委員編集用!E173</f>
        <v>科学,技術,工学に関する情報を収集し,その適否を判断してまとめることができる.</v>
      </c>
      <c r="F58" s="207"/>
      <c r="G58" s="206"/>
      <c r="H58" s="206"/>
      <c r="I58" s="206"/>
      <c r="J58" s="206"/>
      <c r="K58" s="206"/>
      <c r="L58" s="206"/>
      <c r="M58" s="206"/>
      <c r="N58" s="206"/>
      <c r="O58" s="206"/>
      <c r="P58" s="375"/>
      <c r="Q58" s="206"/>
      <c r="R58" s="206"/>
      <c r="S58" s="206"/>
      <c r="T58" s="400"/>
    </row>
    <row r="59" spans="2:20">
      <c r="B59" s="504"/>
      <c r="C59" s="500"/>
      <c r="D59" s="492"/>
      <c r="E59" s="529"/>
      <c r="F59" s="194"/>
      <c r="G59" s="195"/>
      <c r="H59" s="195"/>
      <c r="I59" s="195"/>
      <c r="J59" s="195"/>
      <c r="K59" s="195"/>
      <c r="L59" s="195"/>
      <c r="M59" s="195"/>
      <c r="N59" s="195"/>
      <c r="O59" s="195"/>
      <c r="P59" s="378"/>
      <c r="Q59" s="195"/>
      <c r="R59" s="195"/>
      <c r="S59" s="195"/>
      <c r="T59" s="280"/>
    </row>
    <row r="60" spans="2:20">
      <c r="B60" s="504"/>
      <c r="C60" s="500"/>
      <c r="D60" s="492"/>
      <c r="E60" s="529"/>
      <c r="F60" s="194"/>
      <c r="G60" s="195"/>
      <c r="H60" s="195"/>
      <c r="I60" s="195"/>
      <c r="J60" s="195"/>
      <c r="K60" s="195"/>
      <c r="L60" s="195"/>
      <c r="M60" s="195"/>
      <c r="N60" s="195"/>
      <c r="O60" s="195"/>
      <c r="P60" s="378"/>
      <c r="Q60" s="195"/>
      <c r="R60" s="195"/>
      <c r="S60" s="195"/>
      <c r="T60" s="280"/>
    </row>
    <row r="61" spans="2:20">
      <c r="B61" s="486"/>
      <c r="C61" s="502"/>
      <c r="D61" s="490"/>
      <c r="E61" s="507"/>
      <c r="F61" s="191"/>
      <c r="G61" s="199"/>
      <c r="H61" s="199"/>
      <c r="I61" s="199"/>
      <c r="J61" s="199"/>
      <c r="K61" s="199"/>
      <c r="L61" s="199"/>
      <c r="M61" s="199"/>
      <c r="N61" s="199"/>
      <c r="O61" s="199"/>
      <c r="P61" s="224"/>
      <c r="Q61" s="199"/>
      <c r="R61" s="199"/>
      <c r="S61" s="199"/>
      <c r="T61" s="294"/>
    </row>
    <row r="62" spans="2:20">
      <c r="B62" s="486"/>
      <c r="C62" s="502"/>
      <c r="D62" s="490"/>
      <c r="E62" s="507"/>
      <c r="F62" s="192"/>
      <c r="G62" s="200"/>
      <c r="H62" s="200"/>
      <c r="I62" s="200"/>
      <c r="J62" s="200"/>
      <c r="K62" s="200"/>
      <c r="L62" s="200"/>
      <c r="M62" s="200"/>
      <c r="N62" s="200"/>
      <c r="O62" s="200"/>
      <c r="P62" s="225"/>
      <c r="Q62" s="200"/>
      <c r="R62" s="200"/>
      <c r="S62" s="200"/>
      <c r="T62" s="289"/>
    </row>
    <row r="63" spans="2:20">
      <c r="B63" s="486"/>
      <c r="C63" s="502"/>
      <c r="D63" s="491"/>
      <c r="E63" s="530"/>
      <c r="F63" s="304" t="str">
        <f>IF(教務委員編集用!F177=0,"",教務委員編集用!F177)</f>
        <v>E-1 2年小計</v>
      </c>
      <c r="G63" s="304" t="str">
        <f>IF(教務委員編集用!G177=0,"",教務委員編集用!G177)</f>
        <v/>
      </c>
      <c r="H63" s="304" t="str">
        <f>IF(教務委員編集用!H177=0,"",教務委員編集用!H177)</f>
        <v/>
      </c>
      <c r="I63" s="304" t="str">
        <f>IF(教務委員編集用!I177=0,"",教務委員編集用!I177)</f>
        <v/>
      </c>
      <c r="J63" s="304">
        <f>IF(教務委員編集用!J177=0,"",教務委員編集用!J177)</f>
        <v>2</v>
      </c>
      <c r="K63" s="304" t="str">
        <f>IF(教務委員編集用!K177=0,"",教務委員編集用!K177)</f>
        <v/>
      </c>
      <c r="L63" s="304" t="str">
        <f>IF(教務委員編集用!L177=0,"",教務委員編集用!L177)</f>
        <v/>
      </c>
      <c r="M63" s="304" t="str">
        <f>IF(教務委員編集用!M177=0,"",教務委員編集用!M177)</f>
        <v/>
      </c>
      <c r="N63" s="304"/>
      <c r="O63" s="304"/>
      <c r="P63" s="313">
        <f>教務委員編集用!T177</f>
        <v>0</v>
      </c>
      <c r="Q63" s="304"/>
      <c r="R63" s="304"/>
      <c r="S63" s="304"/>
      <c r="T63" s="336"/>
    </row>
    <row r="64" spans="2:20">
      <c r="B64" s="486"/>
      <c r="C64" s="502"/>
      <c r="D64" s="492">
        <f>教務委員編集用!D182</f>
        <v>2</v>
      </c>
      <c r="E64" s="500" t="str">
        <f>教務委員編集用!E182</f>
        <v>習得した知識や技能を課題に対して利用できる.</v>
      </c>
      <c r="F64" s="194"/>
      <c r="G64" s="195"/>
      <c r="H64" s="195"/>
      <c r="I64" s="195"/>
      <c r="J64" s="195"/>
      <c r="K64" s="195"/>
      <c r="L64" s="195"/>
      <c r="M64" s="195"/>
      <c r="N64" s="195"/>
      <c r="O64" s="195"/>
      <c r="P64" s="378"/>
      <c r="Q64" s="195"/>
      <c r="R64" s="195"/>
      <c r="S64" s="195"/>
      <c r="T64" s="280"/>
    </row>
    <row r="65" spans="2:20">
      <c r="B65" s="486"/>
      <c r="C65" s="502"/>
      <c r="D65" s="492"/>
      <c r="E65" s="500"/>
      <c r="F65" s="194"/>
      <c r="G65" s="195"/>
      <c r="H65" s="195"/>
      <c r="I65" s="195"/>
      <c r="J65" s="195"/>
      <c r="K65" s="195"/>
      <c r="L65" s="195"/>
      <c r="M65" s="195"/>
      <c r="N65" s="195"/>
      <c r="O65" s="195"/>
      <c r="P65" s="378"/>
      <c r="Q65" s="195"/>
      <c r="R65" s="195"/>
      <c r="S65" s="195"/>
      <c r="T65" s="280"/>
    </row>
    <row r="66" spans="2:20">
      <c r="B66" s="486"/>
      <c r="C66" s="502"/>
      <c r="D66" s="490"/>
      <c r="E66" s="502"/>
      <c r="F66" s="191"/>
      <c r="G66" s="199"/>
      <c r="H66" s="199"/>
      <c r="I66" s="199"/>
      <c r="J66" s="199"/>
      <c r="K66" s="199"/>
      <c r="L66" s="199"/>
      <c r="M66" s="199"/>
      <c r="N66" s="199"/>
      <c r="O66" s="199"/>
      <c r="P66" s="224"/>
      <c r="Q66" s="199"/>
      <c r="R66" s="199"/>
      <c r="S66" s="199"/>
      <c r="T66" s="294"/>
    </row>
    <row r="67" spans="2:20">
      <c r="B67" s="486"/>
      <c r="C67" s="502"/>
      <c r="D67" s="490"/>
      <c r="E67" s="502"/>
      <c r="F67" s="192"/>
      <c r="G67" s="200"/>
      <c r="H67" s="200"/>
      <c r="I67" s="200"/>
      <c r="J67" s="200"/>
      <c r="K67" s="200"/>
      <c r="L67" s="200"/>
      <c r="M67" s="200"/>
      <c r="N67" s="200"/>
      <c r="O67" s="200"/>
      <c r="P67" s="225"/>
      <c r="Q67" s="200"/>
      <c r="R67" s="200"/>
      <c r="S67" s="200"/>
      <c r="T67" s="289"/>
    </row>
    <row r="68" spans="2:20">
      <c r="B68" s="486"/>
      <c r="C68" s="502"/>
      <c r="D68" s="490"/>
      <c r="E68" s="502"/>
      <c r="F68" s="194" t="str">
        <f>IF(教務委員編集用!F186=0,"",教務委員編集用!F186)</f>
        <v>E-2 2年小計</v>
      </c>
      <c r="G68" s="194" t="str">
        <f>IF(教務委員編集用!G186=0,"",教務委員編集用!G186)</f>
        <v/>
      </c>
      <c r="H68" s="194" t="str">
        <f>IF(教務委員編集用!H186=0,"",教務委員編集用!H186)</f>
        <v/>
      </c>
      <c r="I68" s="194" t="str">
        <f>IF(教務委員編集用!I186=0,"",教務委員編集用!I186)</f>
        <v/>
      </c>
      <c r="J68" s="194">
        <f>IF(教務委員編集用!J186=0,"",教務委員編集用!J186)</f>
        <v>2</v>
      </c>
      <c r="K68" s="194" t="str">
        <f>IF(教務委員編集用!K186=0,"",教務委員編集用!K186)</f>
        <v/>
      </c>
      <c r="L68" s="194" t="str">
        <f>IF(教務委員編集用!L186=0,"",教務委員編集用!L186)</f>
        <v/>
      </c>
      <c r="M68" s="194" t="str">
        <f>IF(教務委員編集用!M186=0,"",教務委員編集用!M186)</f>
        <v/>
      </c>
      <c r="N68" s="194"/>
      <c r="O68" s="194"/>
      <c r="P68" s="326">
        <f>教務委員編集用!T186</f>
        <v>0</v>
      </c>
      <c r="Q68" s="194"/>
      <c r="R68" s="194"/>
      <c r="S68" s="194"/>
      <c r="T68" s="211"/>
    </row>
    <row r="69" spans="2:20">
      <c r="B69" s="485" t="str">
        <f>教務委員編集用!B192</f>
        <v>F</v>
      </c>
      <c r="C69" s="506" t="str">
        <f>教務委員編集用!C192</f>
        <v>具体的なテーマについて論理的な記述と説明および討論できる能力を身につける。</v>
      </c>
      <c r="D69" s="489">
        <f>教務委員編集用!D192</f>
        <v>1</v>
      </c>
      <c r="E69" s="506" t="str">
        <f>教務委員編集用!E192</f>
        <v>学習成果を適切な文章,図等により表現できる.</v>
      </c>
      <c r="F69" s="207"/>
      <c r="G69" s="206"/>
      <c r="H69" s="206"/>
      <c r="I69" s="206"/>
      <c r="J69" s="206"/>
      <c r="K69" s="206"/>
      <c r="L69" s="206"/>
      <c r="M69" s="206"/>
      <c r="N69" s="206"/>
      <c r="O69" s="206"/>
      <c r="P69" s="375"/>
      <c r="Q69" s="206"/>
      <c r="R69" s="206"/>
      <c r="S69" s="206"/>
      <c r="T69" s="400"/>
    </row>
    <row r="70" spans="2:20">
      <c r="B70" s="486"/>
      <c r="C70" s="507"/>
      <c r="D70" s="490"/>
      <c r="E70" s="507"/>
      <c r="F70" s="191"/>
      <c r="G70" s="199"/>
      <c r="H70" s="199"/>
      <c r="I70" s="199"/>
      <c r="J70" s="199"/>
      <c r="K70" s="199"/>
      <c r="L70" s="199"/>
      <c r="M70" s="199"/>
      <c r="N70" s="199"/>
      <c r="O70" s="199"/>
      <c r="P70" s="224"/>
      <c r="Q70" s="199"/>
      <c r="R70" s="199"/>
      <c r="S70" s="199"/>
      <c r="T70" s="294"/>
    </row>
    <row r="71" spans="2:20">
      <c r="B71" s="486"/>
      <c r="C71" s="507"/>
      <c r="D71" s="490"/>
      <c r="E71" s="507"/>
      <c r="F71" s="192"/>
      <c r="G71" s="200"/>
      <c r="H71" s="200"/>
      <c r="I71" s="200"/>
      <c r="J71" s="200"/>
      <c r="K71" s="200"/>
      <c r="L71" s="200"/>
      <c r="M71" s="200"/>
      <c r="N71" s="200"/>
      <c r="O71" s="200"/>
      <c r="P71" s="225"/>
      <c r="Q71" s="200"/>
      <c r="R71" s="200"/>
      <c r="S71" s="200"/>
      <c r="T71" s="289"/>
    </row>
    <row r="72" spans="2:20">
      <c r="B72" s="486"/>
      <c r="C72" s="507"/>
      <c r="D72" s="491"/>
      <c r="E72" s="530"/>
      <c r="F72" s="304" t="str">
        <f>IF(教務委員編集用!F194=0,"",教務委員編集用!F194)</f>
        <v>F-1 2年小計</v>
      </c>
      <c r="G72" s="304" t="str">
        <f>IF(教務委員編集用!G194=0,"",教務委員編集用!G194)</f>
        <v/>
      </c>
      <c r="H72" s="304" t="str">
        <f>IF(教務委員編集用!H194=0,"",教務委員編集用!H194)</f>
        <v/>
      </c>
      <c r="I72" s="304" t="str">
        <f>IF(教務委員編集用!I194=0,"",教務委員編集用!I194)</f>
        <v/>
      </c>
      <c r="J72" s="304">
        <f>IF(教務委員編集用!J194=0,"",教務委員編集用!J194)</f>
        <v>2</v>
      </c>
      <c r="K72" s="304" t="str">
        <f>IF(教務委員編集用!K194=0,"",教務委員編集用!K194)</f>
        <v/>
      </c>
      <c r="L72" s="304" t="str">
        <f>IF(教務委員編集用!L194=0,"",教務委員編集用!L194)</f>
        <v/>
      </c>
      <c r="M72" s="304" t="str">
        <f>IF(教務委員編集用!M194=0,"",教務委員編集用!M194)</f>
        <v/>
      </c>
      <c r="N72" s="304"/>
      <c r="O72" s="304"/>
      <c r="P72" s="313">
        <f>教務委員編集用!T194</f>
        <v>0</v>
      </c>
      <c r="Q72" s="304"/>
      <c r="R72" s="304"/>
      <c r="S72" s="304"/>
      <c r="T72" s="336"/>
    </row>
    <row r="73" spans="2:20">
      <c r="B73" s="486"/>
      <c r="C73" s="507"/>
      <c r="D73" s="492">
        <f>教務委員編集用!D199</f>
        <v>2</v>
      </c>
      <c r="E73" s="529" t="str">
        <f>教務委員編集用!E199</f>
        <v>基盤となる工学分野において,必要な英語の基礎力を身につける.</v>
      </c>
      <c r="F73" s="194" t="str">
        <f>教務委員編集用!F201</f>
        <v>英語IIA</v>
      </c>
      <c r="G73" s="195">
        <f>教務委員編集用!G201</f>
        <v>2</v>
      </c>
      <c r="H73" s="195" t="str">
        <f>教務委員編集用!H201</f>
        <v>必修</v>
      </c>
      <c r="I73" s="195" t="str">
        <f>教務委員編集用!I201</f>
        <v>履修</v>
      </c>
      <c r="J73" s="195">
        <f>教務委員編集用!J201</f>
        <v>2</v>
      </c>
      <c r="K73" s="195" t="str">
        <f>教務委員編集用!K201</f>
        <v>通年</v>
      </c>
      <c r="L73" s="195">
        <f>教務委員編集用!L201</f>
        <v>45</v>
      </c>
      <c r="M73" s="195">
        <f>教務委員編集用!M201</f>
        <v>100</v>
      </c>
      <c r="N73" s="195">
        <f>教務委員編集用!N201</f>
        <v>45</v>
      </c>
      <c r="O73" s="214"/>
      <c r="P73" s="314"/>
      <c r="Q73" s="300"/>
      <c r="R73" s="300"/>
      <c r="S73" s="300"/>
      <c r="T73" s="301"/>
    </row>
    <row r="74" spans="2:20">
      <c r="B74" s="486"/>
      <c r="C74" s="507"/>
      <c r="D74" s="490"/>
      <c r="E74" s="507"/>
      <c r="F74" s="191" t="str">
        <f>教務委員編集用!F202</f>
        <v>英語IIB</v>
      </c>
      <c r="G74" s="199">
        <f>教務委員編集用!G202</f>
        <v>4</v>
      </c>
      <c r="H74" s="199" t="str">
        <f>教務委員編集用!H202</f>
        <v>必修</v>
      </c>
      <c r="I74" s="199" t="str">
        <f>教務委員編集用!I202</f>
        <v>履修</v>
      </c>
      <c r="J74" s="199">
        <f>教務委員編集用!J202</f>
        <v>2</v>
      </c>
      <c r="K74" s="199" t="str">
        <f>教務委員編集用!K202</f>
        <v>通年</v>
      </c>
      <c r="L74" s="199">
        <f>教務委員編集用!L202</f>
        <v>90</v>
      </c>
      <c r="M74" s="199">
        <f>教務委員編集用!M202</f>
        <v>100</v>
      </c>
      <c r="N74" s="199">
        <f>教務委員編集用!N202</f>
        <v>90</v>
      </c>
      <c r="O74" s="214"/>
      <c r="P74" s="215"/>
      <c r="Q74" s="439"/>
      <c r="R74" s="439"/>
      <c r="S74" s="439"/>
      <c r="T74" s="440"/>
    </row>
    <row r="75" spans="2:20">
      <c r="B75" s="486"/>
      <c r="C75" s="507"/>
      <c r="D75" s="490"/>
      <c r="E75" s="507"/>
      <c r="F75" s="191"/>
      <c r="G75" s="199"/>
      <c r="H75" s="199"/>
      <c r="I75" s="199"/>
      <c r="J75" s="199"/>
      <c r="K75" s="199"/>
      <c r="L75" s="199"/>
      <c r="M75" s="199"/>
      <c r="N75" s="199"/>
      <c r="O75" s="199"/>
      <c r="P75" s="216"/>
      <c r="Q75" s="199"/>
      <c r="R75" s="199"/>
      <c r="S75" s="199"/>
      <c r="T75" s="294"/>
    </row>
    <row r="76" spans="2:20">
      <c r="B76" s="486"/>
      <c r="C76" s="507"/>
      <c r="D76" s="490"/>
      <c r="E76" s="507"/>
      <c r="F76" s="191"/>
      <c r="G76" s="199"/>
      <c r="H76" s="199"/>
      <c r="I76" s="199"/>
      <c r="J76" s="199"/>
      <c r="K76" s="199"/>
      <c r="L76" s="199"/>
      <c r="M76" s="199"/>
      <c r="N76" s="199"/>
      <c r="O76" s="199"/>
      <c r="P76" s="216"/>
      <c r="Q76" s="199"/>
      <c r="R76" s="199"/>
      <c r="S76" s="199"/>
      <c r="T76" s="294"/>
    </row>
    <row r="77" spans="2:20">
      <c r="B77" s="486"/>
      <c r="C77" s="507"/>
      <c r="D77" s="490"/>
      <c r="E77" s="507"/>
      <c r="F77" s="192"/>
      <c r="G77" s="200"/>
      <c r="H77" s="200"/>
      <c r="I77" s="200"/>
      <c r="J77" s="200"/>
      <c r="K77" s="200"/>
      <c r="L77" s="200"/>
      <c r="M77" s="200"/>
      <c r="N77" s="200"/>
      <c r="O77" s="200"/>
      <c r="P77" s="221"/>
      <c r="Q77" s="200"/>
      <c r="R77" s="200"/>
      <c r="S77" s="200"/>
      <c r="T77" s="289"/>
    </row>
    <row r="78" spans="2:20">
      <c r="B78" s="486"/>
      <c r="C78" s="507"/>
      <c r="D78" s="490"/>
      <c r="E78" s="507"/>
      <c r="F78" s="194" t="str">
        <f>IF(教務委員編集用!F208=0,"",教務委員編集用!F208)</f>
        <v>F-2 2年小計</v>
      </c>
      <c r="G78" s="194" t="str">
        <f>IF(教務委員編集用!G208=0,"",教務委員編集用!G208)</f>
        <v/>
      </c>
      <c r="H78" s="194" t="str">
        <f>IF(教務委員編集用!H208=0,"",教務委員編集用!H208)</f>
        <v/>
      </c>
      <c r="I78" s="194" t="str">
        <f>IF(教務委員編集用!I208=0,"",教務委員編集用!I208)</f>
        <v/>
      </c>
      <c r="J78" s="194">
        <f>IF(教務委員編集用!J208=0,"",教務委員編集用!J208)</f>
        <v>2</v>
      </c>
      <c r="K78" s="194" t="str">
        <f>IF(教務委員編集用!K208=0,"",教務委員編集用!K208)</f>
        <v/>
      </c>
      <c r="L78" s="194" t="str">
        <f>IF(教務委員編集用!L208=0,"",教務委員編集用!L208)</f>
        <v/>
      </c>
      <c r="M78" s="194" t="str">
        <f>IF(教務委員編集用!M208=0,"",教務委員編集用!M208)</f>
        <v/>
      </c>
      <c r="N78" s="194"/>
      <c r="O78" s="194"/>
      <c r="P78" s="326">
        <f>教務委員編集用!T208</f>
        <v>0</v>
      </c>
      <c r="Q78" s="194"/>
      <c r="R78" s="194"/>
      <c r="S78" s="194"/>
      <c r="T78" s="211"/>
    </row>
    <row r="79" spans="2:20">
      <c r="B79" s="485" t="str">
        <f>教務委員編集用!B214</f>
        <v>G</v>
      </c>
      <c r="C79" s="501" t="str">
        <f>教務委員編集用!C214</f>
        <v>習得した工学分野の知識を基に,課題の達成に向けて自ら問題を発見し,それに対処するための業務を自主的・継続的かつ組織的に遂行する能力を身につける。</v>
      </c>
      <c r="D79" s="489">
        <f>教務委員編集用!D214</f>
        <v>1</v>
      </c>
      <c r="E79" s="501" t="str">
        <f>教務委員編集用!E214</f>
        <v>自己の能力を把握し,その向上のために自主的に学習を遂行てきる.</v>
      </c>
      <c r="F79" s="207"/>
      <c r="G79" s="206"/>
      <c r="H79" s="206"/>
      <c r="I79" s="206"/>
      <c r="J79" s="206"/>
      <c r="K79" s="206"/>
      <c r="L79" s="206"/>
      <c r="M79" s="206"/>
      <c r="N79" s="206"/>
      <c r="O79" s="206"/>
      <c r="P79" s="375"/>
      <c r="Q79" s="206"/>
      <c r="R79" s="206"/>
      <c r="S79" s="206"/>
      <c r="T79" s="400"/>
    </row>
    <row r="80" spans="2:20">
      <c r="B80" s="504"/>
      <c r="C80" s="500"/>
      <c r="D80" s="492"/>
      <c r="E80" s="500"/>
      <c r="F80" s="194"/>
      <c r="G80" s="195"/>
      <c r="H80" s="195"/>
      <c r="I80" s="195"/>
      <c r="J80" s="195"/>
      <c r="K80" s="195"/>
      <c r="L80" s="195"/>
      <c r="M80" s="195"/>
      <c r="N80" s="195"/>
      <c r="O80" s="195"/>
      <c r="P80" s="378"/>
      <c r="Q80" s="195"/>
      <c r="R80" s="195"/>
      <c r="S80" s="195"/>
      <c r="T80" s="280"/>
    </row>
    <row r="81" spans="2:20">
      <c r="B81" s="486"/>
      <c r="C81" s="502"/>
      <c r="D81" s="490"/>
      <c r="E81" s="502"/>
      <c r="F81" s="191"/>
      <c r="G81" s="199"/>
      <c r="H81" s="199"/>
      <c r="I81" s="199"/>
      <c r="J81" s="199"/>
      <c r="K81" s="199"/>
      <c r="L81" s="199"/>
      <c r="M81" s="199"/>
      <c r="N81" s="199"/>
      <c r="O81" s="199"/>
      <c r="P81" s="224"/>
      <c r="Q81" s="199"/>
      <c r="R81" s="199"/>
      <c r="S81" s="199"/>
      <c r="T81" s="294"/>
    </row>
    <row r="82" spans="2:20">
      <c r="B82" s="486"/>
      <c r="C82" s="502"/>
      <c r="D82" s="490"/>
      <c r="E82" s="502"/>
      <c r="F82" s="192"/>
      <c r="G82" s="200"/>
      <c r="H82" s="200"/>
      <c r="I82" s="200"/>
      <c r="J82" s="200"/>
      <c r="K82" s="200"/>
      <c r="L82" s="200"/>
      <c r="M82" s="200"/>
      <c r="N82" s="200"/>
      <c r="O82" s="200"/>
      <c r="P82" s="225"/>
      <c r="Q82" s="200"/>
      <c r="R82" s="200"/>
      <c r="S82" s="200"/>
      <c r="T82" s="289"/>
    </row>
    <row r="83" spans="2:20">
      <c r="B83" s="486"/>
      <c r="C83" s="502"/>
      <c r="D83" s="491"/>
      <c r="E83" s="503"/>
      <c r="F83" s="304" t="str">
        <f>IF(教務委員編集用!F216=0,"",教務委員編集用!F216)</f>
        <v>G-1 2年小計</v>
      </c>
      <c r="G83" s="304" t="str">
        <f>IF(教務委員編集用!G216=0,"",教務委員編集用!G216)</f>
        <v/>
      </c>
      <c r="H83" s="304" t="str">
        <f>IF(教務委員編集用!H216=0,"",教務委員編集用!H216)</f>
        <v/>
      </c>
      <c r="I83" s="304" t="str">
        <f>IF(教務委員編集用!I216=0,"",教務委員編集用!I216)</f>
        <v/>
      </c>
      <c r="J83" s="304">
        <f>IF(教務委員編集用!J216=0,"",教務委員編集用!J216)</f>
        <v>2</v>
      </c>
      <c r="K83" s="304" t="str">
        <f>IF(教務委員編集用!K216=0,"",教務委員編集用!K216)</f>
        <v/>
      </c>
      <c r="L83" s="304" t="str">
        <f>IF(教務委員編集用!L216=0,"",教務委員編集用!L216)</f>
        <v/>
      </c>
      <c r="M83" s="304" t="str">
        <f>IF(教務委員編集用!M216=0,"",教務委員編集用!M216)</f>
        <v/>
      </c>
      <c r="N83" s="304"/>
      <c r="O83" s="304"/>
      <c r="P83" s="313">
        <f>教務委員編集用!T216</f>
        <v>0</v>
      </c>
      <c r="Q83" s="304"/>
      <c r="R83" s="304"/>
      <c r="S83" s="304"/>
      <c r="T83" s="336"/>
    </row>
    <row r="84" spans="2:20">
      <c r="B84" s="486"/>
      <c r="C84" s="502"/>
      <c r="D84" s="492">
        <f>教務委員編集用!D221</f>
        <v>2</v>
      </c>
      <c r="E84" s="500" t="str">
        <f>教務委員編集用!E221</f>
        <v>実務訓練等を通じて基盤となる工学分野に関連した業務の概要を理解できる.</v>
      </c>
      <c r="F84" s="194"/>
      <c r="G84" s="195"/>
      <c r="H84" s="195"/>
      <c r="I84" s="195"/>
      <c r="J84" s="195"/>
      <c r="K84" s="195"/>
      <c r="L84" s="195"/>
      <c r="M84" s="195"/>
      <c r="N84" s="195"/>
      <c r="O84" s="195"/>
      <c r="P84" s="378"/>
      <c r="Q84" s="195"/>
      <c r="R84" s="195"/>
      <c r="S84" s="195"/>
      <c r="T84" s="280"/>
    </row>
    <row r="85" spans="2:20">
      <c r="B85" s="486"/>
      <c r="C85" s="502"/>
      <c r="D85" s="492"/>
      <c r="E85" s="500"/>
      <c r="F85" s="194"/>
      <c r="G85" s="195"/>
      <c r="H85" s="195"/>
      <c r="I85" s="195"/>
      <c r="J85" s="195"/>
      <c r="K85" s="195"/>
      <c r="L85" s="195"/>
      <c r="M85" s="195"/>
      <c r="N85" s="195"/>
      <c r="O85" s="195"/>
      <c r="P85" s="378"/>
      <c r="Q85" s="195"/>
      <c r="R85" s="195"/>
      <c r="S85" s="195"/>
      <c r="T85" s="280"/>
    </row>
    <row r="86" spans="2:20">
      <c r="B86" s="486"/>
      <c r="C86" s="502"/>
      <c r="D86" s="490"/>
      <c r="E86" s="502"/>
      <c r="F86" s="191"/>
      <c r="G86" s="199"/>
      <c r="H86" s="199"/>
      <c r="I86" s="199"/>
      <c r="J86" s="199"/>
      <c r="K86" s="199"/>
      <c r="L86" s="199"/>
      <c r="M86" s="199"/>
      <c r="N86" s="199"/>
      <c r="O86" s="199"/>
      <c r="P86" s="224"/>
      <c r="Q86" s="199"/>
      <c r="R86" s="199"/>
      <c r="S86" s="199"/>
      <c r="T86" s="294"/>
    </row>
    <row r="87" spans="2:20">
      <c r="B87" s="486"/>
      <c r="C87" s="502"/>
      <c r="D87" s="490"/>
      <c r="E87" s="502"/>
      <c r="F87" s="192"/>
      <c r="G87" s="200"/>
      <c r="H87" s="200"/>
      <c r="I87" s="200"/>
      <c r="J87" s="200"/>
      <c r="K87" s="200"/>
      <c r="L87" s="200"/>
      <c r="M87" s="200"/>
      <c r="N87" s="200"/>
      <c r="O87" s="200"/>
      <c r="P87" s="225"/>
      <c r="Q87" s="200"/>
      <c r="R87" s="200"/>
      <c r="S87" s="200"/>
      <c r="T87" s="289"/>
    </row>
    <row r="88" spans="2:20">
      <c r="B88" s="505"/>
      <c r="C88" s="510"/>
      <c r="D88" s="493"/>
      <c r="E88" s="510"/>
      <c r="F88" s="362" t="str">
        <f>IF(教務委員編集用!F224=0,"",教務委員編集用!F224)</f>
        <v>G-2 2年小計</v>
      </c>
      <c r="G88" s="362" t="str">
        <f>IF(教務委員編集用!G224=0,"",教務委員編集用!G224)</f>
        <v/>
      </c>
      <c r="H88" s="362" t="str">
        <f>IF(教務委員編集用!H224=0,"",教務委員編集用!H224)</f>
        <v/>
      </c>
      <c r="I88" s="362" t="str">
        <f>IF(教務委員編集用!I224=0,"",教務委員編集用!I224)</f>
        <v/>
      </c>
      <c r="J88" s="362">
        <f>IF(教務委員編集用!J224=0,"",教務委員編集用!J224)</f>
        <v>2</v>
      </c>
      <c r="K88" s="362" t="str">
        <f>IF(教務委員編集用!K224=0,"",教務委員編集用!K224)</f>
        <v/>
      </c>
      <c r="L88" s="362" t="str">
        <f>IF(教務委員編集用!L224=0,"",教務委員編集用!L224)</f>
        <v/>
      </c>
      <c r="M88" s="362" t="str">
        <f>IF(教務委員編集用!M224=0,"",教務委員編集用!M224)</f>
        <v/>
      </c>
      <c r="N88" s="362"/>
      <c r="O88" s="362"/>
      <c r="P88" s="382">
        <f>教務委員編集用!T224</f>
        <v>0</v>
      </c>
      <c r="Q88" s="362"/>
      <c r="R88" s="362"/>
      <c r="S88" s="362"/>
      <c r="T88" s="413"/>
    </row>
    <row r="89" spans="2:20">
      <c r="F89" s="186" t="str">
        <f>IF(教務委員編集用!F250=0,"",教務委員編集用!F250)</f>
        <v/>
      </c>
      <c r="G89" s="186" t="str">
        <f>IF(教務委員編集用!G250=0,"",教務委員編集用!G250)</f>
        <v/>
      </c>
      <c r="H89" s="186" t="str">
        <f>IF(教務委員編集用!H250=0,"",教務委員編集用!H250)</f>
        <v/>
      </c>
      <c r="I89" s="186" t="str">
        <f>IF(教務委員編集用!I250=0,"",教務委員編集用!I250)</f>
        <v/>
      </c>
      <c r="J89" s="186" t="str">
        <f>IF(教務委員編集用!J250=0,"",教務委員編集用!J250)</f>
        <v/>
      </c>
      <c r="K89" s="186" t="str">
        <f>IF(教務委員編集用!K250=0,"",教務委員編集用!K250)</f>
        <v/>
      </c>
      <c r="L89" s="186" t="str">
        <f>IF(教務委員編集用!L250=0,"",教務委員編集用!L250)</f>
        <v/>
      </c>
      <c r="M89" s="186" t="str">
        <f>IF(教務委員編集用!M250=0,"",教務委員編集用!M250)</f>
        <v/>
      </c>
      <c r="N89" s="186" t="str">
        <f>IF(教務委員編集用!V250=0,"",教務委員編集用!V250)</f>
        <v/>
      </c>
      <c r="R89" s="186" t="str">
        <f>IF(教務委員編集用!W250=0,"",教務委員編集用!W250)</f>
        <v/>
      </c>
      <c r="S89" s="186" t="str">
        <f>IF(教務委員編集用!X250=0,"",教務委員編集用!X250)</f>
        <v/>
      </c>
    </row>
    <row r="90" spans="2:20">
      <c r="B90" s="532" t="s">
        <v>20</v>
      </c>
      <c r="C90" s="533"/>
      <c r="D90" s="538" t="s">
        <v>21</v>
      </c>
      <c r="E90" s="538"/>
      <c r="F90" s="514"/>
      <c r="G90" s="515"/>
      <c r="H90" s="515"/>
      <c r="I90" s="515"/>
      <c r="J90" s="515"/>
      <c r="K90" s="515"/>
      <c r="L90" s="515"/>
      <c r="M90" s="515"/>
      <c r="N90" s="515"/>
      <c r="O90" s="515"/>
      <c r="P90" s="516"/>
      <c r="Q90" s="303"/>
      <c r="R90" s="303"/>
      <c r="S90" s="303"/>
      <c r="T90" s="303"/>
    </row>
    <row r="91" spans="2:20">
      <c r="B91" s="534"/>
      <c r="C91" s="535"/>
      <c r="D91" s="539"/>
      <c r="E91" s="539"/>
      <c r="F91" s="517"/>
      <c r="G91" s="518"/>
      <c r="H91" s="518"/>
      <c r="I91" s="518"/>
      <c r="J91" s="518"/>
      <c r="K91" s="518"/>
      <c r="L91" s="518"/>
      <c r="M91" s="518"/>
      <c r="N91" s="518"/>
      <c r="O91" s="518"/>
      <c r="P91" s="519"/>
      <c r="Q91" s="303"/>
      <c r="R91" s="303"/>
      <c r="S91" s="303"/>
      <c r="T91" s="303"/>
    </row>
    <row r="92" spans="2:20">
      <c r="B92" s="534"/>
      <c r="C92" s="535"/>
      <c r="D92" s="539"/>
      <c r="E92" s="539"/>
      <c r="F92" s="520"/>
      <c r="G92" s="521"/>
      <c r="H92" s="521"/>
      <c r="I92" s="521"/>
      <c r="J92" s="521"/>
      <c r="K92" s="521"/>
      <c r="L92" s="521"/>
      <c r="M92" s="521"/>
      <c r="N92" s="521"/>
      <c r="O92" s="521"/>
      <c r="P92" s="522"/>
      <c r="Q92" s="303"/>
      <c r="R92" s="303"/>
      <c r="S92" s="303"/>
      <c r="T92" s="303"/>
    </row>
    <row r="93" spans="2:20">
      <c r="B93" s="534"/>
      <c r="C93" s="535"/>
      <c r="D93" s="539" t="s">
        <v>22</v>
      </c>
      <c r="E93" s="539"/>
      <c r="F93" s="523"/>
      <c r="G93" s="524"/>
      <c r="H93" s="524"/>
      <c r="I93" s="524"/>
      <c r="J93" s="524"/>
      <c r="K93" s="524"/>
      <c r="L93" s="524"/>
      <c r="M93" s="524"/>
      <c r="N93" s="524"/>
      <c r="O93" s="524"/>
      <c r="P93" s="525"/>
      <c r="Q93" s="303"/>
      <c r="R93" s="303"/>
      <c r="S93" s="303"/>
      <c r="T93" s="303"/>
    </row>
    <row r="94" spans="2:20">
      <c r="B94" s="534"/>
      <c r="C94" s="535"/>
      <c r="D94" s="539"/>
      <c r="E94" s="539"/>
      <c r="F94" s="517"/>
      <c r="G94" s="518"/>
      <c r="H94" s="518"/>
      <c r="I94" s="518"/>
      <c r="J94" s="518"/>
      <c r="K94" s="518"/>
      <c r="L94" s="518"/>
      <c r="M94" s="518"/>
      <c r="N94" s="518"/>
      <c r="O94" s="518"/>
      <c r="P94" s="519"/>
      <c r="Q94" s="303"/>
      <c r="R94" s="303"/>
      <c r="S94" s="303"/>
      <c r="T94" s="303"/>
    </row>
    <row r="95" spans="2:20">
      <c r="B95" s="536"/>
      <c r="C95" s="537"/>
      <c r="D95" s="540"/>
      <c r="E95" s="540"/>
      <c r="F95" s="526"/>
      <c r="G95" s="527"/>
      <c r="H95" s="527"/>
      <c r="I95" s="527"/>
      <c r="J95" s="527"/>
      <c r="K95" s="527"/>
      <c r="L95" s="527"/>
      <c r="M95" s="527"/>
      <c r="N95" s="527"/>
      <c r="O95" s="527"/>
      <c r="P95" s="528"/>
      <c r="Q95" s="303"/>
      <c r="R95" s="303"/>
      <c r="S95" s="303"/>
      <c r="T95" s="303"/>
    </row>
    <row r="96" spans="2:20">
      <c r="B96" s="541" t="s">
        <v>23</v>
      </c>
      <c r="C96" s="542"/>
      <c r="D96" s="492" t="s">
        <v>24</v>
      </c>
      <c r="E96" s="492"/>
      <c r="F96" s="514"/>
      <c r="G96" s="515"/>
      <c r="H96" s="515"/>
      <c r="I96" s="515"/>
      <c r="J96" s="515"/>
      <c r="K96" s="515"/>
      <c r="L96" s="515"/>
      <c r="M96" s="515"/>
      <c r="N96" s="515"/>
      <c r="O96" s="515"/>
      <c r="P96" s="516"/>
      <c r="Q96" s="303"/>
      <c r="R96" s="303"/>
      <c r="S96" s="303"/>
      <c r="T96" s="303"/>
    </row>
    <row r="97" spans="2:20">
      <c r="B97" s="534"/>
      <c r="C97" s="535"/>
      <c r="D97" s="490"/>
      <c r="E97" s="490"/>
      <c r="F97" s="517"/>
      <c r="G97" s="518"/>
      <c r="H97" s="518"/>
      <c r="I97" s="518"/>
      <c r="J97" s="518"/>
      <c r="K97" s="518"/>
      <c r="L97" s="518"/>
      <c r="M97" s="518"/>
      <c r="N97" s="518"/>
      <c r="O97" s="518"/>
      <c r="P97" s="519"/>
      <c r="Q97" s="303"/>
      <c r="R97" s="303"/>
      <c r="S97" s="303"/>
      <c r="T97" s="303"/>
    </row>
    <row r="98" spans="2:20">
      <c r="B98" s="534"/>
      <c r="C98" s="535"/>
      <c r="D98" s="490"/>
      <c r="E98" s="490"/>
      <c r="F98" s="520"/>
      <c r="G98" s="521"/>
      <c r="H98" s="521"/>
      <c r="I98" s="521"/>
      <c r="J98" s="521"/>
      <c r="K98" s="521"/>
      <c r="L98" s="521"/>
      <c r="M98" s="521"/>
      <c r="N98" s="521"/>
      <c r="O98" s="521"/>
      <c r="P98" s="522"/>
      <c r="Q98" s="303"/>
      <c r="R98" s="303"/>
      <c r="S98" s="303"/>
      <c r="T98" s="303"/>
    </row>
    <row r="99" spans="2:20">
      <c r="B99" s="534"/>
      <c r="C99" s="535"/>
      <c r="D99" s="490" t="s">
        <v>25</v>
      </c>
      <c r="E99" s="490"/>
      <c r="F99" s="523"/>
      <c r="G99" s="524"/>
      <c r="H99" s="524"/>
      <c r="I99" s="524"/>
      <c r="J99" s="524"/>
      <c r="K99" s="524"/>
      <c r="L99" s="524"/>
      <c r="M99" s="524"/>
      <c r="N99" s="524"/>
      <c r="O99" s="524"/>
      <c r="P99" s="525"/>
      <c r="Q99" s="303"/>
      <c r="R99" s="303"/>
      <c r="S99" s="303"/>
      <c r="T99" s="303"/>
    </row>
    <row r="100" spans="2:20">
      <c r="B100" s="534"/>
      <c r="C100" s="535"/>
      <c r="D100" s="490"/>
      <c r="E100" s="490"/>
      <c r="F100" s="517"/>
      <c r="G100" s="518"/>
      <c r="H100" s="518"/>
      <c r="I100" s="518"/>
      <c r="J100" s="518"/>
      <c r="K100" s="518"/>
      <c r="L100" s="518"/>
      <c r="M100" s="518"/>
      <c r="N100" s="518"/>
      <c r="O100" s="518"/>
      <c r="P100" s="519"/>
      <c r="Q100" s="303"/>
      <c r="R100" s="303"/>
      <c r="S100" s="303"/>
      <c r="T100" s="303"/>
    </row>
    <row r="101" spans="2:20">
      <c r="B101" s="536"/>
      <c r="C101" s="537"/>
      <c r="D101" s="493"/>
      <c r="E101" s="493"/>
      <c r="F101" s="526"/>
      <c r="G101" s="527"/>
      <c r="H101" s="527"/>
      <c r="I101" s="527"/>
      <c r="J101" s="527"/>
      <c r="K101" s="527"/>
      <c r="L101" s="527"/>
      <c r="M101" s="527"/>
      <c r="N101" s="527"/>
      <c r="O101" s="527"/>
      <c r="P101" s="528"/>
      <c r="Q101" s="303"/>
      <c r="R101" s="303"/>
      <c r="S101" s="303"/>
      <c r="T101" s="303"/>
    </row>
    <row r="102" spans="2:20">
      <c r="F102" s="186" t="str">
        <f>IF(教務委員編集用!F263=0,"",教務委員編集用!F263)</f>
        <v/>
      </c>
      <c r="G102" s="186" t="str">
        <f>IF(教務委員編集用!G263=0,"",教務委員編集用!G263)</f>
        <v/>
      </c>
      <c r="H102" s="186" t="str">
        <f>IF(教務委員編集用!H263=0,"",教務委員編集用!H263)</f>
        <v/>
      </c>
      <c r="I102" s="186" t="str">
        <f>IF(教務委員編集用!I263=0,"",教務委員編集用!I263)</f>
        <v/>
      </c>
      <c r="J102" s="186" t="str">
        <f>IF(教務委員編集用!J263=0,"",教務委員編集用!J263)</f>
        <v/>
      </c>
      <c r="K102" s="186" t="str">
        <f>IF(教務委員編集用!K263=0,"",教務委員編集用!K263)</f>
        <v/>
      </c>
      <c r="L102" s="186" t="str">
        <f>IF(教務委員編集用!L263=0,"",教務委員編集用!L263)</f>
        <v/>
      </c>
      <c r="M102" s="186" t="str">
        <f>IF(教務委員編集用!M263=0,"",教務委員編集用!M263)</f>
        <v/>
      </c>
      <c r="N102" s="186" t="str">
        <f>IF(教務委員編集用!V263=0,"",教務委員編集用!V263)</f>
        <v/>
      </c>
      <c r="R102" s="186" t="str">
        <f>IF(教務委員編集用!W263=0,"",教務委員編集用!W263)</f>
        <v/>
      </c>
      <c r="S102" s="186" t="str">
        <f>IF(教務委員編集用!X263=0,"",教務委員編集用!X263)</f>
        <v/>
      </c>
    </row>
    <row r="103" spans="2:20">
      <c r="F103" s="186" t="str">
        <f>IF(教務委員編集用!F264=0,"",教務委員編集用!F264)</f>
        <v/>
      </c>
      <c r="G103" s="186" t="str">
        <f>IF(教務委員編集用!G264=0,"",教務委員編集用!G264)</f>
        <v/>
      </c>
      <c r="H103" s="186" t="str">
        <f>IF(教務委員編集用!H264=0,"",教務委員編集用!H264)</f>
        <v/>
      </c>
      <c r="I103" s="186" t="str">
        <f>IF(教務委員編集用!I264=0,"",教務委員編集用!I264)</f>
        <v/>
      </c>
      <c r="J103" s="186" t="str">
        <f>IF(教務委員編集用!J264=0,"",教務委員編集用!J264)</f>
        <v/>
      </c>
      <c r="K103" s="186" t="str">
        <f>IF(教務委員編集用!K264=0,"",教務委員編集用!K264)</f>
        <v/>
      </c>
      <c r="L103" s="186" t="str">
        <f>IF(教務委員編集用!L264=0,"",教務委員編集用!L264)</f>
        <v/>
      </c>
      <c r="M103" s="186" t="str">
        <f>IF(教務委員編集用!M264=0,"",教務委員編集用!M264)</f>
        <v/>
      </c>
      <c r="N103" s="186" t="str">
        <f>IF(教務委員編集用!V264=0,"",教務委員編集用!V264)</f>
        <v/>
      </c>
      <c r="R103" s="186" t="str">
        <f>IF(教務委員編集用!W264=0,"",教務委員編集用!W264)</f>
        <v/>
      </c>
      <c r="S103" s="186" t="str">
        <f>IF(教務委員編集用!X264=0,"",教務委員編集用!X264)</f>
        <v/>
      </c>
    </row>
    <row r="104" spans="2:20">
      <c r="F104" s="186" t="str">
        <f>IF(教務委員編集用!F265=0,"",教務委員編集用!F265)</f>
        <v/>
      </c>
      <c r="G104" s="186" t="str">
        <f>IF(教務委員編集用!G265=0,"",教務委員編集用!G265)</f>
        <v/>
      </c>
      <c r="H104" s="186" t="str">
        <f>IF(教務委員編集用!H265=0,"",教務委員編集用!H265)</f>
        <v/>
      </c>
      <c r="I104" s="186" t="str">
        <f>IF(教務委員編集用!I265=0,"",教務委員編集用!I265)</f>
        <v/>
      </c>
      <c r="J104" s="186" t="str">
        <f>IF(教務委員編集用!J265=0,"",教務委員編集用!J265)</f>
        <v/>
      </c>
      <c r="K104" s="186" t="str">
        <f>IF(教務委員編集用!K265=0,"",教務委員編集用!K265)</f>
        <v/>
      </c>
      <c r="L104" s="186" t="str">
        <f>IF(教務委員編集用!L265=0,"",教務委員編集用!L265)</f>
        <v/>
      </c>
      <c r="M104" s="186" t="str">
        <f>IF(教務委員編集用!M265=0,"",教務委員編集用!M265)</f>
        <v/>
      </c>
      <c r="N104" s="186" t="str">
        <f>IF(教務委員編集用!V265=0,"",教務委員編集用!V265)</f>
        <v/>
      </c>
      <c r="R104" s="186" t="str">
        <f>IF(教務委員編集用!W265=0,"",教務委員編集用!W265)</f>
        <v/>
      </c>
      <c r="S104" s="186" t="str">
        <f>IF(教務委員編集用!X265=0,"",教務委員編集用!X265)</f>
        <v/>
      </c>
    </row>
    <row r="105" spans="2:20">
      <c r="F105" s="186" t="str">
        <f>IF(教務委員編集用!F266=0,"",教務委員編集用!F266)</f>
        <v/>
      </c>
      <c r="G105" s="186" t="str">
        <f>IF(教務委員編集用!G266=0,"",教務委員編集用!G266)</f>
        <v/>
      </c>
      <c r="H105" s="186" t="str">
        <f>IF(教務委員編集用!H266=0,"",教務委員編集用!H266)</f>
        <v/>
      </c>
      <c r="I105" s="186" t="str">
        <f>IF(教務委員編集用!I266=0,"",教務委員編集用!I266)</f>
        <v/>
      </c>
      <c r="J105" s="186" t="str">
        <f>IF(教務委員編集用!J266=0,"",教務委員編集用!J266)</f>
        <v/>
      </c>
      <c r="K105" s="186" t="str">
        <f>IF(教務委員編集用!K266=0,"",教務委員編集用!K266)</f>
        <v/>
      </c>
      <c r="L105" s="186" t="str">
        <f>IF(教務委員編集用!L266=0,"",教務委員編集用!L266)</f>
        <v/>
      </c>
      <c r="M105" s="186" t="str">
        <f>IF(教務委員編集用!M266=0,"",教務委員編集用!M266)</f>
        <v/>
      </c>
      <c r="N105" s="186" t="str">
        <f>IF(教務委員編集用!V266=0,"",教務委員編集用!V266)</f>
        <v/>
      </c>
      <c r="R105" s="186" t="str">
        <f>IF(教務委員編集用!W266=0,"",教務委員編集用!W266)</f>
        <v/>
      </c>
      <c r="S105" s="186" t="str">
        <f>IF(教務委員編集用!X266=0,"",教務委員編集用!X266)</f>
        <v/>
      </c>
    </row>
    <row r="106" spans="2:20">
      <c r="F106" s="186" t="str">
        <f>IF(教務委員編集用!F267=0,"",教務委員編集用!F267)</f>
        <v/>
      </c>
      <c r="G106" s="186" t="str">
        <f>IF(教務委員編集用!G267=0,"",教務委員編集用!G267)</f>
        <v/>
      </c>
      <c r="H106" s="186" t="str">
        <f>IF(教務委員編集用!H267=0,"",教務委員編集用!H267)</f>
        <v/>
      </c>
      <c r="I106" s="186" t="str">
        <f>IF(教務委員編集用!I267=0,"",教務委員編集用!I267)</f>
        <v/>
      </c>
      <c r="J106" s="186" t="str">
        <f>IF(教務委員編集用!J267=0,"",教務委員編集用!J267)</f>
        <v/>
      </c>
      <c r="K106" s="186" t="str">
        <f>IF(教務委員編集用!K267=0,"",教務委員編集用!K267)</f>
        <v/>
      </c>
      <c r="L106" s="186" t="str">
        <f>IF(教務委員編集用!L267=0,"",教務委員編集用!L267)</f>
        <v/>
      </c>
      <c r="M106" s="186" t="str">
        <f>IF(教務委員編集用!M267=0,"",教務委員編集用!M267)</f>
        <v/>
      </c>
      <c r="N106" s="186" t="str">
        <f>IF(教務委員編集用!V267=0,"",教務委員編集用!V267)</f>
        <v/>
      </c>
      <c r="R106" s="186" t="str">
        <f>IF(教務委員編集用!W267=0,"",教務委員編集用!W267)</f>
        <v/>
      </c>
      <c r="S106" s="186" t="str">
        <f>IF(教務委員編集用!X267=0,"",教務委員編集用!X267)</f>
        <v/>
      </c>
    </row>
    <row r="107" spans="2:20">
      <c r="F107" s="186" t="str">
        <f>IF(教務委員編集用!F268=0,"",教務委員編集用!F268)</f>
        <v/>
      </c>
      <c r="G107" s="186" t="str">
        <f>IF(教務委員編集用!G268=0,"",教務委員編集用!G268)</f>
        <v/>
      </c>
      <c r="H107" s="186" t="str">
        <f>IF(教務委員編集用!H268=0,"",教務委員編集用!H268)</f>
        <v/>
      </c>
      <c r="I107" s="186" t="str">
        <f>IF(教務委員編集用!I268=0,"",教務委員編集用!I268)</f>
        <v/>
      </c>
      <c r="J107" s="186" t="str">
        <f>IF(教務委員編集用!J268=0,"",教務委員編集用!J268)</f>
        <v/>
      </c>
      <c r="K107" s="186" t="str">
        <f>IF(教務委員編集用!K268=0,"",教務委員編集用!K268)</f>
        <v/>
      </c>
      <c r="L107" s="186" t="str">
        <f>IF(教務委員編集用!L268=0,"",教務委員編集用!L268)</f>
        <v/>
      </c>
      <c r="M107" s="186" t="str">
        <f>IF(教務委員編集用!M268=0,"",教務委員編集用!M268)</f>
        <v/>
      </c>
      <c r="N107" s="186" t="str">
        <f>IF(教務委員編集用!V268=0,"",教務委員編集用!V268)</f>
        <v/>
      </c>
      <c r="R107" s="186" t="str">
        <f>IF(教務委員編集用!W268=0,"",教務委員編集用!W268)</f>
        <v/>
      </c>
      <c r="S107" s="186" t="str">
        <f>IF(教務委員編集用!X268=0,"",教務委員編集用!X268)</f>
        <v/>
      </c>
    </row>
    <row r="108" spans="2:20">
      <c r="F108" s="186" t="str">
        <f>IF(教務委員編集用!F269=0,"",教務委員編集用!F269)</f>
        <v/>
      </c>
      <c r="G108" s="186" t="str">
        <f>IF(教務委員編集用!G269=0,"",教務委員編集用!G269)</f>
        <v/>
      </c>
      <c r="H108" s="186" t="str">
        <f>IF(教務委員編集用!H269=0,"",教務委員編集用!H269)</f>
        <v/>
      </c>
      <c r="I108" s="186" t="str">
        <f>IF(教務委員編集用!I269=0,"",教務委員編集用!I269)</f>
        <v/>
      </c>
      <c r="J108" s="186" t="str">
        <f>IF(教務委員編集用!J269=0,"",教務委員編集用!J269)</f>
        <v/>
      </c>
      <c r="K108" s="186" t="str">
        <f>IF(教務委員編集用!K269=0,"",教務委員編集用!K269)</f>
        <v/>
      </c>
      <c r="L108" s="186" t="str">
        <f>IF(教務委員編集用!L269=0,"",教務委員編集用!L269)</f>
        <v/>
      </c>
      <c r="M108" s="186" t="str">
        <f>IF(教務委員編集用!M269=0,"",教務委員編集用!M269)</f>
        <v/>
      </c>
      <c r="N108" s="186" t="str">
        <f>IF(教務委員編集用!V269=0,"",教務委員編集用!V269)</f>
        <v/>
      </c>
      <c r="R108" s="186" t="str">
        <f>IF(教務委員編集用!W269=0,"",教務委員編集用!W269)</f>
        <v/>
      </c>
      <c r="S108" s="186" t="str">
        <f>IF(教務委員編集用!X269=0,"",教務委員編集用!X269)</f>
        <v/>
      </c>
    </row>
    <row r="109" spans="2:20">
      <c r="F109" s="186" t="str">
        <f>IF(教務委員編集用!F270=0,"",教務委員編集用!F270)</f>
        <v/>
      </c>
      <c r="G109" s="186" t="str">
        <f>IF(教務委員編集用!G270=0,"",教務委員編集用!G270)</f>
        <v/>
      </c>
      <c r="H109" s="186" t="str">
        <f>IF(教務委員編集用!H270=0,"",教務委員編集用!H270)</f>
        <v/>
      </c>
      <c r="I109" s="186" t="str">
        <f>IF(教務委員編集用!I270=0,"",教務委員編集用!I270)</f>
        <v/>
      </c>
      <c r="J109" s="186" t="str">
        <f>IF(教務委員編集用!J270=0,"",教務委員編集用!J270)</f>
        <v/>
      </c>
      <c r="K109" s="186" t="str">
        <f>IF(教務委員編集用!K270=0,"",教務委員編集用!K270)</f>
        <v/>
      </c>
      <c r="L109" s="186" t="str">
        <f>IF(教務委員編集用!L270=0,"",教務委員編集用!L270)</f>
        <v/>
      </c>
      <c r="M109" s="186" t="str">
        <f>IF(教務委員編集用!M270=0,"",教務委員編集用!M270)</f>
        <v/>
      </c>
      <c r="N109" s="186" t="str">
        <f>IF(教務委員編集用!V270=0,"",教務委員編集用!V270)</f>
        <v/>
      </c>
      <c r="R109" s="186" t="str">
        <f>IF(教務委員編集用!W270=0,"",教務委員編集用!W270)</f>
        <v/>
      </c>
      <c r="S109" s="186" t="str">
        <f>IF(教務委員編集用!X270=0,"",教務委員編集用!X270)</f>
        <v/>
      </c>
    </row>
    <row r="110" spans="2:20">
      <c r="F110" s="186" t="str">
        <f>IF(教務委員編集用!F271=0,"",教務委員編集用!F271)</f>
        <v/>
      </c>
      <c r="G110" s="186" t="str">
        <f>IF(教務委員編集用!G271=0,"",教務委員編集用!G271)</f>
        <v/>
      </c>
      <c r="H110" s="186" t="str">
        <f>IF(教務委員編集用!H271=0,"",教務委員編集用!H271)</f>
        <v/>
      </c>
      <c r="I110" s="186" t="str">
        <f>IF(教務委員編集用!I271=0,"",教務委員編集用!I271)</f>
        <v/>
      </c>
      <c r="J110" s="186" t="str">
        <f>IF(教務委員編集用!J271=0,"",教務委員編集用!J271)</f>
        <v/>
      </c>
      <c r="K110" s="186" t="str">
        <f>IF(教務委員編集用!K271=0,"",教務委員編集用!K271)</f>
        <v/>
      </c>
      <c r="L110" s="186" t="str">
        <f>IF(教務委員編集用!L271=0,"",教務委員編集用!L271)</f>
        <v/>
      </c>
      <c r="M110" s="186" t="str">
        <f>IF(教務委員編集用!M271=0,"",教務委員編集用!M271)</f>
        <v/>
      </c>
      <c r="N110" s="186" t="str">
        <f>IF(教務委員編集用!V271=0,"",教務委員編集用!V271)</f>
        <v/>
      </c>
      <c r="R110" s="186" t="str">
        <f>IF(教務委員編集用!W271=0,"",教務委員編集用!W271)</f>
        <v/>
      </c>
      <c r="S110" s="186" t="str">
        <f>IF(教務委員編集用!X271=0,"",教務委員編集用!X271)</f>
        <v/>
      </c>
    </row>
    <row r="111" spans="2:20">
      <c r="F111" s="186" t="str">
        <f>IF(教務委員編集用!F272=0,"",教務委員編集用!F272)</f>
        <v/>
      </c>
      <c r="G111" s="186" t="str">
        <f>IF(教務委員編集用!G272=0,"",教務委員編集用!G272)</f>
        <v/>
      </c>
      <c r="H111" s="186" t="str">
        <f>IF(教務委員編集用!H272=0,"",教務委員編集用!H272)</f>
        <v/>
      </c>
      <c r="I111" s="186" t="str">
        <f>IF(教務委員編集用!I272=0,"",教務委員編集用!I272)</f>
        <v/>
      </c>
      <c r="J111" s="186" t="str">
        <f>IF(教務委員編集用!J272=0,"",教務委員編集用!J272)</f>
        <v/>
      </c>
      <c r="K111" s="186" t="str">
        <f>IF(教務委員編集用!K272=0,"",教務委員編集用!K272)</f>
        <v/>
      </c>
      <c r="L111" s="186" t="str">
        <f>IF(教務委員編集用!L272=0,"",教務委員編集用!L272)</f>
        <v/>
      </c>
      <c r="M111" s="186" t="str">
        <f>IF(教務委員編集用!M272=0,"",教務委員編集用!M272)</f>
        <v/>
      </c>
      <c r="N111" s="186" t="str">
        <f>IF(教務委員編集用!V272=0,"",教務委員編集用!V272)</f>
        <v/>
      </c>
      <c r="R111" s="186" t="str">
        <f>IF(教務委員編集用!W272=0,"",教務委員編集用!W272)</f>
        <v/>
      </c>
      <c r="S111" s="186" t="str">
        <f>IF(教務委員編集用!X272=0,"",教務委員編集用!X272)</f>
        <v/>
      </c>
    </row>
    <row r="112" spans="2:20">
      <c r="F112" s="186" t="str">
        <f>IF(教務委員編集用!F273=0,"",教務委員編集用!F273)</f>
        <v/>
      </c>
      <c r="G112" s="186" t="str">
        <f>IF(教務委員編集用!G273=0,"",教務委員編集用!G273)</f>
        <v/>
      </c>
      <c r="H112" s="186" t="str">
        <f>IF(教務委員編集用!H273=0,"",教務委員編集用!H273)</f>
        <v/>
      </c>
      <c r="I112" s="186" t="str">
        <f>IF(教務委員編集用!I273=0,"",教務委員編集用!I273)</f>
        <v/>
      </c>
      <c r="J112" s="186" t="str">
        <f>IF(教務委員編集用!J273=0,"",教務委員編集用!J273)</f>
        <v/>
      </c>
      <c r="K112" s="186" t="str">
        <f>IF(教務委員編集用!K273=0,"",教務委員編集用!K273)</f>
        <v/>
      </c>
      <c r="L112" s="186" t="str">
        <f>IF(教務委員編集用!L273=0,"",教務委員編集用!L273)</f>
        <v/>
      </c>
      <c r="M112" s="186" t="str">
        <f>IF(教務委員編集用!M273=0,"",教務委員編集用!M273)</f>
        <v/>
      </c>
      <c r="N112" s="186" t="str">
        <f>IF(教務委員編集用!V273=0,"",教務委員編集用!V273)</f>
        <v/>
      </c>
      <c r="R112" s="186" t="str">
        <f>IF(教務委員編集用!W273=0,"",教務委員編集用!W273)</f>
        <v/>
      </c>
      <c r="S112" s="186" t="str">
        <f>IF(教務委員編集用!X273=0,"",教務委員編集用!X273)</f>
        <v/>
      </c>
    </row>
    <row r="113" spans="6:19">
      <c r="F113" s="186" t="str">
        <f>IF(教務委員編集用!F274=0,"",教務委員編集用!F274)</f>
        <v/>
      </c>
      <c r="G113" s="186" t="str">
        <f>IF(教務委員編集用!G274=0,"",教務委員編集用!G274)</f>
        <v/>
      </c>
      <c r="H113" s="186" t="str">
        <f>IF(教務委員編集用!H274=0,"",教務委員編集用!H274)</f>
        <v/>
      </c>
      <c r="I113" s="186" t="str">
        <f>IF(教務委員編集用!I274=0,"",教務委員編集用!I274)</f>
        <v/>
      </c>
      <c r="J113" s="186" t="str">
        <f>IF(教務委員編集用!J274=0,"",教務委員編集用!J274)</f>
        <v/>
      </c>
      <c r="K113" s="186" t="str">
        <f>IF(教務委員編集用!K274=0,"",教務委員編集用!K274)</f>
        <v/>
      </c>
      <c r="L113" s="186" t="str">
        <f>IF(教務委員編集用!L274=0,"",教務委員編集用!L274)</f>
        <v/>
      </c>
      <c r="M113" s="186" t="str">
        <f>IF(教務委員編集用!M274=0,"",教務委員編集用!M274)</f>
        <v/>
      </c>
      <c r="N113" s="186" t="str">
        <f>IF(教務委員編集用!V274=0,"",教務委員編集用!V274)</f>
        <v/>
      </c>
      <c r="R113" s="186" t="str">
        <f>IF(教務委員編集用!W274=0,"",教務委員編集用!W274)</f>
        <v/>
      </c>
      <c r="S113" s="186" t="str">
        <f>IF(教務委員編集用!X274=0,"",教務委員編集用!X274)</f>
        <v/>
      </c>
    </row>
    <row r="114" spans="6:19">
      <c r="F114" s="186" t="str">
        <f>IF(教務委員編集用!F275=0,"",教務委員編集用!F275)</f>
        <v/>
      </c>
      <c r="G114" s="186" t="str">
        <f>IF(教務委員編集用!G275=0,"",教務委員編集用!G275)</f>
        <v/>
      </c>
      <c r="H114" s="186" t="str">
        <f>IF(教務委員編集用!H275=0,"",教務委員編集用!H275)</f>
        <v/>
      </c>
      <c r="I114" s="186" t="str">
        <f>IF(教務委員編集用!I275=0,"",教務委員編集用!I275)</f>
        <v/>
      </c>
      <c r="J114" s="186" t="str">
        <f>IF(教務委員編集用!J275=0,"",教務委員編集用!J275)</f>
        <v/>
      </c>
      <c r="K114" s="186" t="str">
        <f>IF(教務委員編集用!K275=0,"",教務委員編集用!K275)</f>
        <v/>
      </c>
      <c r="L114" s="186" t="str">
        <f>IF(教務委員編集用!L275=0,"",教務委員編集用!L275)</f>
        <v/>
      </c>
      <c r="M114" s="186" t="str">
        <f>IF(教務委員編集用!M275=0,"",教務委員編集用!M275)</f>
        <v/>
      </c>
      <c r="N114" s="186" t="str">
        <f>IF(教務委員編集用!V275=0,"",教務委員編集用!V275)</f>
        <v/>
      </c>
      <c r="R114" s="186" t="str">
        <f>IF(教務委員編集用!W275=0,"",教務委員編集用!W275)</f>
        <v/>
      </c>
      <c r="S114" s="186" t="str">
        <f>IF(教務委員編集用!X275=0,"",教務委員編集用!X275)</f>
        <v/>
      </c>
    </row>
    <row r="115" spans="6:19">
      <c r="F115" s="186" t="str">
        <f>IF(教務委員編集用!F276=0,"",教務委員編集用!F276)</f>
        <v/>
      </c>
      <c r="G115" s="186" t="str">
        <f>IF(教務委員編集用!G276=0,"",教務委員編集用!G276)</f>
        <v/>
      </c>
      <c r="H115" s="186" t="str">
        <f>IF(教務委員編集用!H276=0,"",教務委員編集用!H276)</f>
        <v/>
      </c>
      <c r="I115" s="186" t="str">
        <f>IF(教務委員編集用!I276=0,"",教務委員編集用!I276)</f>
        <v/>
      </c>
      <c r="J115" s="186" t="str">
        <f>IF(教務委員編集用!J276=0,"",教務委員編集用!J276)</f>
        <v/>
      </c>
      <c r="K115" s="186" t="str">
        <f>IF(教務委員編集用!K276=0,"",教務委員編集用!K276)</f>
        <v/>
      </c>
      <c r="L115" s="186" t="str">
        <f>IF(教務委員編集用!L276=0,"",教務委員編集用!L276)</f>
        <v/>
      </c>
      <c r="M115" s="186" t="str">
        <f>IF(教務委員編集用!M276=0,"",教務委員編集用!M276)</f>
        <v/>
      </c>
      <c r="N115" s="186" t="str">
        <f>IF(教務委員編集用!V276=0,"",教務委員編集用!V276)</f>
        <v/>
      </c>
      <c r="R115" s="186" t="str">
        <f>IF(教務委員編集用!W276=0,"",教務委員編集用!W276)</f>
        <v/>
      </c>
      <c r="S115" s="186" t="str">
        <f>IF(教務委員編集用!X276=0,"",教務委員編集用!X276)</f>
        <v/>
      </c>
    </row>
    <row r="116" spans="6:19">
      <c r="F116" s="186" t="str">
        <f>IF(教務委員編集用!F277=0,"",教務委員編集用!F277)</f>
        <v/>
      </c>
      <c r="G116" s="186" t="str">
        <f>IF(教務委員編集用!G277=0,"",教務委員編集用!G277)</f>
        <v/>
      </c>
      <c r="H116" s="186" t="str">
        <f>IF(教務委員編集用!H277=0,"",教務委員編集用!H277)</f>
        <v/>
      </c>
      <c r="I116" s="186" t="str">
        <f>IF(教務委員編集用!I277=0,"",教務委員編集用!I277)</f>
        <v/>
      </c>
      <c r="J116" s="186" t="str">
        <f>IF(教務委員編集用!J277=0,"",教務委員編集用!J277)</f>
        <v/>
      </c>
      <c r="K116" s="186" t="str">
        <f>IF(教務委員編集用!K277=0,"",教務委員編集用!K277)</f>
        <v/>
      </c>
      <c r="L116" s="186" t="str">
        <f>IF(教務委員編集用!L277=0,"",教務委員編集用!L277)</f>
        <v/>
      </c>
      <c r="M116" s="186" t="str">
        <f>IF(教務委員編集用!M277=0,"",教務委員編集用!M277)</f>
        <v/>
      </c>
      <c r="N116" s="186" t="str">
        <f>IF(教務委員編集用!V277=0,"",教務委員編集用!V277)</f>
        <v/>
      </c>
      <c r="R116" s="186" t="str">
        <f>IF(教務委員編集用!W277=0,"",教務委員編集用!W277)</f>
        <v/>
      </c>
      <c r="S116" s="186" t="str">
        <f>IF(教務委員編集用!X277=0,"",教務委員編集用!X277)</f>
        <v/>
      </c>
    </row>
  </sheetData>
  <mergeCells count="64">
    <mergeCell ref="F96:P98"/>
    <mergeCell ref="F99:P101"/>
    <mergeCell ref="B96:C101"/>
    <mergeCell ref="D96:E98"/>
    <mergeCell ref="D99:E101"/>
    <mergeCell ref="E84:E88"/>
    <mergeCell ref="Q2:T3"/>
    <mergeCell ref="F90:P92"/>
    <mergeCell ref="F93:P95"/>
    <mergeCell ref="B90:C95"/>
    <mergeCell ref="D90:E92"/>
    <mergeCell ref="D93:E95"/>
    <mergeCell ref="E58:E63"/>
    <mergeCell ref="E64:E68"/>
    <mergeCell ref="E69:E72"/>
    <mergeCell ref="E73:E78"/>
    <mergeCell ref="E79:E83"/>
    <mergeCell ref="E33:E37"/>
    <mergeCell ref="E38:E44"/>
    <mergeCell ref="E45:E48"/>
    <mergeCell ref="E49:E53"/>
    <mergeCell ref="E54:E57"/>
    <mergeCell ref="D64:D68"/>
    <mergeCell ref="D69:D72"/>
    <mergeCell ref="D73:D78"/>
    <mergeCell ref="D79:D83"/>
    <mergeCell ref="D84:D88"/>
    <mergeCell ref="D38:D44"/>
    <mergeCell ref="D45:D48"/>
    <mergeCell ref="D49:D53"/>
    <mergeCell ref="D54:D57"/>
    <mergeCell ref="D58:D63"/>
    <mergeCell ref="B38:B57"/>
    <mergeCell ref="B58:B68"/>
    <mergeCell ref="B69:B78"/>
    <mergeCell ref="B79:B88"/>
    <mergeCell ref="C5:C17"/>
    <mergeCell ref="C18:C25"/>
    <mergeCell ref="C26:C37"/>
    <mergeCell ref="C38:C57"/>
    <mergeCell ref="C58:C68"/>
    <mergeCell ref="C69:C78"/>
    <mergeCell ref="C79:C88"/>
    <mergeCell ref="B4:C4"/>
    <mergeCell ref="D4:E4"/>
    <mergeCell ref="B5:B17"/>
    <mergeCell ref="B18:B25"/>
    <mergeCell ref="B26:B37"/>
    <mergeCell ref="D5:D12"/>
    <mergeCell ref="D13:D17"/>
    <mergeCell ref="D18:D21"/>
    <mergeCell ref="D22:D25"/>
    <mergeCell ref="D26:D32"/>
    <mergeCell ref="D33:D37"/>
    <mergeCell ref="E5:E12"/>
    <mergeCell ref="E13:E17"/>
    <mergeCell ref="E18:E21"/>
    <mergeCell ref="E22:E25"/>
    <mergeCell ref="E26:E32"/>
    <mergeCell ref="B2:D2"/>
    <mergeCell ref="G2:H2"/>
    <mergeCell ref="I2:K2"/>
    <mergeCell ref="L2:M2"/>
    <mergeCell ref="N2:P2"/>
  </mergeCells>
  <phoneticPr fontId="17"/>
  <dataValidations count="2">
    <dataValidation type="list" allowBlank="1" showInputMessage="1" showErrorMessage="1" sqref="P5:P11 P33:P36 P38:P41 P73:P77 P13:P16 P26:P31 P49:P51">
      <formula1>"5,4,3,2,1,0"</formula1>
    </dataValidation>
    <dataValidation type="list" allowBlank="1" showInputMessage="1" showErrorMessage="1" sqref="O5:O6 O13 O26:O30 O38:O41 O73:O74 O49:O51">
      <formula1>"30分未満,30分～1時間,1～2時間,2～3時間,3時間以上"</formula1>
    </dataValidation>
  </dataValidations>
  <pageMargins left="0.69930555555555596" right="0.69930555555555596" top="0.75" bottom="0.75" header="0.3" footer="0.3"/>
  <pageSetup paperSize="9" scale="74" fitToHeight="0" orientation="portrait"/>
  <headerFooter alignWithMargins="0">
    <oddHeader>&amp;C&amp;18&amp;A</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24"/>
  <sheetViews>
    <sheetView workbookViewId="0">
      <pane ySplit="4" topLeftCell="A26" activePane="bottomLeft" state="frozen"/>
      <selection pane="bottomLeft" activeCell="M23" sqref="M23"/>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186" customWidth="1"/>
    <col min="7" max="7" width="3" style="186" customWidth="1"/>
    <col min="8" max="8" width="7.77734375" style="186" customWidth="1"/>
    <col min="9" max="9" width="6.6640625" style="186" customWidth="1"/>
    <col min="10" max="10" width="2.77734375" style="186" customWidth="1"/>
    <col min="11" max="11" width="4.33203125" style="186" customWidth="1"/>
    <col min="12" max="12" width="5.21875" style="186" customWidth="1"/>
    <col min="13" max="14" width="7" style="186" customWidth="1"/>
    <col min="15" max="18" width="9.88671875" style="186" customWidth="1"/>
    <col min="19" max="19" width="9.6640625" style="186" customWidth="1"/>
    <col min="20" max="20" width="9" style="187"/>
  </cols>
  <sheetData>
    <row r="2" spans="2:20" ht="21.75" customHeight="1">
      <c r="B2" s="475" t="s">
        <v>13</v>
      </c>
      <c r="C2" s="475"/>
      <c r="D2" s="475"/>
      <c r="G2" s="476" t="s">
        <v>14</v>
      </c>
      <c r="H2" s="477"/>
      <c r="I2" s="477" t="str">
        <f>IF('1年生'!I2:K2=0,"",'1年生'!I2:K2)</f>
        <v/>
      </c>
      <c r="J2" s="477"/>
      <c r="K2" s="543"/>
      <c r="L2" s="480" t="s">
        <v>15</v>
      </c>
      <c r="M2" s="477"/>
      <c r="N2" s="477" t="str">
        <f>IF('1年生'!N2:P2=0,"",'1年生'!N2:P2)</f>
        <v/>
      </c>
      <c r="O2" s="477"/>
      <c r="P2" s="543"/>
      <c r="Q2" s="512" t="s">
        <v>16</v>
      </c>
      <c r="R2" s="512"/>
      <c r="S2" s="512"/>
      <c r="T2" s="512"/>
    </row>
    <row r="3" spans="2:20">
      <c r="Q3" s="513"/>
      <c r="R3" s="513"/>
      <c r="S3" s="513"/>
      <c r="T3" s="513"/>
    </row>
    <row r="4" spans="2:20" ht="75" customHeight="1">
      <c r="B4" s="481" t="str">
        <f>IF(教務委員編集用!B8=0,"",教務委員編集用!B8)</f>
        <v>大項目</v>
      </c>
      <c r="C4" s="482"/>
      <c r="D4" s="482" t="str">
        <f>IF(教務委員編集用!D8=0,"",教務委員編集用!D8)</f>
        <v>細項目</v>
      </c>
      <c r="E4" s="482"/>
      <c r="F4" s="188" t="str">
        <f>IF(教務委員編集用!F8=0,"",教務委員編集用!F8)</f>
        <v>授業科目名</v>
      </c>
      <c r="G4" s="188" t="str">
        <f>IF(教務委員編集用!G8=0,"",教務委員編集用!G8)</f>
        <v>単位数</v>
      </c>
      <c r="H4" s="188" t="str">
        <f>IF(教務委員編集用!H8=0,"",教務委員編集用!H8)</f>
        <v>必修・選択</v>
      </c>
      <c r="I4" s="188" t="str">
        <f>IF(教務委員編集用!I8=0,"",教務委員編集用!I8)</f>
        <v>履修・学修単位</v>
      </c>
      <c r="J4" s="188" t="str">
        <f>IF(教務委員編集用!J8=0,"",教務委員編集用!J8)</f>
        <v>年次</v>
      </c>
      <c r="K4" s="188" t="str">
        <f>IF(教務委員編集用!K8=0,"",教務委員編集用!K8)</f>
        <v>学期</v>
      </c>
      <c r="L4" s="188" t="str">
        <f>IF(教務委員編集用!L8=0,"",教務委員編集用!L8)</f>
        <v>合計時間数</v>
      </c>
      <c r="M4" s="188" t="str">
        <f>IF(教務委員編集用!M8=0,"",教務委員編集用!M8)</f>
        <v>学習・教育目標の割合</v>
      </c>
      <c r="N4" s="188" t="str">
        <f>IF(教務委員編集用!N8=0,"",教務委員編集用!N8)</f>
        <v>履修授業時間</v>
      </c>
      <c r="O4" s="208" t="str">
        <f>教務委員編集用!S8</f>
        <v>1週間当たりの家庭学習平均時間</v>
      </c>
      <c r="P4" s="307" t="str">
        <f>IF(教務委員編集用!T8=0,"",教務委員編集用!T8)</f>
        <v>自己評価
達成度を5段階で評価</v>
      </c>
      <c r="Q4" s="208" t="s">
        <v>17</v>
      </c>
      <c r="R4" s="208" t="s">
        <v>18</v>
      </c>
      <c r="S4" s="208" t="s">
        <v>19</v>
      </c>
      <c r="T4" s="233" t="str">
        <f>教務委員編集用!R8</f>
        <v>学年末
成績</v>
      </c>
    </row>
    <row r="5" spans="2:20">
      <c r="B5" s="483" t="str">
        <f>教務委員編集用!B9</f>
        <v>A</v>
      </c>
      <c r="C5" s="500" t="str">
        <f>教務委員編集用!C9</f>
        <v>世界の政治,経済,産業や文化を理解し,その中で自分自身か社会に貢献できる役割が何かを討論し,多面的に物事を考え,行動できる素養を持つ。</v>
      </c>
      <c r="D5" s="489">
        <f>教務委員編集用!D9</f>
        <v>1</v>
      </c>
      <c r="E5" s="544" t="str">
        <f>教務委員編集用!E9</f>
        <v>社会科学および人文科学に興味を持ち,関連知識を理解し身につけられる.また,自分自身と他人との関わりや価値観の相違について理解できる.</v>
      </c>
      <c r="F5" s="207" t="str">
        <f>教務委員編集用!F12</f>
        <v>国語Ⅲ</v>
      </c>
      <c r="G5" s="207">
        <f>教務委員編集用!G12</f>
        <v>2</v>
      </c>
      <c r="H5" s="207" t="str">
        <f>教務委員編集用!H12</f>
        <v>必修</v>
      </c>
      <c r="I5" s="207" t="str">
        <f>教務委員編集用!I12</f>
        <v>履修</v>
      </c>
      <c r="J5" s="207">
        <f>教務委員編集用!J12</f>
        <v>3</v>
      </c>
      <c r="K5" s="207" t="str">
        <f>教務委員編集用!K12</f>
        <v>通年</v>
      </c>
      <c r="L5" s="207">
        <f>教務委員編集用!L12</f>
        <v>45</v>
      </c>
      <c r="M5" s="207">
        <f>教務委員編集用!M12</f>
        <v>100</v>
      </c>
      <c r="N5" s="207">
        <f>教務委員編集用!$N$12</f>
        <v>45</v>
      </c>
      <c r="O5" s="309"/>
      <c r="P5" s="310"/>
      <c r="Q5" s="332"/>
      <c r="R5" s="332"/>
      <c r="S5" s="332"/>
      <c r="T5" s="333"/>
    </row>
    <row r="6" spans="2:20">
      <c r="B6" s="484"/>
      <c r="C6" s="502"/>
      <c r="D6" s="490"/>
      <c r="E6" s="499"/>
      <c r="F6" s="191" t="str">
        <f>教務委員編集用!F15</f>
        <v>現代社会</v>
      </c>
      <c r="G6" s="191">
        <f>教務委員編集用!G15</f>
        <v>1</v>
      </c>
      <c r="H6" s="191" t="str">
        <f>教務委員編集用!H15</f>
        <v>必修</v>
      </c>
      <c r="I6" s="191" t="str">
        <f>教務委員編集用!I15</f>
        <v>履修</v>
      </c>
      <c r="J6" s="191">
        <f>教務委員編集用!J15</f>
        <v>3</v>
      </c>
      <c r="K6" s="191" t="str">
        <f>教務委員編集用!K15</f>
        <v>半期</v>
      </c>
      <c r="L6" s="191">
        <f>教務委員編集用!L15</f>
        <v>22.5</v>
      </c>
      <c r="M6" s="191">
        <f>教務委員編集用!M15</f>
        <v>100</v>
      </c>
      <c r="N6" s="191">
        <f>教務委員編集用!$N$15</f>
        <v>22.5</v>
      </c>
      <c r="O6" s="214"/>
      <c r="P6" s="215"/>
      <c r="Q6" s="245"/>
      <c r="R6" s="245"/>
      <c r="S6" s="245"/>
      <c r="T6" s="238"/>
    </row>
    <row r="7" spans="2:20">
      <c r="B7" s="484"/>
      <c r="C7" s="502"/>
      <c r="D7" s="490"/>
      <c r="E7" s="499"/>
      <c r="F7" s="191"/>
      <c r="G7" s="191"/>
      <c r="H7" s="191"/>
      <c r="I7" s="191"/>
      <c r="J7" s="191"/>
      <c r="K7" s="191"/>
      <c r="L7" s="191"/>
      <c r="M7" s="191"/>
      <c r="N7" s="191"/>
      <c r="O7" s="191"/>
      <c r="P7" s="216"/>
      <c r="Q7" s="191"/>
      <c r="R7" s="191"/>
      <c r="S7" s="191"/>
      <c r="T7" s="219"/>
    </row>
    <row r="8" spans="2:20">
      <c r="B8" s="484"/>
      <c r="C8" s="502"/>
      <c r="D8" s="490"/>
      <c r="E8" s="499"/>
      <c r="F8" s="191"/>
      <c r="G8" s="191"/>
      <c r="H8" s="191"/>
      <c r="I8" s="191"/>
      <c r="J8" s="191"/>
      <c r="K8" s="191"/>
      <c r="L8" s="191"/>
      <c r="M8" s="191"/>
      <c r="N8" s="191"/>
      <c r="O8" s="191"/>
      <c r="P8" s="216"/>
      <c r="Q8" s="191"/>
      <c r="R8" s="191"/>
      <c r="S8" s="191"/>
      <c r="T8" s="219"/>
    </row>
    <row r="9" spans="2:20">
      <c r="B9" s="484"/>
      <c r="C9" s="502"/>
      <c r="D9" s="490"/>
      <c r="E9" s="499"/>
      <c r="F9" s="191"/>
      <c r="G9" s="191"/>
      <c r="H9" s="191"/>
      <c r="I9" s="191"/>
      <c r="J9" s="191"/>
      <c r="K9" s="191"/>
      <c r="L9" s="191"/>
      <c r="M9" s="191"/>
      <c r="N9" s="191"/>
      <c r="O9" s="191"/>
      <c r="P9" s="216"/>
      <c r="Q9" s="191"/>
      <c r="R9" s="191"/>
      <c r="S9" s="191"/>
      <c r="T9" s="219"/>
    </row>
    <row r="10" spans="2:20">
      <c r="B10" s="484"/>
      <c r="C10" s="502"/>
      <c r="D10" s="490"/>
      <c r="E10" s="499"/>
      <c r="F10" s="191"/>
      <c r="G10" s="191"/>
      <c r="H10" s="191"/>
      <c r="I10" s="191"/>
      <c r="J10" s="191"/>
      <c r="K10" s="191"/>
      <c r="L10" s="191"/>
      <c r="M10" s="191"/>
      <c r="N10" s="191"/>
      <c r="O10" s="191"/>
      <c r="P10" s="216"/>
      <c r="Q10" s="191"/>
      <c r="R10" s="191"/>
      <c r="S10" s="191"/>
      <c r="T10" s="219"/>
    </row>
    <row r="11" spans="2:20">
      <c r="B11" s="484"/>
      <c r="C11" s="502"/>
      <c r="D11" s="490"/>
      <c r="E11" s="499"/>
      <c r="F11" s="192"/>
      <c r="G11" s="192"/>
      <c r="H11" s="192"/>
      <c r="I11" s="192"/>
      <c r="J11" s="192"/>
      <c r="K11" s="192"/>
      <c r="L11" s="192"/>
      <c r="M11" s="192"/>
      <c r="N11" s="192"/>
      <c r="O11" s="192"/>
      <c r="P11" s="221"/>
      <c r="Q11" s="192"/>
      <c r="R11" s="192"/>
      <c r="S11" s="192"/>
      <c r="T11" s="241"/>
    </row>
    <row r="12" spans="2:20">
      <c r="B12" s="484"/>
      <c r="C12" s="502"/>
      <c r="D12" s="491"/>
      <c r="E12" s="545"/>
      <c r="F12" s="304" t="str">
        <f>IF(教務委員編集用!F33=0,"",教務委員編集用!F33)</f>
        <v>A-1 3年小計</v>
      </c>
      <c r="G12" s="304" t="str">
        <f>IF(教務委員編集用!G33=0,"",教務委員編集用!G33)</f>
        <v/>
      </c>
      <c r="H12" s="304" t="str">
        <f>IF(教務委員編集用!H33=0,"",教務委員編集用!H33)</f>
        <v/>
      </c>
      <c r="I12" s="304" t="str">
        <f>IF(教務委員編集用!I33=0,"",教務委員編集用!I33)</f>
        <v/>
      </c>
      <c r="J12" s="304">
        <f>IF(教務委員編集用!J33=0,"",教務委員編集用!J33)</f>
        <v>3</v>
      </c>
      <c r="K12" s="304" t="str">
        <f>IF(教務委員編集用!K33=0,"",教務委員編集用!K33)</f>
        <v/>
      </c>
      <c r="L12" s="304" t="str">
        <f>IF(教務委員編集用!L33=0,"",教務委員編集用!L33)</f>
        <v/>
      </c>
      <c r="M12" s="304" t="str">
        <f>IF(教務委員編集用!M33=0,"",教務委員編集用!M33)</f>
        <v/>
      </c>
      <c r="N12" s="304"/>
      <c r="O12" s="304"/>
      <c r="P12" s="313">
        <f>教務委員編集用!T33</f>
        <v>0</v>
      </c>
      <c r="Q12" s="304"/>
      <c r="R12" s="304"/>
      <c r="S12" s="304"/>
      <c r="T12" s="336"/>
    </row>
    <row r="13" spans="2:20">
      <c r="B13" s="484"/>
      <c r="C13" s="502"/>
      <c r="D13" s="492">
        <f>教務委員編集用!D37</f>
        <v>2</v>
      </c>
      <c r="E13" s="509" t="str">
        <f>教務委員編集用!E37</f>
        <v>健全な心身の発達について理解して行動でき,考えを述べることができる.</v>
      </c>
      <c r="F13" s="194" t="str">
        <f>教務委員編集用!F39</f>
        <v>保健・体育Ⅲ</v>
      </c>
      <c r="G13" s="194">
        <f>教務委員編集用!G39</f>
        <v>2</v>
      </c>
      <c r="H13" s="194" t="str">
        <f>教務委員編集用!H39</f>
        <v>必修</v>
      </c>
      <c r="I13" s="194" t="str">
        <f>教務委員編集用!I39</f>
        <v>履修</v>
      </c>
      <c r="J13" s="194">
        <f>教務委員編集用!J39</f>
        <v>3</v>
      </c>
      <c r="K13" s="194" t="str">
        <f>教務委員編集用!K39</f>
        <v>通年</v>
      </c>
      <c r="L13" s="194">
        <f>教務委員編集用!L39</f>
        <v>45</v>
      </c>
      <c r="M13" s="194">
        <f>教務委員編集用!M39</f>
        <v>100</v>
      </c>
      <c r="N13" s="194">
        <f>教務委員編集用!$N$39</f>
        <v>45</v>
      </c>
      <c r="O13" s="214"/>
      <c r="P13" s="314"/>
      <c r="Q13" s="420"/>
      <c r="R13" s="420"/>
      <c r="S13" s="420"/>
      <c r="T13" s="339"/>
    </row>
    <row r="14" spans="2:20">
      <c r="B14" s="484"/>
      <c r="C14" s="502"/>
      <c r="D14" s="490"/>
      <c r="E14" s="509"/>
      <c r="F14" s="191"/>
      <c r="G14" s="191"/>
      <c r="H14" s="191"/>
      <c r="I14" s="191"/>
      <c r="J14" s="191"/>
      <c r="K14" s="191"/>
      <c r="L14" s="191"/>
      <c r="M14" s="191"/>
      <c r="N14" s="191"/>
      <c r="O14" s="191"/>
      <c r="P14" s="216"/>
      <c r="Q14" s="191"/>
      <c r="R14" s="191"/>
      <c r="S14" s="191"/>
      <c r="T14" s="219"/>
    </row>
    <row r="15" spans="2:20">
      <c r="B15" s="484"/>
      <c r="C15" s="502"/>
      <c r="D15" s="490"/>
      <c r="E15" s="509"/>
      <c r="F15" s="191"/>
      <c r="G15" s="191"/>
      <c r="H15" s="191"/>
      <c r="I15" s="191"/>
      <c r="J15" s="191"/>
      <c r="K15" s="191"/>
      <c r="L15" s="191"/>
      <c r="M15" s="191"/>
      <c r="N15" s="191"/>
      <c r="O15" s="191"/>
      <c r="P15" s="216"/>
      <c r="Q15" s="191"/>
      <c r="R15" s="191"/>
      <c r="S15" s="191"/>
      <c r="T15" s="219"/>
    </row>
    <row r="16" spans="2:20">
      <c r="B16" s="484"/>
      <c r="C16" s="502"/>
      <c r="D16" s="490"/>
      <c r="E16" s="509"/>
      <c r="F16" s="192"/>
      <c r="G16" s="192"/>
      <c r="H16" s="192"/>
      <c r="I16" s="192"/>
      <c r="J16" s="192"/>
      <c r="K16" s="192"/>
      <c r="L16" s="192"/>
      <c r="M16" s="192"/>
      <c r="N16" s="192"/>
      <c r="O16" s="192"/>
      <c r="P16" s="221"/>
      <c r="Q16" s="192"/>
      <c r="R16" s="192"/>
      <c r="S16" s="192"/>
      <c r="T16" s="241"/>
    </row>
    <row r="17" spans="2:20">
      <c r="B17" s="484"/>
      <c r="C17" s="502"/>
      <c r="D17" s="493"/>
      <c r="E17" s="509"/>
      <c r="F17" s="194" t="str">
        <f>IF(教務委員編集用!F44=0,"",教務委員編集用!F44)</f>
        <v>A-2 3年小計</v>
      </c>
      <c r="G17" s="194" t="str">
        <f>IF(教務委員編集用!G44=0,"",教務委員編集用!G44)</f>
        <v/>
      </c>
      <c r="H17" s="194" t="str">
        <f>IF(教務委員編集用!H44=0,"",教務委員編集用!H44)</f>
        <v/>
      </c>
      <c r="I17" s="194" t="str">
        <f>IF(教務委員編集用!I44=0,"",教務委員編集用!I44)</f>
        <v/>
      </c>
      <c r="J17" s="194">
        <f>IF(教務委員編集用!J44=0,"",教務委員編集用!J44)</f>
        <v>3</v>
      </c>
      <c r="K17" s="194" t="str">
        <f>IF(教務委員編集用!K44=0,"",教務委員編集用!K44)</f>
        <v/>
      </c>
      <c r="L17" s="194" t="str">
        <f>IF(教務委員編集用!L44=0,"",教務委員編集用!L44)</f>
        <v/>
      </c>
      <c r="M17" s="194" t="str">
        <f>IF(教務委員編集用!M44=0,"",教務委員編集用!M44)</f>
        <v/>
      </c>
      <c r="N17" s="194"/>
      <c r="O17" s="194"/>
      <c r="P17" s="315">
        <f>教務委員編集用!T44</f>
        <v>0</v>
      </c>
      <c r="Q17" s="194"/>
      <c r="R17" s="194"/>
      <c r="S17" s="194"/>
      <c r="T17" s="211"/>
    </row>
    <row r="18" spans="2:20">
      <c r="B18" s="485" t="str">
        <f>教務委員編集用!B49</f>
        <v>B</v>
      </c>
      <c r="C18" s="506" t="str">
        <f>教務委員編集用!C49</f>
        <v>自然環境や社会の問題に関心を持ち,技術者としての役割と責任について考えを述べる素養を持つ。(技術者倫理)</v>
      </c>
      <c r="D18" s="489">
        <f>教務委員編集用!D49</f>
        <v>1</v>
      </c>
      <c r="E18" s="501" t="str">
        <f>教務委員編集用!E49</f>
        <v>自然や社会の問題に関心を持ち,技術が果たしてきた役割を理解し論述できる.</v>
      </c>
      <c r="F18" s="207"/>
      <c r="G18" s="207"/>
      <c r="H18" s="207"/>
      <c r="I18" s="207"/>
      <c r="J18" s="207"/>
      <c r="K18" s="207"/>
      <c r="L18" s="207"/>
      <c r="M18" s="207"/>
      <c r="N18" s="207"/>
      <c r="O18" s="207"/>
      <c r="P18" s="375"/>
      <c r="Q18" s="207"/>
      <c r="R18" s="207"/>
      <c r="S18" s="207"/>
      <c r="T18" s="230"/>
    </row>
    <row r="19" spans="2:20">
      <c r="B19" s="486"/>
      <c r="C19" s="507"/>
      <c r="D19" s="490"/>
      <c r="E19" s="502"/>
      <c r="F19" s="191"/>
      <c r="G19" s="191"/>
      <c r="H19" s="191"/>
      <c r="I19" s="191"/>
      <c r="J19" s="191"/>
      <c r="K19" s="191"/>
      <c r="L19" s="191"/>
      <c r="M19" s="191"/>
      <c r="N19" s="191"/>
      <c r="O19" s="191"/>
      <c r="P19" s="224"/>
      <c r="Q19" s="191"/>
      <c r="R19" s="191"/>
      <c r="S19" s="191"/>
      <c r="T19" s="219"/>
    </row>
    <row r="20" spans="2:20">
      <c r="B20" s="486"/>
      <c r="C20" s="507"/>
      <c r="D20" s="490"/>
      <c r="E20" s="502"/>
      <c r="F20" s="192"/>
      <c r="G20" s="192"/>
      <c r="H20" s="192"/>
      <c r="I20" s="192"/>
      <c r="J20" s="192"/>
      <c r="K20" s="192"/>
      <c r="L20" s="192"/>
      <c r="M20" s="192"/>
      <c r="N20" s="192"/>
      <c r="O20" s="192"/>
      <c r="P20" s="225"/>
      <c r="Q20" s="192"/>
      <c r="R20" s="192"/>
      <c r="S20" s="192"/>
      <c r="T20" s="241"/>
    </row>
    <row r="21" spans="2:20">
      <c r="B21" s="486"/>
      <c r="C21" s="507"/>
      <c r="D21" s="491"/>
      <c r="E21" s="503"/>
      <c r="F21" s="304" t="str">
        <f>IF(教務委員編集用!F52=0,"",教務委員編集用!F52)</f>
        <v>B-1 3年小計</v>
      </c>
      <c r="G21" s="304" t="str">
        <f>IF(教務委員編集用!G52=0,"",教務委員編集用!G52)</f>
        <v/>
      </c>
      <c r="H21" s="304" t="str">
        <f>IF(教務委員編集用!H52=0,"",教務委員編集用!H52)</f>
        <v/>
      </c>
      <c r="I21" s="304" t="str">
        <f>IF(教務委員編集用!I52=0,"",教務委員編集用!I52)</f>
        <v/>
      </c>
      <c r="J21" s="304">
        <f>IF(教務委員編集用!J52=0,"",教務委員編集用!J52)</f>
        <v>3</v>
      </c>
      <c r="K21" s="304" t="str">
        <f>IF(教務委員編集用!K52=0,"",教務委員編集用!K52)</f>
        <v/>
      </c>
      <c r="L21" s="304" t="str">
        <f>IF(教務委員編集用!L52=0,"",教務委員編集用!L52)</f>
        <v/>
      </c>
      <c r="M21" s="304" t="str">
        <f>IF(教務委員編集用!M52=0,"",教務委員編集用!M52)</f>
        <v/>
      </c>
      <c r="N21" s="304"/>
      <c r="O21" s="304"/>
      <c r="P21" s="318">
        <f>教務委員編集用!T52</f>
        <v>0</v>
      </c>
      <c r="Q21" s="304"/>
      <c r="R21" s="304"/>
      <c r="S21" s="304"/>
      <c r="T21" s="336"/>
    </row>
    <row r="22" spans="2:20">
      <c r="B22" s="486"/>
      <c r="C22" s="507"/>
      <c r="D22" s="494">
        <f>教務委員編集用!D56</f>
        <v>2</v>
      </c>
      <c r="E22" s="500" t="str">
        <f>教務委員編集用!E56</f>
        <v>環境や社会における課題を理解し論述できる.</v>
      </c>
      <c r="F22" s="194"/>
      <c r="G22" s="194"/>
      <c r="H22" s="194"/>
      <c r="I22" s="194"/>
      <c r="J22" s="194"/>
      <c r="K22" s="194"/>
      <c r="L22" s="194"/>
      <c r="M22" s="194"/>
      <c r="N22" s="194"/>
      <c r="O22" s="194"/>
      <c r="P22" s="378"/>
      <c r="Q22" s="194"/>
      <c r="R22" s="194"/>
      <c r="S22" s="194"/>
      <c r="T22" s="211"/>
    </row>
    <row r="23" spans="2:20">
      <c r="B23" s="486"/>
      <c r="C23" s="507"/>
      <c r="D23" s="495"/>
      <c r="E23" s="502"/>
      <c r="F23" s="191"/>
      <c r="G23" s="191"/>
      <c r="H23" s="191"/>
      <c r="I23" s="191"/>
      <c r="J23" s="191"/>
      <c r="K23" s="191"/>
      <c r="L23" s="191"/>
      <c r="M23" s="191"/>
      <c r="N23" s="191"/>
      <c r="O23" s="191"/>
      <c r="P23" s="224"/>
      <c r="Q23" s="191"/>
      <c r="R23" s="191"/>
      <c r="S23" s="191"/>
      <c r="T23" s="219"/>
    </row>
    <row r="24" spans="2:20">
      <c r="B24" s="486"/>
      <c r="C24" s="507"/>
      <c r="D24" s="495"/>
      <c r="E24" s="502"/>
      <c r="F24" s="192"/>
      <c r="G24" s="192"/>
      <c r="H24" s="192"/>
      <c r="I24" s="192"/>
      <c r="J24" s="192"/>
      <c r="K24" s="192"/>
      <c r="L24" s="192"/>
      <c r="M24" s="192"/>
      <c r="N24" s="192"/>
      <c r="O24" s="192"/>
      <c r="P24" s="225"/>
      <c r="Q24" s="192"/>
      <c r="R24" s="192"/>
      <c r="S24" s="192"/>
      <c r="T24" s="241"/>
    </row>
    <row r="25" spans="2:20">
      <c r="B25" s="486"/>
      <c r="C25" s="507"/>
      <c r="D25" s="495"/>
      <c r="E25" s="502"/>
      <c r="F25" s="194" t="str">
        <f>IF(教務委員編集用!F60=0,"",教務委員編集用!F60)</f>
        <v>B-2 3年小計</v>
      </c>
      <c r="G25" s="194" t="str">
        <f>IF(教務委員編集用!G60=0,"",教務委員編集用!G60)</f>
        <v/>
      </c>
      <c r="H25" s="194" t="str">
        <f>IF(教務委員編集用!H60=0,"",教務委員編集用!H60)</f>
        <v/>
      </c>
      <c r="I25" s="194" t="str">
        <f>IF(教務委員編集用!I60=0,"",教務委員編集用!I60)</f>
        <v/>
      </c>
      <c r="J25" s="194">
        <f>IF(教務委員編集用!J60=0,"",教務委員編集用!J60)</f>
        <v>3</v>
      </c>
      <c r="K25" s="194" t="str">
        <f>IF(教務委員編集用!K60=0,"",教務委員編集用!K60)</f>
        <v/>
      </c>
      <c r="L25" s="194" t="str">
        <f>IF(教務委員編集用!L60=0,"",教務委員編集用!L60)</f>
        <v/>
      </c>
      <c r="M25" s="194" t="str">
        <f>IF(教務委員編集用!M60=0,"",教務委員編集用!M60)</f>
        <v/>
      </c>
      <c r="N25" s="194"/>
      <c r="O25" s="319"/>
      <c r="P25" s="315">
        <f>教務委員編集用!T60</f>
        <v>0</v>
      </c>
      <c r="Q25" s="194"/>
      <c r="R25" s="194"/>
      <c r="S25" s="194"/>
      <c r="T25" s="211"/>
    </row>
    <row r="26" spans="2:20">
      <c r="B26" s="487" t="str">
        <f>教務委員編集用!B65</f>
        <v>C</v>
      </c>
      <c r="C26" s="508" t="str">
        <f>教務委員編集用!C65</f>
        <v>機械,電気電子,情報または土木の工学分野(以下「基盤となる工学分野」という。)に必要な数学,自然科学の知識を有し,情報技術に関する基礎知識を習得して活用できる。</v>
      </c>
      <c r="D26" s="489">
        <f>教務委員編集用!D65</f>
        <v>1</v>
      </c>
      <c r="E26" s="501" t="str">
        <f>教務委員編集用!E65</f>
        <v>数学,自然科学において,事象を理解するとともに,技術士第一次試験相当の学力を身につける.</v>
      </c>
      <c r="F26" s="207" t="str">
        <f>教務委員編集用!F75</f>
        <v>微分積分ⅡＡ</v>
      </c>
      <c r="G26" s="207">
        <f>教務委員編集用!G75</f>
        <v>2</v>
      </c>
      <c r="H26" s="207" t="str">
        <f>教務委員編集用!H75</f>
        <v>必修</v>
      </c>
      <c r="I26" s="207" t="str">
        <f>教務委員編集用!I75</f>
        <v>履修</v>
      </c>
      <c r="J26" s="207">
        <f>教務委員編集用!J75</f>
        <v>3</v>
      </c>
      <c r="K26" s="207" t="str">
        <f>教務委員編集用!K75</f>
        <v>通年</v>
      </c>
      <c r="L26" s="207">
        <f>教務委員編集用!L75</f>
        <v>45</v>
      </c>
      <c r="M26" s="207">
        <f>教務委員編集用!M75</f>
        <v>100</v>
      </c>
      <c r="N26" s="207">
        <f>教務委員編集用!N75</f>
        <v>45</v>
      </c>
      <c r="O26" s="309"/>
      <c r="P26" s="310"/>
      <c r="Q26" s="332"/>
      <c r="R26" s="332"/>
      <c r="S26" s="332"/>
      <c r="T26" s="333"/>
    </row>
    <row r="27" spans="2:20">
      <c r="B27" s="488"/>
      <c r="C27" s="509"/>
      <c r="D27" s="490"/>
      <c r="E27" s="502"/>
      <c r="F27" s="191" t="str">
        <f>教務委員編集用!F76</f>
        <v>微分積分ⅡＢ</v>
      </c>
      <c r="G27" s="191">
        <f>教務委員編集用!G76</f>
        <v>2</v>
      </c>
      <c r="H27" s="191" t="str">
        <f>教務委員編集用!H76</f>
        <v>必修</v>
      </c>
      <c r="I27" s="191" t="str">
        <f>教務委員編集用!I76</f>
        <v>履修</v>
      </c>
      <c r="J27" s="191">
        <f>教務委員編集用!J76</f>
        <v>3</v>
      </c>
      <c r="K27" s="191" t="str">
        <f>教務委員編集用!K76</f>
        <v>通年</v>
      </c>
      <c r="L27" s="191">
        <f>教務委員編集用!L76</f>
        <v>45</v>
      </c>
      <c r="M27" s="191">
        <f>教務委員編集用!M76</f>
        <v>100</v>
      </c>
      <c r="N27" s="191">
        <f>教務委員編集用!N76</f>
        <v>45</v>
      </c>
      <c r="O27" s="214"/>
      <c r="P27" s="215"/>
      <c r="Q27" s="245"/>
      <c r="R27" s="245"/>
      <c r="S27" s="245"/>
      <c r="T27" s="238"/>
    </row>
    <row r="28" spans="2:20">
      <c r="B28" s="488"/>
      <c r="C28" s="509"/>
      <c r="D28" s="490"/>
      <c r="E28" s="502"/>
      <c r="F28" s="191" t="str">
        <f>教務委員編集用!F77</f>
        <v>確率統計I　</v>
      </c>
      <c r="G28" s="191">
        <f>教務委員編集用!G77</f>
        <v>1</v>
      </c>
      <c r="H28" s="191" t="str">
        <f>教務委員編集用!H77</f>
        <v>必修</v>
      </c>
      <c r="I28" s="191" t="str">
        <f>教務委員編集用!I77</f>
        <v>履修</v>
      </c>
      <c r="J28" s="191">
        <f>教務委員編集用!J77</f>
        <v>3</v>
      </c>
      <c r="K28" s="191" t="str">
        <f>教務委員編集用!K77</f>
        <v>半期</v>
      </c>
      <c r="L28" s="191">
        <f>教務委員編集用!L77</f>
        <v>22.5</v>
      </c>
      <c r="M28" s="191">
        <f>教務委員編集用!M77</f>
        <v>100</v>
      </c>
      <c r="N28" s="191">
        <f>教務委員編集用!N77</f>
        <v>22.5</v>
      </c>
      <c r="O28" s="214"/>
      <c r="P28" s="215"/>
      <c r="Q28" s="245"/>
      <c r="R28" s="245"/>
      <c r="S28" s="245"/>
      <c r="T28" s="238"/>
    </row>
    <row r="29" spans="2:20">
      <c r="B29" s="488"/>
      <c r="C29" s="509"/>
      <c r="D29" s="490"/>
      <c r="E29" s="502"/>
      <c r="F29" s="191" t="str">
        <f>教務委員編集用!F78</f>
        <v>線形代数Ⅱ　</v>
      </c>
      <c r="G29" s="191">
        <f>教務委員編集用!G78</f>
        <v>1</v>
      </c>
      <c r="H29" s="191" t="str">
        <f>教務委員編集用!H78</f>
        <v>必修</v>
      </c>
      <c r="I29" s="191" t="str">
        <f>教務委員編集用!I78</f>
        <v>履修</v>
      </c>
      <c r="J29" s="191">
        <f>教務委員編集用!J78</f>
        <v>3</v>
      </c>
      <c r="K29" s="191" t="str">
        <f>教務委員編集用!K78</f>
        <v>半期</v>
      </c>
      <c r="L29" s="191">
        <f>教務委員編集用!L78</f>
        <v>22.5</v>
      </c>
      <c r="M29" s="191">
        <f>教務委員編集用!M78</f>
        <v>100</v>
      </c>
      <c r="N29" s="191">
        <f>教務委員編集用!N78</f>
        <v>22.5</v>
      </c>
      <c r="O29" s="214"/>
      <c r="P29" s="215"/>
      <c r="Q29" s="245"/>
      <c r="R29" s="245"/>
      <c r="S29" s="245"/>
      <c r="T29" s="238"/>
    </row>
    <row r="30" spans="2:20">
      <c r="B30" s="488"/>
      <c r="C30" s="509"/>
      <c r="D30" s="490"/>
      <c r="E30" s="502"/>
      <c r="F30" s="191" t="str">
        <f>教務委員編集用!F79</f>
        <v>応用物理Ⅰ</v>
      </c>
      <c r="G30" s="191">
        <f>教務委員編集用!G79</f>
        <v>2</v>
      </c>
      <c r="H30" s="191" t="str">
        <f>教務委員編集用!H79</f>
        <v>必修</v>
      </c>
      <c r="I30" s="191" t="str">
        <f>教務委員編集用!I79</f>
        <v>履修</v>
      </c>
      <c r="J30" s="191">
        <f>教務委員編集用!J79</f>
        <v>3</v>
      </c>
      <c r="K30" s="191" t="str">
        <f>教務委員編集用!K79</f>
        <v>通年</v>
      </c>
      <c r="L30" s="191">
        <f>教務委員編集用!L79</f>
        <v>45</v>
      </c>
      <c r="M30" s="191">
        <f>教務委員編集用!M79</f>
        <v>100</v>
      </c>
      <c r="N30" s="191">
        <f>教務委員編集用!N79</f>
        <v>45</v>
      </c>
      <c r="O30" s="214"/>
      <c r="P30" s="215"/>
      <c r="Q30" s="245"/>
      <c r="R30" s="245"/>
      <c r="S30" s="245"/>
      <c r="T30" s="238"/>
    </row>
    <row r="31" spans="2:20">
      <c r="B31" s="488"/>
      <c r="C31" s="509"/>
      <c r="D31" s="490"/>
      <c r="E31" s="502"/>
      <c r="F31" s="192"/>
      <c r="G31" s="192"/>
      <c r="H31" s="192"/>
      <c r="I31" s="192"/>
      <c r="J31" s="192"/>
      <c r="K31" s="192"/>
      <c r="L31" s="192"/>
      <c r="M31" s="192"/>
      <c r="N31" s="192"/>
      <c r="O31" s="192"/>
      <c r="P31" s="221"/>
      <c r="Q31" s="192"/>
      <c r="R31" s="192"/>
      <c r="S31" s="192"/>
      <c r="T31" s="241"/>
    </row>
    <row r="32" spans="2:20">
      <c r="B32" s="488"/>
      <c r="C32" s="509"/>
      <c r="D32" s="491"/>
      <c r="E32" s="503"/>
      <c r="F32" s="304" t="str">
        <f>IF(教務委員編集用!F90=0,"",教務委員編集用!F90)</f>
        <v>C-1 3年小計</v>
      </c>
      <c r="G32" s="304" t="str">
        <f>IF(教務委員編集用!G90=0,"",教務委員編集用!G90)</f>
        <v/>
      </c>
      <c r="H32" s="304" t="str">
        <f>IF(教務委員編集用!H90=0,"",教務委員編集用!H90)</f>
        <v/>
      </c>
      <c r="I32" s="304" t="str">
        <f>IF(教務委員編集用!I90=0,"",教務委員編集用!I90)</f>
        <v/>
      </c>
      <c r="J32" s="304">
        <f>IF(教務委員編集用!J90=0,"",教務委員編集用!J90)</f>
        <v>3</v>
      </c>
      <c r="K32" s="304" t="str">
        <f>IF(教務委員編集用!K90=0,"",教務委員編集用!K90)</f>
        <v/>
      </c>
      <c r="L32" s="304" t="str">
        <f>IF(教務委員編集用!L90=0,"",教務委員編集用!L90)</f>
        <v/>
      </c>
      <c r="M32" s="304" t="str">
        <f>IF(教務委員編集用!M90=0,"",教務委員編集用!M90)</f>
        <v/>
      </c>
      <c r="N32" s="304"/>
      <c r="O32" s="304"/>
      <c r="P32" s="313">
        <f>教務委員編集用!T90</f>
        <v>0</v>
      </c>
      <c r="Q32" s="304"/>
      <c r="R32" s="304"/>
      <c r="S32" s="304"/>
      <c r="T32" s="336"/>
    </row>
    <row r="33" spans="2:20">
      <c r="B33" s="488"/>
      <c r="C33" s="509"/>
      <c r="D33" s="492">
        <f>教務委員編集用!D94</f>
        <v>2</v>
      </c>
      <c r="E33" s="500" t="str">
        <f>教務委員編集用!E94</f>
        <v>工学に必要な情報技術に関するリテラシーを身につけ,使用できる.</v>
      </c>
      <c r="F33" s="357"/>
      <c r="G33" s="357"/>
      <c r="H33" s="357"/>
      <c r="I33" s="357"/>
      <c r="J33" s="357"/>
      <c r="K33" s="357"/>
      <c r="L33" s="357"/>
      <c r="M33" s="357"/>
      <c r="N33" s="357"/>
      <c r="O33" s="256"/>
      <c r="P33" s="330"/>
      <c r="Q33" s="421"/>
      <c r="R33" s="421"/>
      <c r="S33" s="421"/>
      <c r="T33" s="385"/>
    </row>
    <row r="34" spans="2:20">
      <c r="B34" s="488"/>
      <c r="C34" s="509"/>
      <c r="D34" s="490"/>
      <c r="E34" s="502"/>
      <c r="F34" s="191"/>
      <c r="G34" s="191"/>
      <c r="H34" s="191"/>
      <c r="I34" s="191"/>
      <c r="J34" s="191"/>
      <c r="K34" s="191"/>
      <c r="L34" s="191"/>
      <c r="M34" s="191"/>
      <c r="N34" s="191"/>
      <c r="O34" s="191"/>
      <c r="P34" s="216"/>
      <c r="Q34" s="191"/>
      <c r="R34" s="191"/>
      <c r="S34" s="191"/>
      <c r="T34" s="219"/>
    </row>
    <row r="35" spans="2:20">
      <c r="B35" s="488"/>
      <c r="C35" s="509"/>
      <c r="D35" s="490"/>
      <c r="E35" s="502"/>
      <c r="F35" s="191"/>
      <c r="G35" s="191"/>
      <c r="H35" s="191"/>
      <c r="I35" s="191"/>
      <c r="J35" s="191"/>
      <c r="K35" s="191"/>
      <c r="L35" s="191"/>
      <c r="M35" s="191"/>
      <c r="N35" s="191"/>
      <c r="O35" s="191"/>
      <c r="P35" s="216"/>
      <c r="Q35" s="191"/>
      <c r="R35" s="191"/>
      <c r="S35" s="191"/>
      <c r="T35" s="219"/>
    </row>
    <row r="36" spans="2:20">
      <c r="B36" s="488"/>
      <c r="C36" s="509"/>
      <c r="D36" s="490"/>
      <c r="E36" s="502"/>
      <c r="F36" s="192"/>
      <c r="G36" s="192"/>
      <c r="H36" s="192"/>
      <c r="I36" s="192"/>
      <c r="J36" s="192"/>
      <c r="K36" s="192"/>
      <c r="L36" s="192"/>
      <c r="M36" s="192"/>
      <c r="N36" s="192"/>
      <c r="O36" s="192"/>
      <c r="P36" s="221"/>
      <c r="Q36" s="192"/>
      <c r="R36" s="192"/>
      <c r="S36" s="192"/>
      <c r="T36" s="241"/>
    </row>
    <row r="37" spans="2:20">
      <c r="B37" s="488"/>
      <c r="C37" s="509"/>
      <c r="D37" s="490"/>
      <c r="E37" s="502"/>
      <c r="F37" s="194" t="str">
        <f>IF(教務委員編集用!F101=0,"",教務委員編集用!F101)</f>
        <v>C-2 3年小計</v>
      </c>
      <c r="G37" s="194" t="str">
        <f>IF(教務委員編集用!G101=0,"",教務委員編集用!G101)</f>
        <v/>
      </c>
      <c r="H37" s="194" t="str">
        <f>IF(教務委員編集用!H101=0,"",教務委員編集用!H101)</f>
        <v/>
      </c>
      <c r="I37" s="194" t="str">
        <f>IF(教務委員編集用!I101=0,"",教務委員編集用!I101)</f>
        <v/>
      </c>
      <c r="J37" s="194">
        <f>IF(教務委員編集用!J101=0,"",教務委員編集用!J101)</f>
        <v>3</v>
      </c>
      <c r="K37" s="194" t="str">
        <f>IF(教務委員編集用!K101=0,"",教務委員編集用!K101)</f>
        <v/>
      </c>
      <c r="L37" s="194" t="str">
        <f>IF(教務委員編集用!L101=0,"",教務委員編集用!L101)</f>
        <v/>
      </c>
      <c r="M37" s="194" t="str">
        <f>IF(教務委員編集用!M101=0,"",教務委員編集用!M101)</f>
        <v/>
      </c>
      <c r="N37" s="194"/>
      <c r="O37" s="319"/>
      <c r="P37" s="326">
        <f>教務委員編集用!T101</f>
        <v>0</v>
      </c>
      <c r="Q37" s="194"/>
      <c r="R37" s="194"/>
      <c r="S37" s="194"/>
      <c r="T37" s="211"/>
    </row>
    <row r="38" spans="2:20">
      <c r="B38" s="485" t="str">
        <f>教務委員編集用!B106</f>
        <v>D</v>
      </c>
      <c r="C38" s="501" t="str">
        <f>教務委員編集用!C106</f>
        <v>基盤となる工学分野およびその基礎となる科学,技術の知識と技能を習得して必要とされる技術上の問題に活用できる。</v>
      </c>
      <c r="D38" s="489">
        <f>教務委員編集用!D106</f>
        <v>1</v>
      </c>
      <c r="E38" s="501" t="str">
        <f>教務委員編集用!E106</f>
        <v>基盤となる工学分野において,事象を理解し,技術士第一次試験相当の学力を身につける.</v>
      </c>
      <c r="F38" s="207"/>
      <c r="G38" s="207"/>
      <c r="H38" s="207"/>
      <c r="I38" s="207"/>
      <c r="J38" s="207"/>
      <c r="K38" s="207"/>
      <c r="L38" s="207"/>
      <c r="M38" s="207"/>
      <c r="N38" s="207"/>
      <c r="O38" s="256"/>
      <c r="P38" s="415"/>
      <c r="Q38" s="422"/>
      <c r="R38" s="422"/>
      <c r="S38" s="422"/>
      <c r="T38" s="423"/>
    </row>
    <row r="39" spans="2:20">
      <c r="B39" s="486"/>
      <c r="C39" s="502"/>
      <c r="D39" s="490"/>
      <c r="E39" s="502"/>
      <c r="F39" s="191"/>
      <c r="G39" s="191"/>
      <c r="H39" s="191"/>
      <c r="I39" s="191"/>
      <c r="J39" s="191"/>
      <c r="K39" s="191"/>
      <c r="L39" s="191"/>
      <c r="M39" s="191"/>
      <c r="N39" s="191"/>
      <c r="O39" s="256"/>
      <c r="P39" s="257"/>
      <c r="Q39" s="424"/>
      <c r="R39" s="424"/>
      <c r="S39" s="424"/>
      <c r="T39" s="264"/>
    </row>
    <row r="40" spans="2:20">
      <c r="B40" s="486"/>
      <c r="C40" s="502"/>
      <c r="D40" s="490"/>
      <c r="E40" s="502"/>
      <c r="F40" s="191"/>
      <c r="G40" s="191"/>
      <c r="H40" s="191"/>
      <c r="I40" s="191"/>
      <c r="J40" s="191"/>
      <c r="K40" s="191"/>
      <c r="L40" s="191"/>
      <c r="M40" s="191"/>
      <c r="N40" s="191"/>
      <c r="O40" s="256"/>
      <c r="P40" s="257"/>
      <c r="Q40" s="424"/>
      <c r="R40" s="424"/>
      <c r="S40" s="424"/>
      <c r="T40" s="264"/>
    </row>
    <row r="41" spans="2:20">
      <c r="B41" s="486"/>
      <c r="C41" s="502"/>
      <c r="D41" s="490"/>
      <c r="E41" s="502"/>
      <c r="F41" s="191"/>
      <c r="G41" s="191"/>
      <c r="H41" s="191"/>
      <c r="I41" s="191"/>
      <c r="J41" s="191"/>
      <c r="K41" s="191"/>
      <c r="L41" s="191"/>
      <c r="M41" s="191"/>
      <c r="N41" s="191"/>
      <c r="O41" s="256"/>
      <c r="P41" s="257"/>
      <c r="Q41" s="424"/>
      <c r="R41" s="424"/>
      <c r="S41" s="424"/>
      <c r="T41" s="264"/>
    </row>
    <row r="42" spans="2:20">
      <c r="B42" s="486"/>
      <c r="C42" s="502"/>
      <c r="D42" s="490"/>
      <c r="E42" s="502"/>
      <c r="F42" s="191"/>
      <c r="G42" s="191"/>
      <c r="H42" s="191"/>
      <c r="I42" s="191"/>
      <c r="J42" s="191"/>
      <c r="K42" s="191"/>
      <c r="L42" s="191"/>
      <c r="M42" s="191"/>
      <c r="N42" s="191"/>
      <c r="O42" s="256"/>
      <c r="P42" s="257"/>
      <c r="Q42" s="424"/>
      <c r="R42" s="424"/>
      <c r="S42" s="424"/>
      <c r="T42" s="264"/>
    </row>
    <row r="43" spans="2:20">
      <c r="B43" s="486"/>
      <c r="C43" s="502"/>
      <c r="D43" s="490"/>
      <c r="E43" s="502"/>
      <c r="F43" s="192"/>
      <c r="G43" s="192"/>
      <c r="H43" s="192"/>
      <c r="I43" s="192"/>
      <c r="J43" s="192"/>
      <c r="K43" s="192"/>
      <c r="L43" s="192"/>
      <c r="M43" s="192"/>
      <c r="N43" s="192"/>
      <c r="O43" s="192"/>
      <c r="P43" s="225"/>
      <c r="Q43" s="192"/>
      <c r="R43" s="192"/>
      <c r="S43" s="192"/>
      <c r="T43" s="241"/>
    </row>
    <row r="44" spans="2:20">
      <c r="B44" s="486"/>
      <c r="C44" s="502"/>
      <c r="D44" s="490"/>
      <c r="E44" s="502"/>
      <c r="F44" s="194" t="str">
        <f>教務委員編集用!F110</f>
        <v>D-1 3年小計</v>
      </c>
      <c r="G44" s="194" t="str">
        <f>IF(教務委員編集用!G110=0,"",教務委員編集用!G110)</f>
        <v/>
      </c>
      <c r="H44" s="194" t="str">
        <f>IF(教務委員編集用!H110=0,"",教務委員編集用!H110)</f>
        <v/>
      </c>
      <c r="I44" s="194" t="str">
        <f>IF(教務委員編集用!I110=0,"",教務委員編集用!I110)</f>
        <v/>
      </c>
      <c r="J44" s="194">
        <f>IF(教務委員編集用!J110=0,"",教務委員編集用!J110)</f>
        <v>3</v>
      </c>
      <c r="K44" s="194" t="str">
        <f>IF(教務委員編集用!K110=0,"",教務委員編集用!K110)</f>
        <v/>
      </c>
      <c r="L44" s="194" t="str">
        <f>IF(教務委員編集用!L110=0,"",教務委員編集用!L110)</f>
        <v/>
      </c>
      <c r="M44" s="194" t="str">
        <f>IF(教務委員編集用!M110=0,"",教務委員編集用!M110)</f>
        <v/>
      </c>
      <c r="N44" s="194"/>
      <c r="O44" s="194"/>
      <c r="P44" s="326">
        <f>教務委員編集用!T110</f>
        <v>0</v>
      </c>
      <c r="Q44" s="194"/>
      <c r="R44" s="194"/>
      <c r="S44" s="194"/>
      <c r="T44" s="211"/>
    </row>
    <row r="45" spans="2:20">
      <c r="B45" s="486"/>
      <c r="C45" s="502"/>
      <c r="D45" s="511">
        <f>教務委員編集用!D114</f>
        <v>2</v>
      </c>
      <c r="E45" s="531" t="str">
        <f>教務委員編集用!E114</f>
        <v>基盤となる工学分野において,論理展開に必要な基礎問題を解くことができる.</v>
      </c>
      <c r="F45" s="414"/>
      <c r="G45" s="414"/>
      <c r="H45" s="414"/>
      <c r="I45" s="414"/>
      <c r="J45" s="414"/>
      <c r="K45" s="414"/>
      <c r="L45" s="414"/>
      <c r="M45" s="414"/>
      <c r="N45" s="414"/>
      <c r="O45" s="416"/>
      <c r="P45" s="417"/>
      <c r="Q45" s="425"/>
      <c r="R45" s="425"/>
      <c r="S45" s="425"/>
      <c r="T45" s="426"/>
    </row>
    <row r="46" spans="2:20">
      <c r="B46" s="486"/>
      <c r="C46" s="502"/>
      <c r="D46" s="490"/>
      <c r="E46" s="502"/>
      <c r="F46" s="191"/>
      <c r="G46" s="191"/>
      <c r="H46" s="191"/>
      <c r="I46" s="191"/>
      <c r="J46" s="191"/>
      <c r="K46" s="191"/>
      <c r="L46" s="191"/>
      <c r="M46" s="191"/>
      <c r="N46" s="191"/>
      <c r="O46" s="191"/>
      <c r="P46" s="224"/>
      <c r="Q46" s="191"/>
      <c r="R46" s="191"/>
      <c r="S46" s="191"/>
      <c r="T46" s="219"/>
    </row>
    <row r="47" spans="2:20">
      <c r="B47" s="486"/>
      <c r="C47" s="502"/>
      <c r="D47" s="490"/>
      <c r="E47" s="502"/>
      <c r="F47" s="192"/>
      <c r="G47" s="192"/>
      <c r="H47" s="192"/>
      <c r="I47" s="192"/>
      <c r="J47" s="192"/>
      <c r="K47" s="192"/>
      <c r="L47" s="192"/>
      <c r="M47" s="192"/>
      <c r="N47" s="192"/>
      <c r="O47" s="192"/>
      <c r="P47" s="225"/>
      <c r="Q47" s="192"/>
      <c r="R47" s="192"/>
      <c r="S47" s="192"/>
      <c r="T47" s="241"/>
    </row>
    <row r="48" spans="2:20">
      <c r="B48" s="486"/>
      <c r="C48" s="502"/>
      <c r="D48" s="491"/>
      <c r="E48" s="503"/>
      <c r="F48" s="304" t="str">
        <f>IF(教務委員編集用!F118=0,"",教務委員編集用!F118)</f>
        <v>D-2 3年小計</v>
      </c>
      <c r="G48" s="304" t="str">
        <f>IF(教務委員編集用!G118=0,"",教務委員編集用!G118)</f>
        <v/>
      </c>
      <c r="H48" s="304" t="str">
        <f>IF(教務委員編集用!H118=0,"",教務委員編集用!H118)</f>
        <v/>
      </c>
      <c r="I48" s="304" t="str">
        <f>IF(教務委員編集用!I118=0,"",教務委員編集用!I118)</f>
        <v/>
      </c>
      <c r="J48" s="304">
        <f>IF(教務委員編集用!J118=0,"",教務委員編集用!J118)</f>
        <v>3</v>
      </c>
      <c r="K48" s="304" t="str">
        <f>IF(教務委員編集用!K118=0,"",教務委員編集用!K118)</f>
        <v/>
      </c>
      <c r="L48" s="304" t="str">
        <f>IF(教務委員編集用!L118=0,"",教務委員編集用!L118)</f>
        <v/>
      </c>
      <c r="M48" s="304" t="str">
        <f>IF(教務委員編集用!M118=0,"",教務委員編集用!M118)</f>
        <v/>
      </c>
      <c r="N48" s="304"/>
      <c r="O48" s="304"/>
      <c r="P48" s="313">
        <f>教務委員編集用!T118</f>
        <v>0</v>
      </c>
      <c r="Q48" s="304"/>
      <c r="R48" s="304"/>
      <c r="S48" s="304"/>
      <c r="T48" s="336"/>
    </row>
    <row r="49" spans="2:20">
      <c r="B49" s="486"/>
      <c r="C49" s="502"/>
      <c r="D49" s="511">
        <f>教務委員編集用!D122</f>
        <v>12</v>
      </c>
      <c r="E49" s="531" t="str">
        <f>教務委員編集用!E122</f>
        <v>基盤となる工学分野において,事象を理解し,技術士第一次試験相当の学力を身につける.
基盤となる工学分野において,論理展開に必要な基礎問題を解くことができる.</v>
      </c>
      <c r="F49" s="252" t="str">
        <f>教務委員編集用!F127</f>
        <v>構造力学Ⅱ</v>
      </c>
      <c r="G49" s="252">
        <f>教務委員編集用!G127</f>
        <v>2</v>
      </c>
      <c r="H49" s="252" t="str">
        <f>教務委員編集用!H127</f>
        <v>必修</v>
      </c>
      <c r="I49" s="252" t="str">
        <f>教務委員編集用!I127</f>
        <v>履修</v>
      </c>
      <c r="J49" s="252">
        <f>教務委員編集用!J127</f>
        <v>3</v>
      </c>
      <c r="K49" s="252" t="str">
        <f>教務委員編集用!K127</f>
        <v>通年</v>
      </c>
      <c r="L49" s="252">
        <f>教務委員編集用!L127</f>
        <v>45</v>
      </c>
      <c r="M49" s="252">
        <f>教務委員編集用!M127</f>
        <v>100</v>
      </c>
      <c r="N49" s="252">
        <f>教務委員編集用!N127</f>
        <v>45</v>
      </c>
      <c r="O49" s="418"/>
      <c r="P49" s="419"/>
      <c r="Q49" s="427"/>
      <c r="R49" s="427"/>
      <c r="S49" s="427"/>
      <c r="T49" s="428"/>
    </row>
    <row r="50" spans="2:20">
      <c r="B50" s="486"/>
      <c r="C50" s="502"/>
      <c r="D50" s="492"/>
      <c r="E50" s="500"/>
      <c r="F50" s="194" t="str">
        <f>教務委員編集用!F128</f>
        <v>水理学Ⅰ</v>
      </c>
      <c r="G50" s="194">
        <f>教務委員編集用!G128</f>
        <v>2</v>
      </c>
      <c r="H50" s="194" t="str">
        <f>教務委員編集用!H128</f>
        <v>必修</v>
      </c>
      <c r="I50" s="194" t="str">
        <f>教務委員編集用!I128</f>
        <v>履修</v>
      </c>
      <c r="J50" s="194">
        <f>教務委員編集用!J128</f>
        <v>3</v>
      </c>
      <c r="K50" s="194" t="str">
        <f>教務委員編集用!K128</f>
        <v>通年</v>
      </c>
      <c r="L50" s="194">
        <f>教務委員編集用!L128</f>
        <v>45</v>
      </c>
      <c r="M50" s="194">
        <f>教務委員編集用!M128</f>
        <v>100</v>
      </c>
      <c r="N50" s="194">
        <f>教務委員編集用!N128</f>
        <v>45</v>
      </c>
      <c r="O50" s="214"/>
      <c r="P50" s="215"/>
      <c r="Q50" s="420"/>
      <c r="R50" s="420"/>
      <c r="S50" s="420"/>
      <c r="T50" s="339"/>
    </row>
    <row r="51" spans="2:20">
      <c r="B51" s="486"/>
      <c r="C51" s="502"/>
      <c r="D51" s="492"/>
      <c r="E51" s="500"/>
      <c r="F51" s="194" t="str">
        <f>教務委員編集用!F129</f>
        <v>土質工学Ⅰ</v>
      </c>
      <c r="G51" s="194">
        <f>教務委員編集用!G129</f>
        <v>2</v>
      </c>
      <c r="H51" s="194" t="str">
        <f>教務委員編集用!H129</f>
        <v>必修</v>
      </c>
      <c r="I51" s="194" t="str">
        <f>教務委員編集用!I129</f>
        <v>履修</v>
      </c>
      <c r="J51" s="194">
        <f>教務委員編集用!J129</f>
        <v>3</v>
      </c>
      <c r="K51" s="194" t="str">
        <f>教務委員編集用!K129</f>
        <v>通年</v>
      </c>
      <c r="L51" s="194">
        <f>教務委員編集用!L129</f>
        <v>45</v>
      </c>
      <c r="M51" s="194">
        <f>教務委員編集用!M129</f>
        <v>100</v>
      </c>
      <c r="N51" s="194">
        <f>教務委員編集用!N129</f>
        <v>45</v>
      </c>
      <c r="O51" s="214"/>
      <c r="P51" s="215"/>
      <c r="Q51" s="420"/>
      <c r="R51" s="420"/>
      <c r="S51" s="420"/>
      <c r="T51" s="339"/>
    </row>
    <row r="52" spans="2:20">
      <c r="B52" s="486"/>
      <c r="C52" s="502"/>
      <c r="D52" s="492"/>
      <c r="E52" s="500"/>
      <c r="F52" s="194" t="str">
        <f>教務委員編集用!F130</f>
        <v>測量学Ⅲ</v>
      </c>
      <c r="G52" s="194">
        <f>教務委員編集用!G130</f>
        <v>1</v>
      </c>
      <c r="H52" s="194" t="str">
        <f>教務委員編集用!H130</f>
        <v>必修</v>
      </c>
      <c r="I52" s="194" t="str">
        <f>教務委員編集用!I130</f>
        <v>履修</v>
      </c>
      <c r="J52" s="194">
        <f>教務委員編集用!J130</f>
        <v>3</v>
      </c>
      <c r="K52" s="194" t="str">
        <f>教務委員編集用!K130</f>
        <v>半期</v>
      </c>
      <c r="L52" s="194">
        <f>教務委員編集用!L130</f>
        <v>22.5</v>
      </c>
      <c r="M52" s="194">
        <f>教務委員編集用!M130</f>
        <v>100</v>
      </c>
      <c r="N52" s="194">
        <f>教務委員編集用!N130</f>
        <v>22.5</v>
      </c>
      <c r="O52" s="214"/>
      <c r="P52" s="215"/>
      <c r="Q52" s="420"/>
      <c r="R52" s="420"/>
      <c r="S52" s="420"/>
      <c r="T52" s="339"/>
    </row>
    <row r="53" spans="2:20">
      <c r="B53" s="486"/>
      <c r="C53" s="502"/>
      <c r="D53" s="492"/>
      <c r="E53" s="500"/>
      <c r="F53" s="194" t="str">
        <f>教務委員編集用!F131</f>
        <v>材料学</v>
      </c>
      <c r="G53" s="194">
        <f>教務委員編集用!G131</f>
        <v>2</v>
      </c>
      <c r="H53" s="194" t="str">
        <f>教務委員編集用!H131</f>
        <v>必修</v>
      </c>
      <c r="I53" s="194" t="str">
        <f>教務委員編集用!I131</f>
        <v>履修</v>
      </c>
      <c r="J53" s="194">
        <f>教務委員編集用!J131</f>
        <v>3</v>
      </c>
      <c r="K53" s="194" t="str">
        <f>教務委員編集用!K131</f>
        <v>通年</v>
      </c>
      <c r="L53" s="194">
        <f>教務委員編集用!L131</f>
        <v>45</v>
      </c>
      <c r="M53" s="194">
        <f>教務委員編集用!M131</f>
        <v>100</v>
      </c>
      <c r="N53" s="194">
        <f>教務委員編集用!N131</f>
        <v>45</v>
      </c>
      <c r="O53" s="214"/>
      <c r="P53" s="215"/>
      <c r="Q53" s="420"/>
      <c r="R53" s="420"/>
      <c r="S53" s="420"/>
      <c r="T53" s="339"/>
    </row>
    <row r="54" spans="2:20">
      <c r="B54" s="486"/>
      <c r="C54" s="502"/>
      <c r="D54" s="492"/>
      <c r="E54" s="500"/>
      <c r="F54" s="194" t="str">
        <f>教務委員編集用!F132</f>
        <v>コンクリート構造学Ⅰ</v>
      </c>
      <c r="G54" s="194">
        <f>教務委員編集用!G132</f>
        <v>1</v>
      </c>
      <c r="H54" s="194" t="str">
        <f>教務委員編集用!H132</f>
        <v>必修</v>
      </c>
      <c r="I54" s="194" t="str">
        <f>教務委員編集用!I132</f>
        <v>履修</v>
      </c>
      <c r="J54" s="194">
        <f>教務委員編集用!J132</f>
        <v>3</v>
      </c>
      <c r="K54" s="194" t="str">
        <f>教務委員編集用!K132</f>
        <v>半期</v>
      </c>
      <c r="L54" s="194">
        <f>教務委員編集用!L132</f>
        <v>22.5</v>
      </c>
      <c r="M54" s="194">
        <f>教務委員編集用!M132</f>
        <v>100</v>
      </c>
      <c r="N54" s="194">
        <f>教務委員編集用!N132</f>
        <v>22.5</v>
      </c>
      <c r="O54" s="214"/>
      <c r="P54" s="215"/>
      <c r="Q54" s="420"/>
      <c r="R54" s="420"/>
      <c r="S54" s="420"/>
      <c r="T54" s="339"/>
    </row>
    <row r="55" spans="2:20">
      <c r="B55" s="486"/>
      <c r="C55" s="502"/>
      <c r="D55" s="492"/>
      <c r="E55" s="500"/>
      <c r="F55" s="194" t="str">
        <f>教務委員編集用!F133</f>
        <v>実験実習Ⅱ</v>
      </c>
      <c r="G55" s="194">
        <f>教務委員編集用!G133</f>
        <v>2</v>
      </c>
      <c r="H55" s="194" t="str">
        <f>教務委員編集用!H133</f>
        <v>必修</v>
      </c>
      <c r="I55" s="194" t="str">
        <f>教務委員編集用!I133</f>
        <v>履修</v>
      </c>
      <c r="J55" s="194">
        <f>教務委員編集用!J133</f>
        <v>3</v>
      </c>
      <c r="K55" s="194" t="str">
        <f>教務委員編集用!K133</f>
        <v>半期</v>
      </c>
      <c r="L55" s="194">
        <f>教務委員編集用!L133</f>
        <v>45</v>
      </c>
      <c r="M55" s="194">
        <f>教務委員編集用!M133</f>
        <v>100</v>
      </c>
      <c r="N55" s="194">
        <f>教務委員編集用!N133</f>
        <v>45</v>
      </c>
      <c r="O55" s="214"/>
      <c r="P55" s="215"/>
      <c r="Q55" s="420"/>
      <c r="R55" s="420"/>
      <c r="S55" s="420"/>
      <c r="T55" s="339"/>
    </row>
    <row r="56" spans="2:20">
      <c r="B56" s="486"/>
      <c r="C56" s="502"/>
      <c r="D56" s="490"/>
      <c r="E56" s="502"/>
      <c r="F56" s="194" t="str">
        <f>教務委員編集用!F134</f>
        <v>設計製図Ⅰ</v>
      </c>
      <c r="G56" s="194">
        <f>教務委員編集用!G134</f>
        <v>2</v>
      </c>
      <c r="H56" s="194" t="str">
        <f>教務委員編集用!H134</f>
        <v>必修</v>
      </c>
      <c r="I56" s="194" t="str">
        <f>教務委員編集用!I134</f>
        <v>履修</v>
      </c>
      <c r="J56" s="194">
        <f>教務委員編集用!J134</f>
        <v>3</v>
      </c>
      <c r="K56" s="194" t="str">
        <f>教務委員編集用!K134</f>
        <v>通年</v>
      </c>
      <c r="L56" s="194">
        <f>教務委員編集用!L134</f>
        <v>45</v>
      </c>
      <c r="M56" s="194">
        <f>教務委員編集用!M134</f>
        <v>100</v>
      </c>
      <c r="N56" s="194">
        <f>教務委員編集用!N134</f>
        <v>45</v>
      </c>
      <c r="O56" s="214"/>
      <c r="P56" s="215"/>
      <c r="Q56" s="420"/>
      <c r="R56" s="420"/>
      <c r="S56" s="420"/>
      <c r="T56" s="339"/>
    </row>
    <row r="57" spans="2:20">
      <c r="B57" s="486"/>
      <c r="C57" s="502"/>
      <c r="D57" s="490"/>
      <c r="E57" s="502"/>
      <c r="F57" s="194" t="str">
        <f>教務委員編集用!F135</f>
        <v>建築計画</v>
      </c>
      <c r="G57" s="194">
        <f>教務委員編集用!G135</f>
        <v>1</v>
      </c>
      <c r="H57" s="194" t="str">
        <f>教務委員編集用!H135</f>
        <v>必修</v>
      </c>
      <c r="I57" s="194" t="str">
        <f>教務委員編集用!I135</f>
        <v>履修</v>
      </c>
      <c r="J57" s="194">
        <f>教務委員編集用!J135</f>
        <v>3</v>
      </c>
      <c r="K57" s="194" t="str">
        <f>教務委員編集用!K135</f>
        <v>半期</v>
      </c>
      <c r="L57" s="194">
        <f>教務委員編集用!L135</f>
        <v>22.5</v>
      </c>
      <c r="M57" s="194">
        <f>教務委員編集用!M135</f>
        <v>100</v>
      </c>
      <c r="N57" s="194">
        <f>教務委員編集用!N135</f>
        <v>22.5</v>
      </c>
      <c r="O57" s="214"/>
      <c r="P57" s="215"/>
      <c r="Q57" s="420"/>
      <c r="R57" s="420"/>
      <c r="S57" s="420"/>
      <c r="T57" s="339"/>
    </row>
    <row r="58" spans="2:20">
      <c r="B58" s="486"/>
      <c r="C58" s="502"/>
      <c r="D58" s="490"/>
      <c r="E58" s="502"/>
      <c r="F58" s="192"/>
      <c r="G58" s="192"/>
      <c r="H58" s="192"/>
      <c r="I58" s="192"/>
      <c r="J58" s="192"/>
      <c r="K58" s="192"/>
      <c r="L58" s="192"/>
      <c r="M58" s="192"/>
      <c r="N58" s="192"/>
      <c r="O58" s="192"/>
      <c r="P58" s="225"/>
      <c r="Q58" s="192"/>
      <c r="R58" s="192"/>
      <c r="S58" s="192"/>
      <c r="T58" s="241"/>
    </row>
    <row r="59" spans="2:20">
      <c r="B59" s="486"/>
      <c r="C59" s="502"/>
      <c r="D59" s="491"/>
      <c r="E59" s="503"/>
      <c r="F59" s="304" t="str">
        <f>IF(教務委員編集用!F161=0,"",教務委員編集用!F161)</f>
        <v>D-12 3年小計</v>
      </c>
      <c r="G59" s="304" t="str">
        <f>IF(教務委員編集用!G161=0,"",教務委員編集用!G161)</f>
        <v/>
      </c>
      <c r="H59" s="304" t="str">
        <f>IF(教務委員編集用!H161=0,"",教務委員編集用!H161)</f>
        <v/>
      </c>
      <c r="I59" s="304" t="str">
        <f>IF(教務委員編集用!I161=0,"",教務委員編集用!I161)</f>
        <v/>
      </c>
      <c r="J59" s="304">
        <f>IF(教務委員編集用!J161=0,"",教務委員編集用!J161)</f>
        <v>3</v>
      </c>
      <c r="K59" s="304" t="str">
        <f>IF(教務委員編集用!K161=0,"",教務委員編集用!K161)</f>
        <v/>
      </c>
      <c r="L59" s="304" t="str">
        <f>IF(教務委員編集用!L161=0,"",教務委員編集用!L161)</f>
        <v/>
      </c>
      <c r="M59" s="304" t="str">
        <f>IF(教務委員編集用!M161=0,"",教務委員編集用!M161)</f>
        <v/>
      </c>
      <c r="N59" s="304"/>
      <c r="O59" s="304"/>
      <c r="P59" s="313">
        <f>教務委員編集用!T161</f>
        <v>0</v>
      </c>
      <c r="Q59" s="304"/>
      <c r="R59" s="304"/>
      <c r="S59" s="304"/>
      <c r="T59" s="336"/>
    </row>
    <row r="60" spans="2:20">
      <c r="B60" s="486"/>
      <c r="C60" s="502"/>
      <c r="D60" s="492">
        <f>教務委員編集用!D165</f>
        <v>3</v>
      </c>
      <c r="E60" s="500" t="str">
        <f>教務委員編集用!E165</f>
        <v>基盤となる工学分野以外の工学分野の基礎的な知識を身につける.</v>
      </c>
      <c r="F60" s="194"/>
      <c r="G60" s="194"/>
      <c r="H60" s="194"/>
      <c r="I60" s="194"/>
      <c r="J60" s="194"/>
      <c r="K60" s="194"/>
      <c r="L60" s="194"/>
      <c r="M60" s="194"/>
      <c r="N60" s="194"/>
      <c r="O60" s="194"/>
      <c r="P60" s="378"/>
      <c r="Q60" s="194"/>
      <c r="R60" s="194"/>
      <c r="S60" s="194"/>
      <c r="T60" s="211"/>
    </row>
    <row r="61" spans="2:20">
      <c r="B61" s="486"/>
      <c r="C61" s="502"/>
      <c r="D61" s="490"/>
      <c r="E61" s="502"/>
      <c r="F61" s="191"/>
      <c r="G61" s="191"/>
      <c r="H61" s="191"/>
      <c r="I61" s="191"/>
      <c r="J61" s="191"/>
      <c r="K61" s="191"/>
      <c r="L61" s="191"/>
      <c r="M61" s="191"/>
      <c r="N61" s="191"/>
      <c r="O61" s="191"/>
      <c r="P61" s="224"/>
      <c r="Q61" s="191"/>
      <c r="R61" s="191"/>
      <c r="S61" s="191"/>
      <c r="T61" s="219"/>
    </row>
    <row r="62" spans="2:20">
      <c r="B62" s="486"/>
      <c r="C62" s="502"/>
      <c r="D62" s="490"/>
      <c r="E62" s="502"/>
      <c r="F62" s="192"/>
      <c r="G62" s="192"/>
      <c r="H62" s="192"/>
      <c r="I62" s="192"/>
      <c r="J62" s="192"/>
      <c r="K62" s="192"/>
      <c r="L62" s="192"/>
      <c r="M62" s="192"/>
      <c r="N62" s="192"/>
      <c r="O62" s="192"/>
      <c r="P62" s="225"/>
      <c r="Q62" s="192"/>
      <c r="R62" s="192"/>
      <c r="S62" s="192"/>
      <c r="T62" s="241"/>
    </row>
    <row r="63" spans="2:20">
      <c r="B63" s="486"/>
      <c r="C63" s="502"/>
      <c r="D63" s="490"/>
      <c r="E63" s="502"/>
      <c r="F63" s="194" t="str">
        <f>IF(教務委員編集用!F168=0,"",教務委員編集用!F168)</f>
        <v>D-3 3年小計</v>
      </c>
      <c r="G63" s="194" t="str">
        <f>IF(教務委員編集用!G168=0,"",教務委員編集用!G168)</f>
        <v/>
      </c>
      <c r="H63" s="194" t="str">
        <f>IF(教務委員編集用!H168=0,"",教務委員編集用!H168)</f>
        <v/>
      </c>
      <c r="I63" s="194" t="str">
        <f>IF(教務委員編集用!I168=0,"",教務委員編集用!I168)</f>
        <v/>
      </c>
      <c r="J63" s="194">
        <f>IF(教務委員編集用!J168=0,"",教務委員編集用!J168)</f>
        <v>3</v>
      </c>
      <c r="K63" s="194" t="str">
        <f>IF(教務委員編集用!K168=0,"",教務委員編集用!K168)</f>
        <v/>
      </c>
      <c r="L63" s="194" t="str">
        <f>IF(教務委員編集用!L168=0,"",教務委員編集用!L168)</f>
        <v/>
      </c>
      <c r="M63" s="194" t="str">
        <f>IF(教務委員編集用!M168=0,"",教務委員編集用!M168)</f>
        <v/>
      </c>
      <c r="N63" s="194"/>
      <c r="O63" s="194"/>
      <c r="P63" s="326">
        <f>教務委員編集用!T168</f>
        <v>0</v>
      </c>
      <c r="Q63" s="194"/>
      <c r="R63" s="194"/>
      <c r="S63" s="194"/>
      <c r="T63" s="211"/>
    </row>
    <row r="64" spans="2:20">
      <c r="B64" s="485" t="str">
        <f>教務委員編集用!B173</f>
        <v>E</v>
      </c>
      <c r="C64" s="546" t="str">
        <f>教務委員編集用!C173</f>
        <v>科学,技術および情報の知識,基盤となる工学分野で習得した知識,さらに技術者としての実践的な知識や技能を活用して,自ら問題を発見し解決する能力を養う。</v>
      </c>
      <c r="D64" s="489">
        <f>教務委員編集用!D173</f>
        <v>1</v>
      </c>
      <c r="E64" s="506" t="str">
        <f>教務委員編集用!E173</f>
        <v>科学,技術,工学に関する情報を収集し,その適否を判断してまとめることができる.</v>
      </c>
      <c r="F64" s="207"/>
      <c r="G64" s="206"/>
      <c r="H64" s="206"/>
      <c r="I64" s="206"/>
      <c r="J64" s="206"/>
      <c r="K64" s="206"/>
      <c r="L64" s="206"/>
      <c r="M64" s="206"/>
      <c r="N64" s="206"/>
      <c r="O64" s="206"/>
      <c r="P64" s="375"/>
      <c r="Q64" s="206"/>
      <c r="R64" s="206"/>
      <c r="S64" s="206"/>
      <c r="T64" s="400"/>
    </row>
    <row r="65" spans="2:20">
      <c r="B65" s="504"/>
      <c r="C65" s="547"/>
      <c r="D65" s="492"/>
      <c r="E65" s="529"/>
      <c r="F65" s="194"/>
      <c r="G65" s="195"/>
      <c r="H65" s="195"/>
      <c r="I65" s="195"/>
      <c r="J65" s="195"/>
      <c r="K65" s="195"/>
      <c r="L65" s="195"/>
      <c r="M65" s="195"/>
      <c r="N65" s="195"/>
      <c r="O65" s="195"/>
      <c r="P65" s="378"/>
      <c r="Q65" s="195"/>
      <c r="R65" s="195"/>
      <c r="S65" s="195"/>
      <c r="T65" s="280"/>
    </row>
    <row r="66" spans="2:20">
      <c r="B66" s="504"/>
      <c r="C66" s="547"/>
      <c r="D66" s="492"/>
      <c r="E66" s="529"/>
      <c r="F66" s="194"/>
      <c r="G66" s="195"/>
      <c r="H66" s="195"/>
      <c r="I66" s="195"/>
      <c r="J66" s="195"/>
      <c r="K66" s="195"/>
      <c r="L66" s="195"/>
      <c r="M66" s="195"/>
      <c r="N66" s="195"/>
      <c r="O66" s="195"/>
      <c r="P66" s="378"/>
      <c r="Q66" s="195"/>
      <c r="R66" s="195"/>
      <c r="S66" s="195"/>
      <c r="T66" s="280"/>
    </row>
    <row r="67" spans="2:20">
      <c r="B67" s="486"/>
      <c r="C67" s="548"/>
      <c r="D67" s="490"/>
      <c r="E67" s="507"/>
      <c r="F67" s="191"/>
      <c r="G67" s="199"/>
      <c r="H67" s="199"/>
      <c r="I67" s="199"/>
      <c r="J67" s="199"/>
      <c r="K67" s="199"/>
      <c r="L67" s="199"/>
      <c r="M67" s="199"/>
      <c r="N67" s="199"/>
      <c r="O67" s="199"/>
      <c r="P67" s="224"/>
      <c r="Q67" s="199"/>
      <c r="R67" s="199"/>
      <c r="S67" s="199"/>
      <c r="T67" s="294"/>
    </row>
    <row r="68" spans="2:20">
      <c r="B68" s="486"/>
      <c r="C68" s="548"/>
      <c r="D68" s="490"/>
      <c r="E68" s="507"/>
      <c r="F68" s="192"/>
      <c r="G68" s="200"/>
      <c r="H68" s="200"/>
      <c r="I68" s="200"/>
      <c r="J68" s="200"/>
      <c r="K68" s="200"/>
      <c r="L68" s="200"/>
      <c r="M68" s="200"/>
      <c r="N68" s="200"/>
      <c r="O68" s="200"/>
      <c r="P68" s="225"/>
      <c r="Q68" s="200"/>
      <c r="R68" s="200"/>
      <c r="S68" s="200"/>
      <c r="T68" s="289"/>
    </row>
    <row r="69" spans="2:20">
      <c r="B69" s="486"/>
      <c r="C69" s="548"/>
      <c r="D69" s="491"/>
      <c r="E69" s="530"/>
      <c r="F69" s="304" t="str">
        <f>IF(教務委員編集用!F178=0,"",教務委員編集用!F178)</f>
        <v>E-1 3年小計</v>
      </c>
      <c r="G69" s="304" t="str">
        <f>IF(教務委員編集用!G178=0,"",教務委員編集用!G178)</f>
        <v/>
      </c>
      <c r="H69" s="304" t="str">
        <f>IF(教務委員編集用!H178=0,"",教務委員編集用!H178)</f>
        <v/>
      </c>
      <c r="I69" s="304" t="str">
        <f>IF(教務委員編集用!I178=0,"",教務委員編集用!I178)</f>
        <v/>
      </c>
      <c r="J69" s="304">
        <f>IF(教務委員編集用!J178=0,"",教務委員編集用!J178)</f>
        <v>3</v>
      </c>
      <c r="K69" s="304" t="str">
        <f>IF(教務委員編集用!K178=0,"",教務委員編集用!K178)</f>
        <v/>
      </c>
      <c r="L69" s="304" t="str">
        <f>IF(教務委員編集用!L178=0,"",教務委員編集用!L178)</f>
        <v/>
      </c>
      <c r="M69" s="304" t="str">
        <f>IF(教務委員編集用!M178=0,"",教務委員編集用!M178)</f>
        <v/>
      </c>
      <c r="N69" s="304"/>
      <c r="O69" s="304"/>
      <c r="P69" s="313">
        <f>教務委員編集用!T178</f>
        <v>0</v>
      </c>
      <c r="Q69" s="304"/>
      <c r="R69" s="304"/>
      <c r="S69" s="304"/>
      <c r="T69" s="336"/>
    </row>
    <row r="70" spans="2:20">
      <c r="B70" s="486"/>
      <c r="C70" s="548"/>
      <c r="D70" s="492">
        <f>教務委員編集用!D182</f>
        <v>2</v>
      </c>
      <c r="E70" s="500" t="str">
        <f>教務委員編集用!E182</f>
        <v>習得した知識や技能を課題に対して利用できる.</v>
      </c>
      <c r="F70" s="194"/>
      <c r="G70" s="195"/>
      <c r="H70" s="195"/>
      <c r="I70" s="195"/>
      <c r="J70" s="195"/>
      <c r="K70" s="195"/>
      <c r="L70" s="195"/>
      <c r="M70" s="195"/>
      <c r="N70" s="195"/>
      <c r="O70" s="195"/>
      <c r="P70" s="378"/>
      <c r="Q70" s="195"/>
      <c r="R70" s="195"/>
      <c r="S70" s="195"/>
      <c r="T70" s="280"/>
    </row>
    <row r="71" spans="2:20">
      <c r="B71" s="486"/>
      <c r="C71" s="548"/>
      <c r="D71" s="492"/>
      <c r="E71" s="500"/>
      <c r="F71" s="194"/>
      <c r="G71" s="195"/>
      <c r="H71" s="195"/>
      <c r="I71" s="195"/>
      <c r="J71" s="195"/>
      <c r="K71" s="195"/>
      <c r="L71" s="195"/>
      <c r="M71" s="195"/>
      <c r="N71" s="195"/>
      <c r="O71" s="195"/>
      <c r="P71" s="378"/>
      <c r="Q71" s="195"/>
      <c r="R71" s="195"/>
      <c r="S71" s="195"/>
      <c r="T71" s="280"/>
    </row>
    <row r="72" spans="2:20">
      <c r="B72" s="486"/>
      <c r="C72" s="548"/>
      <c r="D72" s="490"/>
      <c r="E72" s="502"/>
      <c r="F72" s="191"/>
      <c r="G72" s="199"/>
      <c r="H72" s="199"/>
      <c r="I72" s="199"/>
      <c r="J72" s="199"/>
      <c r="K72" s="199"/>
      <c r="L72" s="199"/>
      <c r="M72" s="199"/>
      <c r="N72" s="199"/>
      <c r="O72" s="199"/>
      <c r="P72" s="224"/>
      <c r="Q72" s="199"/>
      <c r="R72" s="199"/>
      <c r="S72" s="199"/>
      <c r="T72" s="294"/>
    </row>
    <row r="73" spans="2:20">
      <c r="B73" s="486"/>
      <c r="C73" s="548"/>
      <c r="D73" s="490"/>
      <c r="E73" s="502"/>
      <c r="F73" s="192"/>
      <c r="G73" s="200"/>
      <c r="H73" s="200"/>
      <c r="I73" s="200"/>
      <c r="J73" s="200"/>
      <c r="K73" s="200"/>
      <c r="L73" s="200"/>
      <c r="M73" s="200"/>
      <c r="N73" s="200"/>
      <c r="O73" s="200"/>
      <c r="P73" s="225"/>
      <c r="Q73" s="200"/>
      <c r="R73" s="200"/>
      <c r="S73" s="200"/>
      <c r="T73" s="289"/>
    </row>
    <row r="74" spans="2:20">
      <c r="B74" s="486"/>
      <c r="C74" s="548"/>
      <c r="D74" s="490"/>
      <c r="E74" s="502"/>
      <c r="F74" s="194" t="str">
        <f>IF(教務委員編集用!F187=0,"",教務委員編集用!F187)</f>
        <v>E-2 3年小計</v>
      </c>
      <c r="G74" s="194" t="str">
        <f>IF(教務委員編集用!G187=0,"",教務委員編集用!G187)</f>
        <v/>
      </c>
      <c r="H74" s="194" t="str">
        <f>IF(教務委員編集用!H187=0,"",教務委員編集用!H187)</f>
        <v/>
      </c>
      <c r="I74" s="194" t="str">
        <f>IF(教務委員編集用!I187=0,"",教務委員編集用!I187)</f>
        <v/>
      </c>
      <c r="J74" s="194">
        <f>IF(教務委員編集用!J187=0,"",教務委員編集用!J187)</f>
        <v>3</v>
      </c>
      <c r="K74" s="194" t="str">
        <f>IF(教務委員編集用!K187=0,"",教務委員編集用!K187)</f>
        <v/>
      </c>
      <c r="L74" s="194" t="str">
        <f>IF(教務委員編集用!L187=0,"",教務委員編集用!L187)</f>
        <v/>
      </c>
      <c r="M74" s="194" t="str">
        <f>IF(教務委員編集用!M187=0,"",教務委員編集用!M187)</f>
        <v/>
      </c>
      <c r="N74" s="194"/>
      <c r="O74" s="194"/>
      <c r="P74" s="326">
        <f>教務委員編集用!T187</f>
        <v>0</v>
      </c>
      <c r="Q74" s="194"/>
      <c r="R74" s="194"/>
      <c r="S74" s="194"/>
      <c r="T74" s="211"/>
    </row>
    <row r="75" spans="2:20">
      <c r="B75" s="485" t="str">
        <f>教務委員編集用!B192</f>
        <v>F</v>
      </c>
      <c r="C75" s="506" t="str">
        <f>教務委員編集用!C192</f>
        <v>具体的なテーマについて論理的な記述と説明および討論できる能力を身につける。</v>
      </c>
      <c r="D75" s="489">
        <f>教務委員編集用!D192</f>
        <v>1</v>
      </c>
      <c r="E75" s="501" t="str">
        <f>教務委員編集用!E192</f>
        <v>学習成果を適切な文章,図等により表現できる.</v>
      </c>
      <c r="F75" s="207"/>
      <c r="G75" s="206"/>
      <c r="H75" s="206"/>
      <c r="I75" s="206"/>
      <c r="J75" s="206"/>
      <c r="K75" s="206"/>
      <c r="L75" s="206"/>
      <c r="M75" s="206"/>
      <c r="N75" s="206"/>
      <c r="O75" s="206"/>
      <c r="P75" s="375"/>
      <c r="Q75" s="206"/>
      <c r="R75" s="206"/>
      <c r="S75" s="206"/>
      <c r="T75" s="400"/>
    </row>
    <row r="76" spans="2:20">
      <c r="B76" s="486"/>
      <c r="C76" s="507"/>
      <c r="D76" s="490"/>
      <c r="E76" s="502"/>
      <c r="F76" s="191"/>
      <c r="G76" s="199"/>
      <c r="H76" s="199"/>
      <c r="I76" s="199"/>
      <c r="J76" s="199"/>
      <c r="K76" s="199"/>
      <c r="L76" s="199"/>
      <c r="M76" s="199"/>
      <c r="N76" s="199"/>
      <c r="O76" s="199"/>
      <c r="P76" s="224"/>
      <c r="Q76" s="199"/>
      <c r="R76" s="199"/>
      <c r="S76" s="199"/>
      <c r="T76" s="294"/>
    </row>
    <row r="77" spans="2:20">
      <c r="B77" s="486"/>
      <c r="C77" s="507"/>
      <c r="D77" s="490"/>
      <c r="E77" s="502"/>
      <c r="F77" s="192"/>
      <c r="G77" s="200"/>
      <c r="H77" s="200"/>
      <c r="I77" s="200"/>
      <c r="J77" s="200"/>
      <c r="K77" s="200"/>
      <c r="L77" s="200"/>
      <c r="M77" s="200"/>
      <c r="N77" s="200"/>
      <c r="O77" s="200"/>
      <c r="P77" s="225"/>
      <c r="Q77" s="200"/>
      <c r="R77" s="200"/>
      <c r="S77" s="200"/>
      <c r="T77" s="289"/>
    </row>
    <row r="78" spans="2:20">
      <c r="B78" s="486"/>
      <c r="C78" s="507"/>
      <c r="D78" s="491"/>
      <c r="E78" s="503"/>
      <c r="F78" s="304" t="str">
        <f>IF(教務委員編集用!F195=0,"",教務委員編集用!F195)</f>
        <v>F-1 3年小計</v>
      </c>
      <c r="G78" s="304" t="str">
        <f>IF(教務委員編集用!G195=0,"",教務委員編集用!G195)</f>
        <v/>
      </c>
      <c r="H78" s="304" t="str">
        <f>IF(教務委員編集用!H195=0,"",教務委員編集用!H195)</f>
        <v/>
      </c>
      <c r="I78" s="304" t="str">
        <f>IF(教務委員編集用!I195=0,"",教務委員編集用!I195)</f>
        <v/>
      </c>
      <c r="J78" s="304">
        <f>IF(教務委員編集用!J195=0,"",教務委員編集用!J195)</f>
        <v>3</v>
      </c>
      <c r="K78" s="304" t="str">
        <f>IF(教務委員編集用!K195=0,"",教務委員編集用!K195)</f>
        <v/>
      </c>
      <c r="L78" s="304" t="str">
        <f>IF(教務委員編集用!L195=0,"",教務委員編集用!L195)</f>
        <v/>
      </c>
      <c r="M78" s="304" t="str">
        <f>IF(教務委員編集用!M195=0,"",教務委員編集用!M195)</f>
        <v/>
      </c>
      <c r="N78" s="304"/>
      <c r="O78" s="304"/>
      <c r="P78" s="313">
        <f>教務委員編集用!T195</f>
        <v>0</v>
      </c>
      <c r="Q78" s="304"/>
      <c r="R78" s="304"/>
      <c r="S78" s="304"/>
      <c r="T78" s="336"/>
    </row>
    <row r="79" spans="2:20">
      <c r="B79" s="486"/>
      <c r="C79" s="507"/>
      <c r="D79" s="492">
        <f>教務委員編集用!D199</f>
        <v>2</v>
      </c>
      <c r="E79" s="500" t="str">
        <f>教務委員編集用!E199</f>
        <v>基盤となる工学分野において,必要な英語の基礎力を身につける.</v>
      </c>
      <c r="F79" s="194" t="str">
        <f>教務委員編集用!F203</f>
        <v>英語III</v>
      </c>
      <c r="G79" s="195">
        <f>教務委員編集用!G203</f>
        <v>4</v>
      </c>
      <c r="H79" s="195" t="str">
        <f>教務委員編集用!H203</f>
        <v>必修</v>
      </c>
      <c r="I79" s="195" t="str">
        <f>教務委員編集用!I203</f>
        <v>履修</v>
      </c>
      <c r="J79" s="195">
        <f>教務委員編集用!J203</f>
        <v>3</v>
      </c>
      <c r="K79" s="195" t="str">
        <f>教務委員編集用!K203</f>
        <v>半期</v>
      </c>
      <c r="L79" s="195">
        <f>教務委員編集用!L203</f>
        <v>90</v>
      </c>
      <c r="M79" s="195">
        <f>教務委員編集用!M203</f>
        <v>100</v>
      </c>
      <c r="N79" s="195">
        <f>教務委員編集用!$N$203</f>
        <v>90</v>
      </c>
      <c r="O79" s="214"/>
      <c r="P79" s="314"/>
      <c r="Q79" s="300"/>
      <c r="R79" s="300"/>
      <c r="S79" s="300"/>
      <c r="T79" s="301"/>
    </row>
    <row r="80" spans="2:20">
      <c r="B80" s="486"/>
      <c r="C80" s="507"/>
      <c r="D80" s="490"/>
      <c r="E80" s="502"/>
      <c r="F80" s="191"/>
      <c r="G80" s="199"/>
      <c r="H80" s="199"/>
      <c r="I80" s="199"/>
      <c r="J80" s="199"/>
      <c r="K80" s="199"/>
      <c r="L80" s="199"/>
      <c r="M80" s="199"/>
      <c r="N80" s="199"/>
      <c r="O80" s="199"/>
      <c r="P80" s="224"/>
      <c r="Q80" s="199"/>
      <c r="R80" s="199"/>
      <c r="S80" s="199"/>
      <c r="T80" s="294"/>
    </row>
    <row r="81" spans="2:20">
      <c r="B81" s="486"/>
      <c r="C81" s="507"/>
      <c r="D81" s="490"/>
      <c r="E81" s="502"/>
      <c r="F81" s="191"/>
      <c r="G81" s="199"/>
      <c r="H81" s="199"/>
      <c r="I81" s="199"/>
      <c r="J81" s="199"/>
      <c r="K81" s="199"/>
      <c r="L81" s="199"/>
      <c r="M81" s="199"/>
      <c r="N81" s="199"/>
      <c r="O81" s="199"/>
      <c r="P81" s="216"/>
      <c r="Q81" s="199"/>
      <c r="R81" s="199"/>
      <c r="S81" s="199"/>
      <c r="T81" s="294"/>
    </row>
    <row r="82" spans="2:20">
      <c r="B82" s="486"/>
      <c r="C82" s="507"/>
      <c r="D82" s="490"/>
      <c r="E82" s="502"/>
      <c r="F82" s="191"/>
      <c r="G82" s="199"/>
      <c r="H82" s="199"/>
      <c r="I82" s="199"/>
      <c r="J82" s="199"/>
      <c r="K82" s="199"/>
      <c r="L82" s="199"/>
      <c r="M82" s="199"/>
      <c r="N82" s="199"/>
      <c r="O82" s="199"/>
      <c r="P82" s="216"/>
      <c r="Q82" s="199"/>
      <c r="R82" s="199"/>
      <c r="S82" s="199"/>
      <c r="T82" s="294"/>
    </row>
    <row r="83" spans="2:20">
      <c r="B83" s="486"/>
      <c r="C83" s="507"/>
      <c r="D83" s="490"/>
      <c r="E83" s="502"/>
      <c r="F83" s="192"/>
      <c r="G83" s="200"/>
      <c r="H83" s="200"/>
      <c r="I83" s="200"/>
      <c r="J83" s="200"/>
      <c r="K83" s="200"/>
      <c r="L83" s="200"/>
      <c r="M83" s="200"/>
      <c r="N83" s="200"/>
      <c r="O83" s="200"/>
      <c r="P83" s="221"/>
      <c r="Q83" s="200"/>
      <c r="R83" s="200"/>
      <c r="S83" s="200"/>
      <c r="T83" s="289"/>
    </row>
    <row r="84" spans="2:20">
      <c r="B84" s="486"/>
      <c r="C84" s="507"/>
      <c r="D84" s="490"/>
      <c r="E84" s="502"/>
      <c r="F84" s="194" t="str">
        <f>IF(教務委員編集用!F209=0,"",教務委員編集用!F209)</f>
        <v>F-2 3年小計</v>
      </c>
      <c r="G84" s="194" t="str">
        <f>IF(教務委員編集用!G209=0,"",教務委員編集用!G209)</f>
        <v/>
      </c>
      <c r="H84" s="194" t="str">
        <f>IF(教務委員編集用!H209=0,"",教務委員編集用!H209)</f>
        <v/>
      </c>
      <c r="I84" s="194" t="str">
        <f>IF(教務委員編集用!I209=0,"",教務委員編集用!I209)</f>
        <v/>
      </c>
      <c r="J84" s="194">
        <f>IF(教務委員編集用!J209=0,"",教務委員編集用!J209)</f>
        <v>3</v>
      </c>
      <c r="K84" s="194" t="str">
        <f>IF(教務委員編集用!K209=0,"",教務委員編集用!K209)</f>
        <v/>
      </c>
      <c r="L84" s="194" t="str">
        <f>IF(教務委員編集用!L209=0,"",教務委員編集用!L209)</f>
        <v/>
      </c>
      <c r="M84" s="194" t="str">
        <f>IF(教務委員編集用!M209=0,"",教務委員編集用!M209)</f>
        <v/>
      </c>
      <c r="N84" s="194"/>
      <c r="O84" s="194"/>
      <c r="P84" s="326">
        <f>教務委員編集用!T209</f>
        <v>0</v>
      </c>
      <c r="Q84" s="194"/>
      <c r="R84" s="194"/>
      <c r="S84" s="194"/>
      <c r="T84" s="211"/>
    </row>
    <row r="85" spans="2:20">
      <c r="B85" s="485" t="str">
        <f>教務委員編集用!B214</f>
        <v>G</v>
      </c>
      <c r="C85" s="501" t="str">
        <f>教務委員編集用!C214</f>
        <v>習得した工学分野の知識を基に,課題の達成に向けて自ら問題を発見し,それに対処するための業務を自主的・継続的かつ組織的に遂行する能力を身につける。</v>
      </c>
      <c r="D85" s="489">
        <f>教務委員編集用!D214</f>
        <v>1</v>
      </c>
      <c r="E85" s="501" t="str">
        <f>教務委員編集用!E214</f>
        <v>自己の能力を把握し,その向上のために自主的に学習を遂行てきる.</v>
      </c>
      <c r="F85" s="207"/>
      <c r="G85" s="206"/>
      <c r="H85" s="206"/>
      <c r="I85" s="206"/>
      <c r="J85" s="206"/>
      <c r="K85" s="206"/>
      <c r="L85" s="206"/>
      <c r="M85" s="206"/>
      <c r="N85" s="206"/>
      <c r="O85" s="206"/>
      <c r="P85" s="375"/>
      <c r="Q85" s="206"/>
      <c r="R85" s="206"/>
      <c r="S85" s="206"/>
      <c r="T85" s="400"/>
    </row>
    <row r="86" spans="2:20">
      <c r="B86" s="504"/>
      <c r="C86" s="500"/>
      <c r="D86" s="492"/>
      <c r="E86" s="500"/>
      <c r="F86" s="194"/>
      <c r="G86" s="195"/>
      <c r="H86" s="195"/>
      <c r="I86" s="195"/>
      <c r="J86" s="195"/>
      <c r="K86" s="195"/>
      <c r="L86" s="195"/>
      <c r="M86" s="195"/>
      <c r="N86" s="195"/>
      <c r="O86" s="195"/>
      <c r="P86" s="378"/>
      <c r="Q86" s="195"/>
      <c r="R86" s="195"/>
      <c r="S86" s="195"/>
      <c r="T86" s="280"/>
    </row>
    <row r="87" spans="2:20">
      <c r="B87" s="486"/>
      <c r="C87" s="502"/>
      <c r="D87" s="490"/>
      <c r="E87" s="502"/>
      <c r="F87" s="191"/>
      <c r="G87" s="199"/>
      <c r="H87" s="199"/>
      <c r="I87" s="199"/>
      <c r="J87" s="199"/>
      <c r="K87" s="199"/>
      <c r="L87" s="199"/>
      <c r="M87" s="199"/>
      <c r="N87" s="199"/>
      <c r="O87" s="199"/>
      <c r="P87" s="224"/>
      <c r="Q87" s="199"/>
      <c r="R87" s="199"/>
      <c r="S87" s="199"/>
      <c r="T87" s="294"/>
    </row>
    <row r="88" spans="2:20">
      <c r="B88" s="486"/>
      <c r="C88" s="502"/>
      <c r="D88" s="490"/>
      <c r="E88" s="502"/>
      <c r="F88" s="192"/>
      <c r="G88" s="200"/>
      <c r="H88" s="200"/>
      <c r="I88" s="200"/>
      <c r="J88" s="200"/>
      <c r="K88" s="200"/>
      <c r="L88" s="200"/>
      <c r="M88" s="200"/>
      <c r="N88" s="200"/>
      <c r="O88" s="200"/>
      <c r="P88" s="225"/>
      <c r="Q88" s="200"/>
      <c r="R88" s="200"/>
      <c r="S88" s="200"/>
      <c r="T88" s="289"/>
    </row>
    <row r="89" spans="2:20">
      <c r="B89" s="486"/>
      <c r="C89" s="502"/>
      <c r="D89" s="491"/>
      <c r="E89" s="503"/>
      <c r="F89" s="304" t="str">
        <f>IF(教務委員編集用!F217=0,"",教務委員編集用!F217)</f>
        <v>G-1 3年小計</v>
      </c>
      <c r="G89" s="304" t="str">
        <f>IF(教務委員編集用!G217=0,"",教務委員編集用!G217)</f>
        <v/>
      </c>
      <c r="H89" s="304" t="str">
        <f>IF(教務委員編集用!H217=0,"",教務委員編集用!H217)</f>
        <v/>
      </c>
      <c r="I89" s="304" t="str">
        <f>IF(教務委員編集用!I217=0,"",教務委員編集用!I217)</f>
        <v/>
      </c>
      <c r="J89" s="304">
        <f>IF(教務委員編集用!J217=0,"",教務委員編集用!J217)</f>
        <v>3</v>
      </c>
      <c r="K89" s="304" t="str">
        <f>IF(教務委員編集用!K217=0,"",教務委員編集用!K217)</f>
        <v/>
      </c>
      <c r="L89" s="304" t="str">
        <f>IF(教務委員編集用!L217=0,"",教務委員編集用!L217)</f>
        <v/>
      </c>
      <c r="M89" s="304" t="str">
        <f>IF(教務委員編集用!M217=0,"",教務委員編集用!M217)</f>
        <v/>
      </c>
      <c r="N89" s="304"/>
      <c r="O89" s="304"/>
      <c r="P89" s="313">
        <f>教務委員編集用!T217</f>
        <v>0</v>
      </c>
      <c r="Q89" s="304"/>
      <c r="R89" s="304"/>
      <c r="S89" s="304"/>
      <c r="T89" s="336"/>
    </row>
    <row r="90" spans="2:20">
      <c r="B90" s="486"/>
      <c r="C90" s="502"/>
      <c r="D90" s="492">
        <f>教務委員編集用!D221</f>
        <v>2</v>
      </c>
      <c r="E90" s="500" t="str">
        <f>教務委員編集用!E221</f>
        <v>実務訓練等を通じて基盤となる工学分野に関連した業務の概要を理解できる.</v>
      </c>
      <c r="F90" s="194"/>
      <c r="G90" s="195"/>
      <c r="H90" s="195"/>
      <c r="I90" s="195"/>
      <c r="J90" s="195"/>
      <c r="K90" s="195"/>
      <c r="L90" s="195"/>
      <c r="M90" s="195"/>
      <c r="N90" s="195"/>
      <c r="O90" s="195"/>
      <c r="P90" s="378"/>
      <c r="Q90" s="195"/>
      <c r="R90" s="195"/>
      <c r="S90" s="195"/>
      <c r="T90" s="280"/>
    </row>
    <row r="91" spans="2:20">
      <c r="B91" s="486"/>
      <c r="C91" s="502"/>
      <c r="D91" s="490"/>
      <c r="E91" s="502"/>
      <c r="F91" s="191"/>
      <c r="G91" s="199"/>
      <c r="H91" s="199"/>
      <c r="I91" s="199"/>
      <c r="J91" s="199"/>
      <c r="K91" s="199"/>
      <c r="L91" s="199"/>
      <c r="M91" s="199"/>
      <c r="N91" s="199"/>
      <c r="O91" s="199"/>
      <c r="P91" s="224"/>
      <c r="Q91" s="199"/>
      <c r="R91" s="199"/>
      <c r="S91" s="199"/>
      <c r="T91" s="294"/>
    </row>
    <row r="92" spans="2:20">
      <c r="B92" s="486"/>
      <c r="C92" s="502"/>
      <c r="D92" s="490"/>
      <c r="E92" s="502"/>
      <c r="F92" s="205"/>
      <c r="G92" s="360"/>
      <c r="H92" s="360"/>
      <c r="I92" s="360"/>
      <c r="J92" s="360"/>
      <c r="K92" s="360"/>
      <c r="L92" s="360"/>
      <c r="M92" s="360"/>
      <c r="N92" s="360"/>
      <c r="O92" s="360"/>
      <c r="P92" s="270"/>
      <c r="Q92" s="360"/>
      <c r="R92" s="360"/>
      <c r="S92" s="360"/>
      <c r="T92" s="429"/>
    </row>
    <row r="93" spans="2:20">
      <c r="B93" s="486"/>
      <c r="C93" s="502"/>
      <c r="D93" s="490"/>
      <c r="E93" s="502"/>
      <c r="F93" s="192"/>
      <c r="G93" s="200"/>
      <c r="H93" s="200"/>
      <c r="I93" s="200"/>
      <c r="J93" s="200"/>
      <c r="K93" s="200"/>
      <c r="L93" s="200"/>
      <c r="M93" s="200"/>
      <c r="N93" s="200"/>
      <c r="O93" s="200"/>
      <c r="P93" s="225"/>
      <c r="Q93" s="200"/>
      <c r="R93" s="200"/>
      <c r="S93" s="200"/>
      <c r="T93" s="289"/>
    </row>
    <row r="94" spans="2:20">
      <c r="B94" s="505"/>
      <c r="C94" s="510"/>
      <c r="D94" s="493"/>
      <c r="E94" s="510"/>
      <c r="F94" s="362" t="str">
        <f>IF(教務委員編集用!F225=0,"",教務委員編集用!F225)</f>
        <v>G-2 3年小計</v>
      </c>
      <c r="G94" s="362" t="str">
        <f>IF(教務委員編集用!G225=0,"",教務委員編集用!G225)</f>
        <v/>
      </c>
      <c r="H94" s="362" t="str">
        <f>IF(教務委員編集用!H225=0,"",教務委員編集用!H225)</f>
        <v/>
      </c>
      <c r="I94" s="362" t="str">
        <f>IF(教務委員編集用!I225=0,"",教務委員編集用!I225)</f>
        <v/>
      </c>
      <c r="J94" s="362">
        <f>IF(教務委員編集用!J225=0,"",教務委員編集用!J225)</f>
        <v>3</v>
      </c>
      <c r="K94" s="362" t="str">
        <f>IF(教務委員編集用!K225=0,"",教務委員編集用!K225)</f>
        <v/>
      </c>
      <c r="L94" s="362" t="str">
        <f>IF(教務委員編集用!L225=0,"",教務委員編集用!L225)</f>
        <v/>
      </c>
      <c r="M94" s="362" t="str">
        <f>IF(教務委員編集用!M225=0,"",教務委員編集用!M225)</f>
        <v/>
      </c>
      <c r="N94" s="362"/>
      <c r="O94" s="362"/>
      <c r="P94" s="382">
        <f>教務委員編集用!T225</f>
        <v>0</v>
      </c>
      <c r="Q94" s="362"/>
      <c r="R94" s="362"/>
      <c r="S94" s="362"/>
      <c r="T94" s="413"/>
    </row>
    <row r="95" spans="2:20">
      <c r="F95" s="186" t="str">
        <f>IF(教務委員編集用!F248=0,"",教務委員編集用!F248)</f>
        <v/>
      </c>
      <c r="G95" s="186" t="str">
        <f>IF(教務委員編集用!G248=0,"",教務委員編集用!G248)</f>
        <v/>
      </c>
      <c r="H95" s="186" t="str">
        <f>IF(教務委員編集用!H248=0,"",教務委員編集用!H248)</f>
        <v/>
      </c>
      <c r="I95" s="186" t="str">
        <f>IF(教務委員編集用!I248=0,"",教務委員編集用!I248)</f>
        <v/>
      </c>
      <c r="J95" s="186" t="str">
        <f>IF(教務委員編集用!J248=0,"",教務委員編集用!J248)</f>
        <v/>
      </c>
      <c r="K95" s="186" t="str">
        <f>IF(教務委員編集用!K248=0,"",教務委員編集用!K248)</f>
        <v/>
      </c>
      <c r="L95" s="186" t="str">
        <f>IF(教務委員編集用!L248=0,"",教務委員編集用!L248)</f>
        <v/>
      </c>
      <c r="M95" s="186" t="str">
        <f>IF(教務委員編集用!M248=0,"",教務委員編集用!M248)</f>
        <v/>
      </c>
      <c r="N95" s="186" t="str">
        <f>IF(教務委員編集用!V248=0,"",教務委員編集用!V248)</f>
        <v/>
      </c>
      <c r="R95" s="186" t="str">
        <f>IF(教務委員編集用!W248=0,"",教務委員編集用!W248)</f>
        <v/>
      </c>
      <c r="S95" s="186" t="str">
        <f>IF(教務委員編集用!X248=0,"",教務委員編集用!X248)</f>
        <v/>
      </c>
    </row>
    <row r="96" spans="2:20">
      <c r="B96" s="532" t="s">
        <v>20</v>
      </c>
      <c r="C96" s="533"/>
      <c r="D96" s="538" t="s">
        <v>21</v>
      </c>
      <c r="E96" s="538"/>
      <c r="F96" s="514"/>
      <c r="G96" s="515"/>
      <c r="H96" s="515"/>
      <c r="I96" s="515"/>
      <c r="J96" s="515"/>
      <c r="K96" s="515"/>
      <c r="L96" s="515"/>
      <c r="M96" s="515"/>
      <c r="N96" s="515"/>
      <c r="O96" s="515"/>
      <c r="P96" s="516"/>
      <c r="Q96" s="303"/>
      <c r="R96" s="303"/>
      <c r="S96" s="303"/>
      <c r="T96" s="303"/>
    </row>
    <row r="97" spans="2:20">
      <c r="B97" s="534"/>
      <c r="C97" s="535"/>
      <c r="D97" s="539"/>
      <c r="E97" s="539"/>
      <c r="F97" s="517"/>
      <c r="G97" s="518"/>
      <c r="H97" s="518"/>
      <c r="I97" s="518"/>
      <c r="J97" s="518"/>
      <c r="K97" s="518"/>
      <c r="L97" s="518"/>
      <c r="M97" s="518"/>
      <c r="N97" s="518"/>
      <c r="O97" s="518"/>
      <c r="P97" s="519"/>
      <c r="Q97" s="303"/>
      <c r="R97" s="303"/>
      <c r="S97" s="303"/>
      <c r="T97" s="303"/>
    </row>
    <row r="98" spans="2:20">
      <c r="B98" s="534"/>
      <c r="C98" s="535"/>
      <c r="D98" s="539"/>
      <c r="E98" s="539"/>
      <c r="F98" s="520"/>
      <c r="G98" s="521"/>
      <c r="H98" s="521"/>
      <c r="I98" s="521"/>
      <c r="J98" s="521"/>
      <c r="K98" s="521"/>
      <c r="L98" s="521"/>
      <c r="M98" s="521"/>
      <c r="N98" s="521"/>
      <c r="O98" s="521"/>
      <c r="P98" s="522"/>
      <c r="Q98" s="303"/>
      <c r="R98" s="303"/>
      <c r="S98" s="303"/>
      <c r="T98" s="303"/>
    </row>
    <row r="99" spans="2:20">
      <c r="B99" s="534"/>
      <c r="C99" s="535"/>
      <c r="D99" s="539" t="s">
        <v>22</v>
      </c>
      <c r="E99" s="539"/>
      <c r="F99" s="523"/>
      <c r="G99" s="524"/>
      <c r="H99" s="524"/>
      <c r="I99" s="524"/>
      <c r="J99" s="524"/>
      <c r="K99" s="524"/>
      <c r="L99" s="524"/>
      <c r="M99" s="524"/>
      <c r="N99" s="524"/>
      <c r="O99" s="524"/>
      <c r="P99" s="525"/>
      <c r="Q99" s="303"/>
      <c r="R99" s="303"/>
      <c r="S99" s="303"/>
      <c r="T99" s="303"/>
    </row>
    <row r="100" spans="2:20">
      <c r="B100" s="534"/>
      <c r="C100" s="535"/>
      <c r="D100" s="539"/>
      <c r="E100" s="539"/>
      <c r="F100" s="517"/>
      <c r="G100" s="518"/>
      <c r="H100" s="518"/>
      <c r="I100" s="518"/>
      <c r="J100" s="518"/>
      <c r="K100" s="518"/>
      <c r="L100" s="518"/>
      <c r="M100" s="518"/>
      <c r="N100" s="518"/>
      <c r="O100" s="518"/>
      <c r="P100" s="519"/>
      <c r="Q100" s="303"/>
      <c r="R100" s="303"/>
      <c r="S100" s="303"/>
      <c r="T100" s="303"/>
    </row>
    <row r="101" spans="2:20">
      <c r="B101" s="536"/>
      <c r="C101" s="537"/>
      <c r="D101" s="540"/>
      <c r="E101" s="540"/>
      <c r="F101" s="526"/>
      <c r="G101" s="527"/>
      <c r="H101" s="527"/>
      <c r="I101" s="527"/>
      <c r="J101" s="527"/>
      <c r="K101" s="527"/>
      <c r="L101" s="527"/>
      <c r="M101" s="527"/>
      <c r="N101" s="527"/>
      <c r="O101" s="527"/>
      <c r="P101" s="528"/>
      <c r="Q101" s="303"/>
      <c r="R101" s="303"/>
      <c r="S101" s="303"/>
      <c r="T101" s="303"/>
    </row>
    <row r="102" spans="2:20">
      <c r="B102" s="541" t="s">
        <v>23</v>
      </c>
      <c r="C102" s="542"/>
      <c r="D102" s="492" t="s">
        <v>24</v>
      </c>
      <c r="E102" s="492"/>
      <c r="F102" s="514"/>
      <c r="G102" s="515"/>
      <c r="H102" s="515"/>
      <c r="I102" s="515"/>
      <c r="J102" s="515"/>
      <c r="K102" s="515"/>
      <c r="L102" s="515"/>
      <c r="M102" s="515"/>
      <c r="N102" s="515"/>
      <c r="O102" s="515"/>
      <c r="P102" s="516"/>
      <c r="Q102" s="303"/>
      <c r="R102" s="303"/>
      <c r="S102" s="303"/>
      <c r="T102" s="303"/>
    </row>
    <row r="103" spans="2:20">
      <c r="B103" s="534"/>
      <c r="C103" s="535"/>
      <c r="D103" s="490"/>
      <c r="E103" s="490"/>
      <c r="F103" s="517"/>
      <c r="G103" s="518"/>
      <c r="H103" s="518"/>
      <c r="I103" s="518"/>
      <c r="J103" s="518"/>
      <c r="K103" s="518"/>
      <c r="L103" s="518"/>
      <c r="M103" s="518"/>
      <c r="N103" s="518"/>
      <c r="O103" s="518"/>
      <c r="P103" s="519"/>
      <c r="Q103" s="303"/>
      <c r="R103" s="303"/>
      <c r="S103" s="303"/>
      <c r="T103" s="303"/>
    </row>
    <row r="104" spans="2:20">
      <c r="B104" s="534"/>
      <c r="C104" s="535"/>
      <c r="D104" s="490"/>
      <c r="E104" s="490"/>
      <c r="F104" s="520"/>
      <c r="G104" s="521"/>
      <c r="H104" s="521"/>
      <c r="I104" s="521"/>
      <c r="J104" s="521"/>
      <c r="K104" s="521"/>
      <c r="L104" s="521"/>
      <c r="M104" s="521"/>
      <c r="N104" s="521"/>
      <c r="O104" s="521"/>
      <c r="P104" s="522"/>
      <c r="Q104" s="303"/>
      <c r="R104" s="303"/>
      <c r="S104" s="303"/>
      <c r="T104" s="303"/>
    </row>
    <row r="105" spans="2:20">
      <c r="B105" s="534"/>
      <c r="C105" s="535"/>
      <c r="D105" s="490" t="s">
        <v>25</v>
      </c>
      <c r="E105" s="490"/>
      <c r="F105" s="523"/>
      <c r="G105" s="524"/>
      <c r="H105" s="524"/>
      <c r="I105" s="524"/>
      <c r="J105" s="524"/>
      <c r="K105" s="524"/>
      <c r="L105" s="524"/>
      <c r="M105" s="524"/>
      <c r="N105" s="524"/>
      <c r="O105" s="524"/>
      <c r="P105" s="525"/>
      <c r="Q105" s="303"/>
      <c r="R105" s="303"/>
      <c r="S105" s="303"/>
      <c r="T105" s="303"/>
    </row>
    <row r="106" spans="2:20">
      <c r="B106" s="534"/>
      <c r="C106" s="535"/>
      <c r="D106" s="490"/>
      <c r="E106" s="490"/>
      <c r="F106" s="517"/>
      <c r="G106" s="518"/>
      <c r="H106" s="518"/>
      <c r="I106" s="518"/>
      <c r="J106" s="518"/>
      <c r="K106" s="518"/>
      <c r="L106" s="518"/>
      <c r="M106" s="518"/>
      <c r="N106" s="518"/>
      <c r="O106" s="518"/>
      <c r="P106" s="519"/>
      <c r="Q106" s="303"/>
      <c r="R106" s="303"/>
      <c r="S106" s="303"/>
      <c r="T106" s="303"/>
    </row>
    <row r="107" spans="2:20">
      <c r="B107" s="536"/>
      <c r="C107" s="537"/>
      <c r="D107" s="493"/>
      <c r="E107" s="493"/>
      <c r="F107" s="526"/>
      <c r="G107" s="527"/>
      <c r="H107" s="527"/>
      <c r="I107" s="527"/>
      <c r="J107" s="527"/>
      <c r="K107" s="527"/>
      <c r="L107" s="527"/>
      <c r="M107" s="527"/>
      <c r="N107" s="527"/>
      <c r="O107" s="527"/>
      <c r="P107" s="528"/>
      <c r="Q107" s="303"/>
      <c r="R107" s="303"/>
      <c r="S107" s="303"/>
      <c r="T107" s="303"/>
    </row>
    <row r="108" spans="2:20">
      <c r="F108" s="186" t="str">
        <f>IF(教務委員編集用!F261=0,"",教務委員編集用!F261)</f>
        <v/>
      </c>
      <c r="G108" s="186" t="str">
        <f>IF(教務委員編集用!G261=0,"",教務委員編集用!G261)</f>
        <v/>
      </c>
      <c r="H108" s="186" t="str">
        <f>IF(教務委員編集用!H261=0,"",教務委員編集用!H261)</f>
        <v/>
      </c>
      <c r="I108" s="186" t="str">
        <f>IF(教務委員編集用!I261=0,"",教務委員編集用!I261)</f>
        <v/>
      </c>
      <c r="J108" s="186" t="str">
        <f>IF(教務委員編集用!J261=0,"",教務委員編集用!J261)</f>
        <v/>
      </c>
      <c r="K108" s="186" t="str">
        <f>IF(教務委員編集用!K261=0,"",教務委員編集用!K261)</f>
        <v/>
      </c>
      <c r="L108" s="186" t="str">
        <f>IF(教務委員編集用!L261=0,"",教務委員編集用!L261)</f>
        <v/>
      </c>
      <c r="M108" s="186" t="str">
        <f>IF(教務委員編集用!M261=0,"",教務委員編集用!M261)</f>
        <v/>
      </c>
      <c r="N108" s="186" t="str">
        <f>IF(教務委員編集用!V261=0,"",教務委員編集用!V261)</f>
        <v/>
      </c>
      <c r="R108" s="186" t="str">
        <f>IF(教務委員編集用!W261=0,"",教務委員編集用!W261)</f>
        <v/>
      </c>
      <c r="S108" s="186" t="str">
        <f>IF(教務委員編集用!X261=0,"",教務委員編集用!X261)</f>
        <v/>
      </c>
    </row>
    <row r="109" spans="2:20">
      <c r="F109" s="186" t="str">
        <f>IF(教務委員編集用!F262=0,"",教務委員編集用!F262)</f>
        <v/>
      </c>
      <c r="G109" s="186" t="str">
        <f>IF(教務委員編集用!G262=0,"",教務委員編集用!G262)</f>
        <v/>
      </c>
      <c r="H109" s="186" t="str">
        <f>IF(教務委員編集用!H262=0,"",教務委員編集用!H262)</f>
        <v/>
      </c>
      <c r="I109" s="186" t="str">
        <f>IF(教務委員編集用!I262=0,"",教務委員編集用!I262)</f>
        <v/>
      </c>
      <c r="J109" s="186" t="str">
        <f>IF(教務委員編集用!J262=0,"",教務委員編集用!J262)</f>
        <v/>
      </c>
      <c r="K109" s="186" t="str">
        <f>IF(教務委員編集用!K262=0,"",教務委員編集用!K262)</f>
        <v/>
      </c>
      <c r="L109" s="186" t="str">
        <f>IF(教務委員編集用!L262=0,"",教務委員編集用!L262)</f>
        <v/>
      </c>
      <c r="M109" s="186" t="str">
        <f>IF(教務委員編集用!M262=0,"",教務委員編集用!M262)</f>
        <v/>
      </c>
      <c r="N109" s="186" t="str">
        <f>IF(教務委員編集用!V262=0,"",教務委員編集用!V262)</f>
        <v/>
      </c>
      <c r="R109" s="186" t="str">
        <f>IF(教務委員編集用!W262=0,"",教務委員編集用!W262)</f>
        <v/>
      </c>
      <c r="S109" s="186" t="str">
        <f>IF(教務委員編集用!X262=0,"",教務委員編集用!X262)</f>
        <v/>
      </c>
    </row>
    <row r="110" spans="2:20">
      <c r="F110" s="186" t="str">
        <f>IF(教務委員編集用!F263=0,"",教務委員編集用!F263)</f>
        <v/>
      </c>
      <c r="G110" s="186" t="str">
        <f>IF(教務委員編集用!G263=0,"",教務委員編集用!G263)</f>
        <v/>
      </c>
      <c r="H110" s="186" t="str">
        <f>IF(教務委員編集用!H263=0,"",教務委員編集用!H263)</f>
        <v/>
      </c>
      <c r="I110" s="186" t="str">
        <f>IF(教務委員編集用!I263=0,"",教務委員編集用!I263)</f>
        <v/>
      </c>
      <c r="J110" s="186" t="str">
        <f>IF(教務委員編集用!J263=0,"",教務委員編集用!J263)</f>
        <v/>
      </c>
      <c r="K110" s="186" t="str">
        <f>IF(教務委員編集用!K263=0,"",教務委員編集用!K263)</f>
        <v/>
      </c>
      <c r="L110" s="186" t="str">
        <f>IF(教務委員編集用!L263=0,"",教務委員編集用!L263)</f>
        <v/>
      </c>
      <c r="M110" s="186" t="str">
        <f>IF(教務委員編集用!M263=0,"",教務委員編集用!M263)</f>
        <v/>
      </c>
      <c r="N110" s="186" t="str">
        <f>IF(教務委員編集用!V263=0,"",教務委員編集用!V263)</f>
        <v/>
      </c>
      <c r="R110" s="186" t="str">
        <f>IF(教務委員編集用!W263=0,"",教務委員編集用!W263)</f>
        <v/>
      </c>
      <c r="S110" s="186" t="str">
        <f>IF(教務委員編集用!X263=0,"",教務委員編集用!X263)</f>
        <v/>
      </c>
    </row>
    <row r="111" spans="2:20">
      <c r="F111" s="186" t="str">
        <f>IF(教務委員編集用!F264=0,"",教務委員編集用!F264)</f>
        <v/>
      </c>
      <c r="G111" s="186" t="str">
        <f>IF(教務委員編集用!G264=0,"",教務委員編集用!G264)</f>
        <v/>
      </c>
      <c r="H111" s="186" t="str">
        <f>IF(教務委員編集用!H264=0,"",教務委員編集用!H264)</f>
        <v/>
      </c>
      <c r="I111" s="186" t="str">
        <f>IF(教務委員編集用!I264=0,"",教務委員編集用!I264)</f>
        <v/>
      </c>
      <c r="J111" s="186" t="str">
        <f>IF(教務委員編集用!J264=0,"",教務委員編集用!J264)</f>
        <v/>
      </c>
      <c r="K111" s="186" t="str">
        <f>IF(教務委員編集用!K264=0,"",教務委員編集用!K264)</f>
        <v/>
      </c>
      <c r="L111" s="186" t="str">
        <f>IF(教務委員編集用!L264=0,"",教務委員編集用!L264)</f>
        <v/>
      </c>
      <c r="M111" s="186" t="str">
        <f>IF(教務委員編集用!M264=0,"",教務委員編集用!M264)</f>
        <v/>
      </c>
      <c r="N111" s="186" t="str">
        <f>IF(教務委員編集用!V264=0,"",教務委員編集用!V264)</f>
        <v/>
      </c>
      <c r="R111" s="186" t="str">
        <f>IF(教務委員編集用!W264=0,"",教務委員編集用!W264)</f>
        <v/>
      </c>
      <c r="S111" s="186" t="str">
        <f>IF(教務委員編集用!X264=0,"",教務委員編集用!X264)</f>
        <v/>
      </c>
    </row>
    <row r="112" spans="2:20">
      <c r="F112" s="186" t="str">
        <f>IF(教務委員編集用!F265=0,"",教務委員編集用!F265)</f>
        <v/>
      </c>
      <c r="G112" s="186" t="str">
        <f>IF(教務委員編集用!G265=0,"",教務委員編集用!G265)</f>
        <v/>
      </c>
      <c r="H112" s="186" t="str">
        <f>IF(教務委員編集用!H265=0,"",教務委員編集用!H265)</f>
        <v/>
      </c>
      <c r="I112" s="186" t="str">
        <f>IF(教務委員編集用!I265=0,"",教務委員編集用!I265)</f>
        <v/>
      </c>
      <c r="J112" s="186" t="str">
        <f>IF(教務委員編集用!J265=0,"",教務委員編集用!J265)</f>
        <v/>
      </c>
      <c r="K112" s="186" t="str">
        <f>IF(教務委員編集用!K265=0,"",教務委員編集用!K265)</f>
        <v/>
      </c>
      <c r="L112" s="186" t="str">
        <f>IF(教務委員編集用!L265=0,"",教務委員編集用!L265)</f>
        <v/>
      </c>
      <c r="M112" s="186" t="str">
        <f>IF(教務委員編集用!M265=0,"",教務委員編集用!M265)</f>
        <v/>
      </c>
      <c r="N112" s="186" t="str">
        <f>IF(教務委員編集用!V265=0,"",教務委員編集用!V265)</f>
        <v/>
      </c>
      <c r="R112" s="186" t="str">
        <f>IF(教務委員編集用!W265=0,"",教務委員編集用!W265)</f>
        <v/>
      </c>
      <c r="S112" s="186" t="str">
        <f>IF(教務委員編集用!X265=0,"",教務委員編集用!X265)</f>
        <v/>
      </c>
    </row>
    <row r="113" spans="6:19">
      <c r="F113" s="186" t="str">
        <f>IF(教務委員編集用!F266=0,"",教務委員編集用!F266)</f>
        <v/>
      </c>
      <c r="G113" s="186" t="str">
        <f>IF(教務委員編集用!G266=0,"",教務委員編集用!G266)</f>
        <v/>
      </c>
      <c r="H113" s="186" t="str">
        <f>IF(教務委員編集用!H266=0,"",教務委員編集用!H266)</f>
        <v/>
      </c>
      <c r="I113" s="186" t="str">
        <f>IF(教務委員編集用!I266=0,"",教務委員編集用!I266)</f>
        <v/>
      </c>
      <c r="J113" s="186" t="str">
        <f>IF(教務委員編集用!J266=0,"",教務委員編集用!J266)</f>
        <v/>
      </c>
      <c r="K113" s="186" t="str">
        <f>IF(教務委員編集用!K266=0,"",教務委員編集用!K266)</f>
        <v/>
      </c>
      <c r="L113" s="186" t="str">
        <f>IF(教務委員編集用!L266=0,"",教務委員編集用!L266)</f>
        <v/>
      </c>
      <c r="M113" s="186" t="str">
        <f>IF(教務委員編集用!M266=0,"",教務委員編集用!M266)</f>
        <v/>
      </c>
      <c r="N113" s="186" t="str">
        <f>IF(教務委員編集用!V266=0,"",教務委員編集用!V266)</f>
        <v/>
      </c>
      <c r="R113" s="186" t="str">
        <f>IF(教務委員編集用!W266=0,"",教務委員編集用!W266)</f>
        <v/>
      </c>
      <c r="S113" s="186" t="str">
        <f>IF(教務委員編集用!X266=0,"",教務委員編集用!X266)</f>
        <v/>
      </c>
    </row>
    <row r="114" spans="6:19">
      <c r="F114" s="186" t="str">
        <f>IF(教務委員編集用!F267=0,"",教務委員編集用!F267)</f>
        <v/>
      </c>
      <c r="G114" s="186" t="str">
        <f>IF(教務委員編集用!G267=0,"",教務委員編集用!G267)</f>
        <v/>
      </c>
      <c r="H114" s="186" t="str">
        <f>IF(教務委員編集用!H267=0,"",教務委員編集用!H267)</f>
        <v/>
      </c>
      <c r="I114" s="186" t="str">
        <f>IF(教務委員編集用!I267=0,"",教務委員編集用!I267)</f>
        <v/>
      </c>
      <c r="J114" s="186" t="str">
        <f>IF(教務委員編集用!J267=0,"",教務委員編集用!J267)</f>
        <v/>
      </c>
      <c r="K114" s="186" t="str">
        <f>IF(教務委員編集用!K267=0,"",教務委員編集用!K267)</f>
        <v/>
      </c>
      <c r="L114" s="186" t="str">
        <f>IF(教務委員編集用!L267=0,"",教務委員編集用!L267)</f>
        <v/>
      </c>
      <c r="M114" s="186" t="str">
        <f>IF(教務委員編集用!M267=0,"",教務委員編集用!M267)</f>
        <v/>
      </c>
      <c r="N114" s="186" t="str">
        <f>IF(教務委員編集用!V267=0,"",教務委員編集用!V267)</f>
        <v/>
      </c>
      <c r="R114" s="186" t="str">
        <f>IF(教務委員編集用!W267=0,"",教務委員編集用!W267)</f>
        <v/>
      </c>
      <c r="S114" s="186" t="str">
        <f>IF(教務委員編集用!X267=0,"",教務委員編集用!X267)</f>
        <v/>
      </c>
    </row>
    <row r="115" spans="6:19">
      <c r="F115" s="186" t="str">
        <f>IF(教務委員編集用!F268=0,"",教務委員編集用!F268)</f>
        <v/>
      </c>
      <c r="G115" s="186" t="str">
        <f>IF(教務委員編集用!G268=0,"",教務委員編集用!G268)</f>
        <v/>
      </c>
      <c r="H115" s="186" t="str">
        <f>IF(教務委員編集用!H268=0,"",教務委員編集用!H268)</f>
        <v/>
      </c>
      <c r="I115" s="186" t="str">
        <f>IF(教務委員編集用!I268=0,"",教務委員編集用!I268)</f>
        <v/>
      </c>
      <c r="J115" s="186" t="str">
        <f>IF(教務委員編集用!J268=0,"",教務委員編集用!J268)</f>
        <v/>
      </c>
      <c r="K115" s="186" t="str">
        <f>IF(教務委員編集用!K268=0,"",教務委員編集用!K268)</f>
        <v/>
      </c>
      <c r="L115" s="186" t="str">
        <f>IF(教務委員編集用!L268=0,"",教務委員編集用!L268)</f>
        <v/>
      </c>
      <c r="M115" s="186" t="str">
        <f>IF(教務委員編集用!M268=0,"",教務委員編集用!M268)</f>
        <v/>
      </c>
      <c r="N115" s="186" t="str">
        <f>IF(教務委員編集用!V268=0,"",教務委員編集用!V268)</f>
        <v/>
      </c>
      <c r="R115" s="186" t="str">
        <f>IF(教務委員編集用!W268=0,"",教務委員編集用!W268)</f>
        <v/>
      </c>
      <c r="S115" s="186" t="str">
        <f>IF(教務委員編集用!X268=0,"",教務委員編集用!X268)</f>
        <v/>
      </c>
    </row>
    <row r="116" spans="6:19">
      <c r="F116" s="186" t="str">
        <f>IF(教務委員編集用!F269=0,"",教務委員編集用!F269)</f>
        <v/>
      </c>
      <c r="G116" s="186" t="str">
        <f>IF(教務委員編集用!G269=0,"",教務委員編集用!G269)</f>
        <v/>
      </c>
      <c r="H116" s="186" t="str">
        <f>IF(教務委員編集用!H269=0,"",教務委員編集用!H269)</f>
        <v/>
      </c>
      <c r="I116" s="186" t="str">
        <f>IF(教務委員編集用!I269=0,"",教務委員編集用!I269)</f>
        <v/>
      </c>
      <c r="J116" s="186" t="str">
        <f>IF(教務委員編集用!J269=0,"",教務委員編集用!J269)</f>
        <v/>
      </c>
      <c r="K116" s="186" t="str">
        <f>IF(教務委員編集用!K269=0,"",教務委員編集用!K269)</f>
        <v/>
      </c>
      <c r="L116" s="186" t="str">
        <f>IF(教務委員編集用!L269=0,"",教務委員編集用!L269)</f>
        <v/>
      </c>
      <c r="M116" s="186" t="str">
        <f>IF(教務委員編集用!M269=0,"",教務委員編集用!M269)</f>
        <v/>
      </c>
      <c r="N116" s="186" t="str">
        <f>IF(教務委員編集用!V269=0,"",教務委員編集用!V269)</f>
        <v/>
      </c>
      <c r="R116" s="186" t="str">
        <f>IF(教務委員編集用!W269=0,"",教務委員編集用!W269)</f>
        <v/>
      </c>
      <c r="S116" s="186" t="str">
        <f>IF(教務委員編集用!X269=0,"",教務委員編集用!X269)</f>
        <v/>
      </c>
    </row>
    <row r="117" spans="6:19">
      <c r="F117" s="186" t="str">
        <f>IF(教務委員編集用!F270=0,"",教務委員編集用!F270)</f>
        <v/>
      </c>
      <c r="G117" s="186" t="str">
        <f>IF(教務委員編集用!G270=0,"",教務委員編集用!G270)</f>
        <v/>
      </c>
      <c r="H117" s="186" t="str">
        <f>IF(教務委員編集用!H270=0,"",教務委員編集用!H270)</f>
        <v/>
      </c>
      <c r="I117" s="186" t="str">
        <f>IF(教務委員編集用!I270=0,"",教務委員編集用!I270)</f>
        <v/>
      </c>
      <c r="J117" s="186" t="str">
        <f>IF(教務委員編集用!J270=0,"",教務委員編集用!J270)</f>
        <v/>
      </c>
      <c r="K117" s="186" t="str">
        <f>IF(教務委員編集用!K270=0,"",教務委員編集用!K270)</f>
        <v/>
      </c>
      <c r="L117" s="186" t="str">
        <f>IF(教務委員編集用!L270=0,"",教務委員編集用!L270)</f>
        <v/>
      </c>
      <c r="M117" s="186" t="str">
        <f>IF(教務委員編集用!M270=0,"",教務委員編集用!M270)</f>
        <v/>
      </c>
      <c r="N117" s="186" t="str">
        <f>IF(教務委員編集用!V270=0,"",教務委員編集用!V270)</f>
        <v/>
      </c>
      <c r="R117" s="186" t="str">
        <f>IF(教務委員編集用!W270=0,"",教務委員編集用!W270)</f>
        <v/>
      </c>
      <c r="S117" s="186" t="str">
        <f>IF(教務委員編集用!X270=0,"",教務委員編集用!X270)</f>
        <v/>
      </c>
    </row>
    <row r="118" spans="6:19">
      <c r="F118" s="186" t="str">
        <f>IF(教務委員編集用!F271=0,"",教務委員編集用!F271)</f>
        <v/>
      </c>
      <c r="G118" s="186" t="str">
        <f>IF(教務委員編集用!G271=0,"",教務委員編集用!G271)</f>
        <v/>
      </c>
      <c r="H118" s="186" t="str">
        <f>IF(教務委員編集用!H271=0,"",教務委員編集用!H271)</f>
        <v/>
      </c>
      <c r="I118" s="186" t="str">
        <f>IF(教務委員編集用!I271=0,"",教務委員編集用!I271)</f>
        <v/>
      </c>
      <c r="J118" s="186" t="str">
        <f>IF(教務委員編集用!J271=0,"",教務委員編集用!J271)</f>
        <v/>
      </c>
      <c r="K118" s="186" t="str">
        <f>IF(教務委員編集用!K271=0,"",教務委員編集用!K271)</f>
        <v/>
      </c>
      <c r="L118" s="186" t="str">
        <f>IF(教務委員編集用!L271=0,"",教務委員編集用!L271)</f>
        <v/>
      </c>
      <c r="M118" s="186" t="str">
        <f>IF(教務委員編集用!M271=0,"",教務委員編集用!M271)</f>
        <v/>
      </c>
      <c r="N118" s="186" t="str">
        <f>IF(教務委員編集用!V271=0,"",教務委員編集用!V271)</f>
        <v/>
      </c>
      <c r="R118" s="186" t="str">
        <f>IF(教務委員編集用!W271=0,"",教務委員編集用!W271)</f>
        <v/>
      </c>
      <c r="S118" s="186" t="str">
        <f>IF(教務委員編集用!X271=0,"",教務委員編集用!X271)</f>
        <v/>
      </c>
    </row>
    <row r="119" spans="6:19">
      <c r="F119" s="186" t="str">
        <f>IF(教務委員編集用!F272=0,"",教務委員編集用!F272)</f>
        <v/>
      </c>
      <c r="G119" s="186" t="str">
        <f>IF(教務委員編集用!G272=0,"",教務委員編集用!G272)</f>
        <v/>
      </c>
      <c r="H119" s="186" t="str">
        <f>IF(教務委員編集用!H272=0,"",教務委員編集用!H272)</f>
        <v/>
      </c>
      <c r="I119" s="186" t="str">
        <f>IF(教務委員編集用!I272=0,"",教務委員編集用!I272)</f>
        <v/>
      </c>
      <c r="J119" s="186" t="str">
        <f>IF(教務委員編集用!J272=0,"",教務委員編集用!J272)</f>
        <v/>
      </c>
      <c r="K119" s="186" t="str">
        <f>IF(教務委員編集用!K272=0,"",教務委員編集用!K272)</f>
        <v/>
      </c>
      <c r="L119" s="186" t="str">
        <f>IF(教務委員編集用!L272=0,"",教務委員編集用!L272)</f>
        <v/>
      </c>
      <c r="M119" s="186" t="str">
        <f>IF(教務委員編集用!M272=0,"",教務委員編集用!M272)</f>
        <v/>
      </c>
      <c r="N119" s="186" t="str">
        <f>IF(教務委員編集用!V272=0,"",教務委員編集用!V272)</f>
        <v/>
      </c>
      <c r="R119" s="186" t="str">
        <f>IF(教務委員編集用!W272=0,"",教務委員編集用!W272)</f>
        <v/>
      </c>
      <c r="S119" s="186" t="str">
        <f>IF(教務委員編集用!X272=0,"",教務委員編集用!X272)</f>
        <v/>
      </c>
    </row>
    <row r="120" spans="6:19">
      <c r="F120" s="186" t="str">
        <f>IF(教務委員編集用!F273=0,"",教務委員編集用!F273)</f>
        <v/>
      </c>
      <c r="G120" s="186" t="str">
        <f>IF(教務委員編集用!G273=0,"",教務委員編集用!G273)</f>
        <v/>
      </c>
      <c r="H120" s="186" t="str">
        <f>IF(教務委員編集用!H273=0,"",教務委員編集用!H273)</f>
        <v/>
      </c>
      <c r="I120" s="186" t="str">
        <f>IF(教務委員編集用!I273=0,"",教務委員編集用!I273)</f>
        <v/>
      </c>
      <c r="J120" s="186" t="str">
        <f>IF(教務委員編集用!J273=0,"",教務委員編集用!J273)</f>
        <v/>
      </c>
      <c r="K120" s="186" t="str">
        <f>IF(教務委員編集用!K273=0,"",教務委員編集用!K273)</f>
        <v/>
      </c>
      <c r="L120" s="186" t="str">
        <f>IF(教務委員編集用!L273=0,"",教務委員編集用!L273)</f>
        <v/>
      </c>
      <c r="M120" s="186" t="str">
        <f>IF(教務委員編集用!M273=0,"",教務委員編集用!M273)</f>
        <v/>
      </c>
      <c r="N120" s="186" t="str">
        <f>IF(教務委員編集用!V273=0,"",教務委員編集用!V273)</f>
        <v/>
      </c>
      <c r="R120" s="186" t="str">
        <f>IF(教務委員編集用!W273=0,"",教務委員編集用!W273)</f>
        <v/>
      </c>
      <c r="S120" s="186" t="str">
        <f>IF(教務委員編集用!X273=0,"",教務委員編集用!X273)</f>
        <v/>
      </c>
    </row>
    <row r="121" spans="6:19">
      <c r="F121" s="186" t="str">
        <f>IF(教務委員編集用!F274=0,"",教務委員編集用!F274)</f>
        <v/>
      </c>
      <c r="G121" s="186" t="str">
        <f>IF(教務委員編集用!G274=0,"",教務委員編集用!G274)</f>
        <v/>
      </c>
      <c r="H121" s="186" t="str">
        <f>IF(教務委員編集用!H274=0,"",教務委員編集用!H274)</f>
        <v/>
      </c>
      <c r="I121" s="186" t="str">
        <f>IF(教務委員編集用!I274=0,"",教務委員編集用!I274)</f>
        <v/>
      </c>
      <c r="J121" s="186" t="str">
        <f>IF(教務委員編集用!J274=0,"",教務委員編集用!J274)</f>
        <v/>
      </c>
      <c r="K121" s="186" t="str">
        <f>IF(教務委員編集用!K274=0,"",教務委員編集用!K274)</f>
        <v/>
      </c>
      <c r="L121" s="186" t="str">
        <f>IF(教務委員編集用!L274=0,"",教務委員編集用!L274)</f>
        <v/>
      </c>
      <c r="M121" s="186" t="str">
        <f>IF(教務委員編集用!M274=0,"",教務委員編集用!M274)</f>
        <v/>
      </c>
      <c r="N121" s="186" t="str">
        <f>IF(教務委員編集用!V274=0,"",教務委員編集用!V274)</f>
        <v/>
      </c>
      <c r="R121" s="186" t="str">
        <f>IF(教務委員編集用!W274=0,"",教務委員編集用!W274)</f>
        <v/>
      </c>
      <c r="S121" s="186" t="str">
        <f>IF(教務委員編集用!X274=0,"",教務委員編集用!X274)</f>
        <v/>
      </c>
    </row>
    <row r="122" spans="6:19">
      <c r="F122" s="186" t="str">
        <f>IF(教務委員編集用!F275=0,"",教務委員編集用!F275)</f>
        <v/>
      </c>
      <c r="G122" s="186" t="str">
        <f>IF(教務委員編集用!G275=0,"",教務委員編集用!G275)</f>
        <v/>
      </c>
      <c r="H122" s="186" t="str">
        <f>IF(教務委員編集用!H275=0,"",教務委員編集用!H275)</f>
        <v/>
      </c>
      <c r="I122" s="186" t="str">
        <f>IF(教務委員編集用!I275=0,"",教務委員編集用!I275)</f>
        <v/>
      </c>
      <c r="J122" s="186" t="str">
        <f>IF(教務委員編集用!J275=0,"",教務委員編集用!J275)</f>
        <v/>
      </c>
      <c r="K122" s="186" t="str">
        <f>IF(教務委員編集用!K275=0,"",教務委員編集用!K275)</f>
        <v/>
      </c>
      <c r="L122" s="186" t="str">
        <f>IF(教務委員編集用!L275=0,"",教務委員編集用!L275)</f>
        <v/>
      </c>
      <c r="M122" s="186" t="str">
        <f>IF(教務委員編集用!M275=0,"",教務委員編集用!M275)</f>
        <v/>
      </c>
      <c r="N122" s="186" t="str">
        <f>IF(教務委員編集用!V275=0,"",教務委員編集用!V275)</f>
        <v/>
      </c>
      <c r="R122" s="186" t="str">
        <f>IF(教務委員編集用!W275=0,"",教務委員編集用!W275)</f>
        <v/>
      </c>
      <c r="S122" s="186" t="str">
        <f>IF(教務委員編集用!X275=0,"",教務委員編集用!X275)</f>
        <v/>
      </c>
    </row>
    <row r="123" spans="6:19">
      <c r="F123" s="186" t="str">
        <f>IF(教務委員編集用!F276=0,"",教務委員編集用!F276)</f>
        <v/>
      </c>
      <c r="G123" s="186" t="str">
        <f>IF(教務委員編集用!G276=0,"",教務委員編集用!G276)</f>
        <v/>
      </c>
      <c r="H123" s="186" t="str">
        <f>IF(教務委員編集用!H276=0,"",教務委員編集用!H276)</f>
        <v/>
      </c>
      <c r="I123" s="186" t="str">
        <f>IF(教務委員編集用!I276=0,"",教務委員編集用!I276)</f>
        <v/>
      </c>
      <c r="J123" s="186" t="str">
        <f>IF(教務委員編集用!J276=0,"",教務委員編集用!J276)</f>
        <v/>
      </c>
      <c r="K123" s="186" t="str">
        <f>IF(教務委員編集用!K276=0,"",教務委員編集用!K276)</f>
        <v/>
      </c>
      <c r="L123" s="186" t="str">
        <f>IF(教務委員編集用!L276=0,"",教務委員編集用!L276)</f>
        <v/>
      </c>
      <c r="M123" s="186" t="str">
        <f>IF(教務委員編集用!M276=0,"",教務委員編集用!M276)</f>
        <v/>
      </c>
      <c r="N123" s="186" t="str">
        <f>IF(教務委員編集用!V276=0,"",教務委員編集用!V276)</f>
        <v/>
      </c>
      <c r="R123" s="186" t="str">
        <f>IF(教務委員編集用!W276=0,"",教務委員編集用!W276)</f>
        <v/>
      </c>
      <c r="S123" s="186" t="str">
        <f>IF(教務委員編集用!X276=0,"",教務委員編集用!X276)</f>
        <v/>
      </c>
    </row>
    <row r="124" spans="6:19">
      <c r="F124" s="186" t="str">
        <f>IF(教務委員編集用!F277=0,"",教務委員編集用!F277)</f>
        <v/>
      </c>
      <c r="G124" s="186" t="str">
        <f>IF(教務委員編集用!G277=0,"",教務委員編集用!G277)</f>
        <v/>
      </c>
      <c r="H124" s="186" t="str">
        <f>IF(教務委員編集用!H277=0,"",教務委員編集用!H277)</f>
        <v/>
      </c>
      <c r="I124" s="186" t="str">
        <f>IF(教務委員編集用!I277=0,"",教務委員編集用!I277)</f>
        <v/>
      </c>
      <c r="J124" s="186" t="str">
        <f>IF(教務委員編集用!J277=0,"",教務委員編集用!J277)</f>
        <v/>
      </c>
      <c r="K124" s="186" t="str">
        <f>IF(教務委員編集用!K277=0,"",教務委員編集用!K277)</f>
        <v/>
      </c>
      <c r="L124" s="186" t="str">
        <f>IF(教務委員編集用!L277=0,"",教務委員編集用!L277)</f>
        <v/>
      </c>
      <c r="M124" s="186" t="str">
        <f>IF(教務委員編集用!M277=0,"",教務委員編集用!M277)</f>
        <v/>
      </c>
      <c r="N124" s="186" t="str">
        <f>IF(教務委員編集用!V277=0,"",教務委員編集用!V277)</f>
        <v/>
      </c>
      <c r="R124" s="186" t="str">
        <f>IF(教務委員編集用!W277=0,"",教務委員編集用!W277)</f>
        <v/>
      </c>
      <c r="S124" s="186" t="str">
        <f>IF(教務委員編集用!X277=0,"",教務委員編集用!X277)</f>
        <v/>
      </c>
    </row>
  </sheetData>
  <mergeCells count="64">
    <mergeCell ref="F105:P107"/>
    <mergeCell ref="B96:C101"/>
    <mergeCell ref="D96:E98"/>
    <mergeCell ref="D99:E101"/>
    <mergeCell ref="B102:C107"/>
    <mergeCell ref="D102:E104"/>
    <mergeCell ref="D105:E107"/>
    <mergeCell ref="E90:E94"/>
    <mergeCell ref="Q2:T3"/>
    <mergeCell ref="F96:P98"/>
    <mergeCell ref="F99:P101"/>
    <mergeCell ref="F102:P104"/>
    <mergeCell ref="E64:E69"/>
    <mergeCell ref="E70:E74"/>
    <mergeCell ref="E75:E78"/>
    <mergeCell ref="E79:E84"/>
    <mergeCell ref="E85:E89"/>
    <mergeCell ref="E33:E37"/>
    <mergeCell ref="E38:E44"/>
    <mergeCell ref="E45:E48"/>
    <mergeCell ref="E49:E59"/>
    <mergeCell ref="E60:E63"/>
    <mergeCell ref="D70:D74"/>
    <mergeCell ref="D75:D78"/>
    <mergeCell ref="D79:D84"/>
    <mergeCell ref="D85:D89"/>
    <mergeCell ref="D90:D94"/>
    <mergeCell ref="D38:D44"/>
    <mergeCell ref="D45:D48"/>
    <mergeCell ref="D49:D59"/>
    <mergeCell ref="D60:D63"/>
    <mergeCell ref="D64:D69"/>
    <mergeCell ref="B38:B63"/>
    <mergeCell ref="B64:B74"/>
    <mergeCell ref="B75:B84"/>
    <mergeCell ref="B85:B94"/>
    <mergeCell ref="C5:C17"/>
    <mergeCell ref="C18:C25"/>
    <mergeCell ref="C26:C37"/>
    <mergeCell ref="C38:C63"/>
    <mergeCell ref="C64:C74"/>
    <mergeCell ref="C75:C84"/>
    <mergeCell ref="C85:C94"/>
    <mergeCell ref="B4:C4"/>
    <mergeCell ref="D4:E4"/>
    <mergeCell ref="B5:B17"/>
    <mergeCell ref="B18:B25"/>
    <mergeCell ref="B26:B37"/>
    <mergeCell ref="D5:D12"/>
    <mergeCell ref="D13:D17"/>
    <mergeCell ref="D18:D21"/>
    <mergeCell ref="D22:D25"/>
    <mergeCell ref="D26:D32"/>
    <mergeCell ref="D33:D37"/>
    <mergeCell ref="E5:E12"/>
    <mergeCell ref="E13:E17"/>
    <mergeCell ref="E18:E21"/>
    <mergeCell ref="E22:E25"/>
    <mergeCell ref="E26:E32"/>
    <mergeCell ref="B2:D2"/>
    <mergeCell ref="G2:H2"/>
    <mergeCell ref="I2:K2"/>
    <mergeCell ref="L2:M2"/>
    <mergeCell ref="N2:P2"/>
  </mergeCells>
  <phoneticPr fontId="17"/>
  <dataValidations count="2">
    <dataValidation type="list" allowBlank="1" showInputMessage="1" showErrorMessage="1" sqref="P5:P11 P26:P31 P38:P42 P81:P83 P13:P16 P33:P36 P79 P45 P49:P57">
      <formula1>"5,4,3,2,1,0"</formula1>
    </dataValidation>
    <dataValidation type="list" allowBlank="1" showInputMessage="1" showErrorMessage="1" sqref="O5:O6 O13 O26:O30 O33 O38:O42 O45 O79 O49:O57">
      <formula1>"30分未満,30分～1時間,1～2時間,2～3時間,3時間以上"</formula1>
    </dataValidation>
  </dataValidations>
  <pageMargins left="0.69930555555555596" right="0.69930555555555596" top="0.75" bottom="0.75" header="0.3" footer="0.3"/>
  <pageSetup paperSize="9" scale="74" fitToHeight="0" orientation="portrait"/>
  <headerFooter alignWithMargins="0">
    <oddHeader>&amp;C&amp;18&amp;A</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135"/>
  <sheetViews>
    <sheetView topLeftCell="D1" workbookViewId="0">
      <pane ySplit="4" topLeftCell="A5" activePane="bottomLeft" state="frozen"/>
      <selection pane="bottomLeft" activeCell="W16" sqref="W16"/>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186" customWidth="1"/>
    <col min="7" max="7" width="3" style="186" customWidth="1"/>
    <col min="8" max="8" width="7.77734375" style="186" customWidth="1"/>
    <col min="9" max="9" width="6.6640625" style="186" customWidth="1"/>
    <col min="10" max="10" width="2.77734375" style="186" customWidth="1"/>
    <col min="11" max="11" width="4.33203125" style="186" customWidth="1"/>
    <col min="12" max="12" width="6.77734375" style="187" customWidth="1"/>
    <col min="13" max="14" width="7" style="186" customWidth="1"/>
    <col min="15" max="18" width="9.88671875" style="186" customWidth="1"/>
    <col min="19" max="19" width="9.6640625" style="186" customWidth="1"/>
    <col min="20" max="20" width="9" style="187"/>
  </cols>
  <sheetData>
    <row r="1" spans="2:20">
      <c r="L1" s="186"/>
    </row>
    <row r="2" spans="2:20" ht="21.75" customHeight="1">
      <c r="B2" s="475" t="s">
        <v>13</v>
      </c>
      <c r="C2" s="475"/>
      <c r="D2" s="475"/>
      <c r="G2" s="476" t="s">
        <v>14</v>
      </c>
      <c r="H2" s="477"/>
      <c r="I2" s="477" t="str">
        <f>IF('1年生'!I2:K2=0,"",'1年生'!I2:K2)</f>
        <v/>
      </c>
      <c r="J2" s="477"/>
      <c r="K2" s="543"/>
      <c r="L2" s="480" t="s">
        <v>15</v>
      </c>
      <c r="M2" s="477"/>
      <c r="N2" s="477" t="str">
        <f>IF('1年生'!N2:P2=0,"",'1年生'!N2:P2)</f>
        <v/>
      </c>
      <c r="O2" s="477"/>
      <c r="P2" s="543"/>
      <c r="Q2" s="512" t="s">
        <v>16</v>
      </c>
      <c r="R2" s="512"/>
      <c r="S2" s="512"/>
      <c r="T2" s="512"/>
    </row>
    <row r="3" spans="2:20">
      <c r="L3" s="186"/>
      <c r="Q3" s="513"/>
      <c r="R3" s="513"/>
      <c r="S3" s="513"/>
      <c r="T3" s="513"/>
    </row>
    <row r="4" spans="2:20" ht="75" customHeight="1">
      <c r="B4" s="481" t="str">
        <f>IF(教務委員編集用!B8=0,"",教務委員編集用!B8)</f>
        <v>大項目</v>
      </c>
      <c r="C4" s="482"/>
      <c r="D4" s="482" t="str">
        <f>IF(教務委員編集用!D8=0,"",教務委員編集用!D8)</f>
        <v>細項目</v>
      </c>
      <c r="E4" s="482"/>
      <c r="F4" s="188" t="str">
        <f>IF(教務委員編集用!F8=0,"",教務委員編集用!F8)</f>
        <v>授業科目名</v>
      </c>
      <c r="G4" s="188" t="str">
        <f>IF(教務委員編集用!G8=0,"",教務委員編集用!G8)</f>
        <v>単位数</v>
      </c>
      <c r="H4" s="188" t="str">
        <f>IF(教務委員編集用!H8=0,"",教務委員編集用!H8)</f>
        <v>必修・選択</v>
      </c>
      <c r="I4" s="188" t="str">
        <f>IF(教務委員編集用!I8=0,"",教務委員編集用!I8)</f>
        <v>履修・学修単位</v>
      </c>
      <c r="J4" s="188" t="str">
        <f>IF(教務委員編集用!J8=0,"",教務委員編集用!J8)</f>
        <v>年次</v>
      </c>
      <c r="K4" s="188" t="str">
        <f>IF(教務委員編集用!K8=0,"",教務委員編集用!K8)</f>
        <v>学期</v>
      </c>
      <c r="L4" s="188" t="str">
        <f>IF(教務委員編集用!L8=0,"",教務委員編集用!L8)</f>
        <v>合計時間数</v>
      </c>
      <c r="M4" s="188" t="str">
        <f>IF(教務委員編集用!M8=0,"",教務委員編集用!M8)</f>
        <v>学習・教育目標の割合</v>
      </c>
      <c r="N4" s="188" t="str">
        <f>IF(教務委員編集用!N8=0,"",教務委員編集用!N8)</f>
        <v>履修授業時間</v>
      </c>
      <c r="O4" s="208" t="str">
        <f>教務委員編集用!S8</f>
        <v>1週間当たりの家庭学習平均時間</v>
      </c>
      <c r="P4" s="307" t="str">
        <f>IF(教務委員編集用!T8=0,"",教務委員編集用!T8)</f>
        <v>自己評価
達成度を5段階で評価</v>
      </c>
      <c r="Q4" s="208" t="s">
        <v>17</v>
      </c>
      <c r="R4" s="208" t="s">
        <v>18</v>
      </c>
      <c r="S4" s="208" t="s">
        <v>19</v>
      </c>
      <c r="T4" s="233" t="str">
        <f>教務委員編集用!R8</f>
        <v>学年末
成績</v>
      </c>
    </row>
    <row r="5" spans="2:20" ht="13.5" customHeight="1">
      <c r="B5" s="549" t="str">
        <f>教務委員編集用!B9</f>
        <v>A</v>
      </c>
      <c r="C5" s="501" t="str">
        <f>教務委員編集用!C9</f>
        <v>世界の政治,経済,産業や文化を理解し,その中で自分自身か社会に貢献できる役割が何かを討論し,多面的に物事を考え,行動できる素養を持つ。</v>
      </c>
      <c r="D5" s="489">
        <f>教務委員編集用!D9</f>
        <v>1</v>
      </c>
      <c r="E5" s="508" t="str">
        <f>教務委員編集用!E9</f>
        <v>社会科学および人文科学に興味を持ち,関連知識を理解し身につけられる.また,自分自身と他人との関わりや価値観の相違について理解できる.</v>
      </c>
      <c r="F5" s="207" t="str">
        <f>教務委員編集用!F17</f>
        <v>国語Ⅳ</v>
      </c>
      <c r="G5" s="207">
        <f>教務委員編集用!G17</f>
        <v>1</v>
      </c>
      <c r="H5" s="207" t="str">
        <f>教務委員編集用!H17</f>
        <v>必修</v>
      </c>
      <c r="I5" s="207" t="str">
        <f>教務委員編集用!I17</f>
        <v>履修</v>
      </c>
      <c r="J5" s="207">
        <f>教務委員編集用!J17</f>
        <v>4</v>
      </c>
      <c r="K5" s="207" t="str">
        <f>教務委員編集用!K17</f>
        <v>半期</v>
      </c>
      <c r="L5" s="308">
        <f>教務委員編集用!L17</f>
        <v>22.5</v>
      </c>
      <c r="M5" s="207">
        <f>教務委員編集用!M17</f>
        <v>100</v>
      </c>
      <c r="N5" s="207">
        <f>教務委員編集用!N17</f>
        <v>22.5</v>
      </c>
      <c r="O5" s="309"/>
      <c r="P5" s="310"/>
      <c r="Q5" s="331"/>
      <c r="R5" s="332"/>
      <c r="S5" s="332"/>
      <c r="T5" s="333"/>
    </row>
    <row r="6" spans="2:20">
      <c r="B6" s="484"/>
      <c r="C6" s="502"/>
      <c r="D6" s="490"/>
      <c r="E6" s="509"/>
      <c r="F6" s="191" t="str">
        <f>教務委員編集用!F18</f>
        <v>日本文学</v>
      </c>
      <c r="G6" s="191">
        <f>教務委員編集用!G18</f>
        <v>1</v>
      </c>
      <c r="H6" s="191" t="str">
        <f>教務委員編集用!H18</f>
        <v>必修選択</v>
      </c>
      <c r="I6" s="191" t="str">
        <f>教務委員編集用!I18</f>
        <v>履修</v>
      </c>
      <c r="J6" s="191">
        <f>教務委員編集用!J18</f>
        <v>4</v>
      </c>
      <c r="K6" s="191" t="str">
        <f>教務委員編集用!K18</f>
        <v>半期</v>
      </c>
      <c r="L6" s="213">
        <f>教務委員編集用!L18</f>
        <v>22.5</v>
      </c>
      <c r="M6" s="191">
        <f>教務委員編集用!M18</f>
        <v>100</v>
      </c>
      <c r="N6" s="213">
        <f>教務委員編集用!N18</f>
        <v>0</v>
      </c>
      <c r="O6" s="214"/>
      <c r="P6" s="215"/>
      <c r="Q6" s="236"/>
      <c r="R6" s="237"/>
      <c r="S6" s="237"/>
      <c r="T6" s="238"/>
    </row>
    <row r="7" spans="2:20">
      <c r="B7" s="484"/>
      <c r="C7" s="502"/>
      <c r="D7" s="490"/>
      <c r="E7" s="509"/>
      <c r="F7" s="191" t="str">
        <f>教務委員編集用!F19</f>
        <v>日本社会史</v>
      </c>
      <c r="G7" s="191">
        <f>教務委員編集用!G19</f>
        <v>1</v>
      </c>
      <c r="H7" s="191" t="str">
        <f>教務委員編集用!H19</f>
        <v>必修選択</v>
      </c>
      <c r="I7" s="191" t="str">
        <f>教務委員編集用!I19</f>
        <v>履修</v>
      </c>
      <c r="J7" s="191">
        <f>教務委員編集用!J19</f>
        <v>4</v>
      </c>
      <c r="K7" s="191" t="str">
        <f>教務委員編集用!K19</f>
        <v>半期</v>
      </c>
      <c r="L7" s="213">
        <f>教務委員編集用!L19</f>
        <v>22.5</v>
      </c>
      <c r="M7" s="191">
        <f>教務委員編集用!M19</f>
        <v>100</v>
      </c>
      <c r="N7" s="213">
        <f>教務委員編集用!N19</f>
        <v>0</v>
      </c>
      <c r="O7" s="214"/>
      <c r="P7" s="215"/>
      <c r="Q7" s="236"/>
      <c r="R7" s="237"/>
      <c r="S7" s="237"/>
      <c r="T7" s="238"/>
    </row>
    <row r="8" spans="2:20">
      <c r="B8" s="484"/>
      <c r="C8" s="502"/>
      <c r="D8" s="490"/>
      <c r="E8" s="509"/>
      <c r="F8" s="191" t="str">
        <f>教務委員編集用!F20</f>
        <v>西洋史</v>
      </c>
      <c r="G8" s="191">
        <f>教務委員編集用!G20</f>
        <v>1</v>
      </c>
      <c r="H8" s="191" t="str">
        <f>教務委員編集用!H20</f>
        <v>必修選択</v>
      </c>
      <c r="I8" s="191" t="str">
        <f>教務委員編集用!I20</f>
        <v>履修</v>
      </c>
      <c r="J8" s="191">
        <f>教務委員編集用!J20</f>
        <v>4</v>
      </c>
      <c r="K8" s="191" t="str">
        <f>教務委員編集用!K20</f>
        <v>半期</v>
      </c>
      <c r="L8" s="213">
        <f>教務委員編集用!L20</f>
        <v>22.5</v>
      </c>
      <c r="M8" s="191">
        <f>教務委員編集用!M20</f>
        <v>100</v>
      </c>
      <c r="N8" s="213">
        <f>教務委員編集用!N20</f>
        <v>0</v>
      </c>
      <c r="O8" s="214"/>
      <c r="P8" s="215"/>
      <c r="Q8" s="236"/>
      <c r="R8" s="237"/>
      <c r="S8" s="237"/>
      <c r="T8" s="238"/>
    </row>
    <row r="9" spans="2:20">
      <c r="B9" s="484"/>
      <c r="C9" s="502"/>
      <c r="D9" s="490"/>
      <c r="E9" s="509"/>
      <c r="F9" s="191" t="str">
        <f>教務委員編集用!F21</f>
        <v>社会哲学</v>
      </c>
      <c r="G9" s="191">
        <f>教務委員編集用!G21</f>
        <v>1</v>
      </c>
      <c r="H9" s="191" t="str">
        <f>教務委員編集用!H21</f>
        <v>必修選択</v>
      </c>
      <c r="I9" s="191" t="str">
        <f>教務委員編集用!I21</f>
        <v>履修</v>
      </c>
      <c r="J9" s="191">
        <f>教務委員編集用!J21</f>
        <v>4</v>
      </c>
      <c r="K9" s="191" t="str">
        <f>教務委員編集用!K21</f>
        <v>半期</v>
      </c>
      <c r="L9" s="213">
        <f>教務委員編集用!L21</f>
        <v>22.5</v>
      </c>
      <c r="M9" s="191">
        <f>教務委員編集用!M21</f>
        <v>100</v>
      </c>
      <c r="N9" s="213">
        <f>教務委員編集用!N21</f>
        <v>0</v>
      </c>
      <c r="O9" s="214"/>
      <c r="P9" s="215"/>
      <c r="Q9" s="236"/>
      <c r="R9" s="237"/>
      <c r="S9" s="237"/>
      <c r="T9" s="238"/>
    </row>
    <row r="10" spans="2:20">
      <c r="B10" s="484"/>
      <c r="C10" s="502"/>
      <c r="D10" s="490"/>
      <c r="E10" s="509"/>
      <c r="F10" s="191" t="str">
        <f>教務委員編集用!F22</f>
        <v>法学</v>
      </c>
      <c r="G10" s="191">
        <f>教務委員編集用!G22</f>
        <v>1</v>
      </c>
      <c r="H10" s="191" t="str">
        <f>教務委員編集用!H22</f>
        <v>必修選択</v>
      </c>
      <c r="I10" s="191" t="str">
        <f>教務委員編集用!I22</f>
        <v>履修</v>
      </c>
      <c r="J10" s="191">
        <f>教務委員編集用!J22</f>
        <v>4</v>
      </c>
      <c r="K10" s="191" t="str">
        <f>教務委員編集用!K22</f>
        <v>半期</v>
      </c>
      <c r="L10" s="213">
        <f>教務委員編集用!L22</f>
        <v>22.5</v>
      </c>
      <c r="M10" s="191">
        <f>教務委員編集用!M22</f>
        <v>100</v>
      </c>
      <c r="N10" s="213">
        <f>教務委員編集用!N22</f>
        <v>0</v>
      </c>
      <c r="O10" s="214"/>
      <c r="P10" s="215"/>
      <c r="Q10" s="236"/>
      <c r="R10" s="237"/>
      <c r="S10" s="237"/>
      <c r="T10" s="238"/>
    </row>
    <row r="11" spans="2:20">
      <c r="B11" s="484"/>
      <c r="C11" s="502"/>
      <c r="D11" s="490"/>
      <c r="E11" s="509"/>
      <c r="F11" s="191" t="str">
        <f>教務委員編集用!F23</f>
        <v>中国語Ⅰ</v>
      </c>
      <c r="G11" s="191">
        <f>教務委員編集用!G23</f>
        <v>1</v>
      </c>
      <c r="H11" s="191" t="str">
        <f>教務委員編集用!H23</f>
        <v>必修選択</v>
      </c>
      <c r="I11" s="191" t="str">
        <f>教務委員編集用!I23</f>
        <v>履修</v>
      </c>
      <c r="J11" s="191">
        <f>教務委員編集用!J23</f>
        <v>4</v>
      </c>
      <c r="K11" s="191" t="str">
        <f>教務委員編集用!K23</f>
        <v>半期</v>
      </c>
      <c r="L11" s="213">
        <f>教務委員編集用!L23</f>
        <v>22.5</v>
      </c>
      <c r="M11" s="191">
        <f>教務委員編集用!M23</f>
        <v>100</v>
      </c>
      <c r="N11" s="213">
        <f>教務委員編集用!N23</f>
        <v>0</v>
      </c>
      <c r="O11" s="214"/>
      <c r="P11" s="215"/>
      <c r="Q11" s="236"/>
      <c r="R11" s="237"/>
      <c r="S11" s="237"/>
      <c r="T11" s="238"/>
    </row>
    <row r="12" spans="2:20">
      <c r="B12" s="484"/>
      <c r="C12" s="502"/>
      <c r="D12" s="490"/>
      <c r="E12" s="509"/>
      <c r="F12" s="191" t="str">
        <f>教務委員編集用!F24</f>
        <v>ハングルⅠ</v>
      </c>
      <c r="G12" s="191">
        <f>教務委員編集用!G24</f>
        <v>1</v>
      </c>
      <c r="H12" s="191" t="str">
        <f>教務委員編集用!H24</f>
        <v>必修選択</v>
      </c>
      <c r="I12" s="191" t="str">
        <f>教務委員編集用!I24</f>
        <v>履修</v>
      </c>
      <c r="J12" s="191">
        <f>教務委員編集用!J24</f>
        <v>4</v>
      </c>
      <c r="K12" s="191" t="str">
        <f>教務委員編集用!K24</f>
        <v>半期</v>
      </c>
      <c r="L12" s="213">
        <f>教務委員編集用!L24</f>
        <v>22.5</v>
      </c>
      <c r="M12" s="191">
        <f>教務委員編集用!M24</f>
        <v>100</v>
      </c>
      <c r="N12" s="213">
        <f>教務委員編集用!N24</f>
        <v>0</v>
      </c>
      <c r="O12" s="214"/>
      <c r="P12" s="215"/>
      <c r="Q12" s="236"/>
      <c r="R12" s="237"/>
      <c r="S12" s="237"/>
      <c r="T12" s="238"/>
    </row>
    <row r="13" spans="2:20">
      <c r="B13" s="484"/>
      <c r="C13" s="502"/>
      <c r="D13" s="490"/>
      <c r="E13" s="509"/>
      <c r="F13" s="191" t="str">
        <f>教務委員編集用!F25</f>
        <v>日本文化史</v>
      </c>
      <c r="G13" s="191">
        <f>教務委員編集用!G25</f>
        <v>1</v>
      </c>
      <c r="H13" s="191" t="str">
        <f>教務委員編集用!H25</f>
        <v>必修選択</v>
      </c>
      <c r="I13" s="191" t="str">
        <f>教務委員編集用!I25</f>
        <v>履修</v>
      </c>
      <c r="J13" s="191">
        <f>教務委員編集用!J25</f>
        <v>4</v>
      </c>
      <c r="K13" s="191" t="str">
        <f>教務委員編集用!K25</f>
        <v>半期</v>
      </c>
      <c r="L13" s="213">
        <f>教務委員編集用!L25</f>
        <v>22.5</v>
      </c>
      <c r="M13" s="191">
        <f>教務委員編集用!M25</f>
        <v>100</v>
      </c>
      <c r="N13" s="213">
        <f>教務委員編集用!N25</f>
        <v>0</v>
      </c>
      <c r="O13" s="214"/>
      <c r="P13" s="215"/>
      <c r="Q13" s="236"/>
      <c r="R13" s="237"/>
      <c r="S13" s="237"/>
      <c r="T13" s="238"/>
    </row>
    <row r="14" spans="2:20">
      <c r="B14" s="484"/>
      <c r="C14" s="502"/>
      <c r="D14" s="490"/>
      <c r="E14" s="509"/>
      <c r="F14" s="191" t="str">
        <f>教務委員編集用!F26</f>
        <v>東洋史</v>
      </c>
      <c r="G14" s="191">
        <f>教務委員編集用!G26</f>
        <v>1</v>
      </c>
      <c r="H14" s="191" t="str">
        <f>教務委員編集用!H26</f>
        <v>必修選択</v>
      </c>
      <c r="I14" s="191" t="str">
        <f>教務委員編集用!I26</f>
        <v>履修</v>
      </c>
      <c r="J14" s="191">
        <f>教務委員編集用!J26</f>
        <v>4</v>
      </c>
      <c r="K14" s="191" t="str">
        <f>教務委員編集用!K26</f>
        <v>半期</v>
      </c>
      <c r="L14" s="213">
        <f>教務委員編集用!L26</f>
        <v>22.5</v>
      </c>
      <c r="M14" s="191">
        <f>教務委員編集用!M26</f>
        <v>100</v>
      </c>
      <c r="N14" s="213">
        <f>教務委員編集用!N26</f>
        <v>0</v>
      </c>
      <c r="O14" s="214"/>
      <c r="P14" s="215"/>
      <c r="Q14" s="236"/>
      <c r="R14" s="237"/>
      <c r="S14" s="237"/>
      <c r="T14" s="238"/>
    </row>
    <row r="15" spans="2:20">
      <c r="B15" s="484"/>
      <c r="C15" s="502"/>
      <c r="D15" s="490"/>
      <c r="E15" s="509"/>
      <c r="F15" s="191" t="str">
        <f>教務委員編集用!F27</f>
        <v>論理トレーニング</v>
      </c>
      <c r="G15" s="191">
        <f>教務委員編集用!G27</f>
        <v>1</v>
      </c>
      <c r="H15" s="191" t="str">
        <f>教務委員編集用!H27</f>
        <v>必修選択</v>
      </c>
      <c r="I15" s="191" t="str">
        <f>教務委員編集用!I27</f>
        <v>履修</v>
      </c>
      <c r="J15" s="191">
        <f>教務委員編集用!J27</f>
        <v>4</v>
      </c>
      <c r="K15" s="191" t="str">
        <f>教務委員編集用!K27</f>
        <v>半期</v>
      </c>
      <c r="L15" s="213">
        <f>教務委員編集用!L27</f>
        <v>22.5</v>
      </c>
      <c r="M15" s="191">
        <f>教務委員編集用!M27</f>
        <v>100</v>
      </c>
      <c r="N15" s="213">
        <f>教務委員編集用!N27</f>
        <v>0</v>
      </c>
      <c r="O15" s="214"/>
      <c r="P15" s="215"/>
      <c r="Q15" s="236"/>
      <c r="R15" s="237"/>
      <c r="S15" s="237"/>
      <c r="T15" s="238"/>
    </row>
    <row r="16" spans="2:20">
      <c r="B16" s="484"/>
      <c r="C16" s="502"/>
      <c r="D16" s="490"/>
      <c r="E16" s="509"/>
      <c r="F16" s="191" t="str">
        <f>教務委員編集用!F28</f>
        <v>経済学</v>
      </c>
      <c r="G16" s="191">
        <f>教務委員編集用!G28</f>
        <v>1</v>
      </c>
      <c r="H16" s="191" t="str">
        <f>教務委員編集用!H28</f>
        <v>必修選択</v>
      </c>
      <c r="I16" s="191" t="str">
        <f>教務委員編集用!I28</f>
        <v>履修</v>
      </c>
      <c r="J16" s="191">
        <f>教務委員編集用!J28</f>
        <v>4</v>
      </c>
      <c r="K16" s="191" t="str">
        <f>教務委員編集用!K28</f>
        <v>半期</v>
      </c>
      <c r="L16" s="213">
        <f>教務委員編集用!L28</f>
        <v>22.5</v>
      </c>
      <c r="M16" s="191">
        <f>教務委員編集用!M28</f>
        <v>100</v>
      </c>
      <c r="N16" s="213">
        <f>教務委員編集用!N28</f>
        <v>0</v>
      </c>
      <c r="O16" s="214"/>
      <c r="P16" s="215"/>
      <c r="Q16" s="236"/>
      <c r="R16" s="237"/>
      <c r="S16" s="237"/>
      <c r="T16" s="238"/>
    </row>
    <row r="17" spans="2:20">
      <c r="B17" s="484"/>
      <c r="C17" s="502"/>
      <c r="D17" s="490"/>
      <c r="E17" s="509"/>
      <c r="F17" s="191" t="str">
        <f>教務委員編集用!F29</f>
        <v>中国語Ⅱ</v>
      </c>
      <c r="G17" s="191">
        <f>教務委員編集用!G29</f>
        <v>1</v>
      </c>
      <c r="H17" s="191" t="str">
        <f>教務委員編集用!H29</f>
        <v>必修選択</v>
      </c>
      <c r="I17" s="191" t="str">
        <f>教務委員編集用!I29</f>
        <v>履修</v>
      </c>
      <c r="J17" s="191">
        <f>教務委員編集用!J29</f>
        <v>4</v>
      </c>
      <c r="K17" s="191" t="str">
        <f>教務委員編集用!K29</f>
        <v>半期</v>
      </c>
      <c r="L17" s="213">
        <f>教務委員編集用!L29</f>
        <v>22.5</v>
      </c>
      <c r="M17" s="191">
        <f>教務委員編集用!M29</f>
        <v>100</v>
      </c>
      <c r="N17" s="213">
        <f>教務委員編集用!N29</f>
        <v>0</v>
      </c>
      <c r="O17" s="214"/>
      <c r="P17" s="215"/>
      <c r="Q17" s="236"/>
      <c r="R17" s="237"/>
      <c r="S17" s="237"/>
      <c r="T17" s="238"/>
    </row>
    <row r="18" spans="2:20">
      <c r="B18" s="484"/>
      <c r="C18" s="502"/>
      <c r="D18" s="490"/>
      <c r="E18" s="509"/>
      <c r="F18" s="191" t="str">
        <f>教務委員編集用!F30</f>
        <v>ハングルⅡ</v>
      </c>
      <c r="G18" s="191">
        <f>教務委員編集用!G30</f>
        <v>1</v>
      </c>
      <c r="H18" s="191" t="str">
        <f>教務委員編集用!H30</f>
        <v>必修選択</v>
      </c>
      <c r="I18" s="191" t="str">
        <f>教務委員編集用!I30</f>
        <v>履修</v>
      </c>
      <c r="J18" s="191">
        <f>教務委員編集用!J30</f>
        <v>4</v>
      </c>
      <c r="K18" s="191" t="str">
        <f>教務委員編集用!K30</f>
        <v>半期</v>
      </c>
      <c r="L18" s="213">
        <f>教務委員編集用!L30</f>
        <v>22.5</v>
      </c>
      <c r="M18" s="191">
        <f>教務委員編集用!M30</f>
        <v>100</v>
      </c>
      <c r="N18" s="213">
        <f>教務委員編集用!N30</f>
        <v>0</v>
      </c>
      <c r="O18" s="214"/>
      <c r="P18" s="215"/>
      <c r="Q18" s="236"/>
      <c r="R18" s="237"/>
      <c r="S18" s="237"/>
      <c r="T18" s="238"/>
    </row>
    <row r="19" spans="2:20">
      <c r="B19" s="484"/>
      <c r="C19" s="502"/>
      <c r="D19" s="490"/>
      <c r="E19" s="509"/>
      <c r="F19" s="192"/>
      <c r="G19" s="192"/>
      <c r="H19" s="192"/>
      <c r="I19" s="192"/>
      <c r="J19" s="192"/>
      <c r="K19" s="192"/>
      <c r="L19" s="311"/>
      <c r="M19" s="192"/>
      <c r="N19" s="311"/>
      <c r="O19" s="192"/>
      <c r="P19" s="221"/>
      <c r="Q19" s="334"/>
      <c r="R19" s="311"/>
      <c r="S19" s="311"/>
      <c r="T19" s="241"/>
    </row>
    <row r="20" spans="2:20">
      <c r="B20" s="484"/>
      <c r="C20" s="502"/>
      <c r="D20" s="491"/>
      <c r="E20" s="550"/>
      <c r="F20" s="304" t="str">
        <f>IF(教務委員編集用!F34=0,"",教務委員編集用!F34)</f>
        <v>A-1 4年小計</v>
      </c>
      <c r="G20" s="304" t="str">
        <f>IF(教務委員編集用!G34=0,"",教務委員編集用!G34)</f>
        <v/>
      </c>
      <c r="H20" s="304" t="str">
        <f>IF(教務委員編集用!H34=0,"",教務委員編集用!H34)</f>
        <v/>
      </c>
      <c r="I20" s="304" t="str">
        <f>IF(教務委員編集用!I34=0,"",教務委員編集用!I34)</f>
        <v/>
      </c>
      <c r="J20" s="304">
        <f>IF(教務委員編集用!J34=0,"",教務委員編集用!J34)</f>
        <v>4</v>
      </c>
      <c r="K20" s="304" t="str">
        <f>IF(教務委員編集用!K34=0,"",教務委員編集用!K34)</f>
        <v/>
      </c>
      <c r="L20" s="312" t="str">
        <f>IF(教務委員編集用!L34=0,"",教務委員編集用!L34)</f>
        <v/>
      </c>
      <c r="M20" s="304" t="str">
        <f>IF(教務委員編集用!M34=0,"",教務委員編集用!M34)</f>
        <v/>
      </c>
      <c r="N20" s="312"/>
      <c r="O20" s="304"/>
      <c r="P20" s="313">
        <f>教務委員編集用!T34</f>
        <v>0</v>
      </c>
      <c r="Q20" s="335"/>
      <c r="R20" s="312"/>
      <c r="S20" s="312"/>
      <c r="T20" s="336"/>
    </row>
    <row r="21" spans="2:20" ht="14.25" customHeight="1">
      <c r="B21" s="484"/>
      <c r="C21" s="502"/>
      <c r="D21" s="492">
        <f>教務委員編集用!D37</f>
        <v>2</v>
      </c>
      <c r="E21" s="499" t="str">
        <f>教務委員編集用!E37</f>
        <v>健全な心身の発達について理解して行動でき,考えを述べることができる.</v>
      </c>
      <c r="F21" s="194" t="str">
        <f>教務委員編集用!F40</f>
        <v>スポーツI</v>
      </c>
      <c r="G21" s="194">
        <f>教務委員編集用!G40</f>
        <v>1</v>
      </c>
      <c r="H21" s="194" t="str">
        <f>教務委員編集用!H40</f>
        <v>必修</v>
      </c>
      <c r="I21" s="194" t="str">
        <f>教務委員編集用!I40</f>
        <v>履修</v>
      </c>
      <c r="J21" s="194">
        <f>教務委員編集用!J40</f>
        <v>4</v>
      </c>
      <c r="K21" s="194" t="str">
        <f>教務委員編集用!K40</f>
        <v>半期</v>
      </c>
      <c r="L21" s="269">
        <f>教務委員編集用!L40</f>
        <v>22.5</v>
      </c>
      <c r="M21" s="194">
        <f>教務委員編集用!M40</f>
        <v>100</v>
      </c>
      <c r="N21" s="269">
        <f>教務委員編集用!N40</f>
        <v>22.5</v>
      </c>
      <c r="O21" s="214"/>
      <c r="P21" s="314"/>
      <c r="Q21" s="337"/>
      <c r="R21" s="338"/>
      <c r="S21" s="338"/>
      <c r="T21" s="339"/>
    </row>
    <row r="22" spans="2:20">
      <c r="B22" s="484"/>
      <c r="C22" s="502"/>
      <c r="D22" s="490"/>
      <c r="E22" s="499"/>
      <c r="F22" s="191"/>
      <c r="G22" s="191"/>
      <c r="H22" s="191"/>
      <c r="I22" s="191"/>
      <c r="J22" s="191"/>
      <c r="K22" s="191"/>
      <c r="L22" s="213"/>
      <c r="M22" s="191"/>
      <c r="N22" s="213"/>
      <c r="O22" s="191"/>
      <c r="P22" s="216"/>
      <c r="Q22" s="340"/>
      <c r="R22" s="213"/>
      <c r="S22" s="213"/>
      <c r="T22" s="219"/>
    </row>
    <row r="23" spans="2:20">
      <c r="B23" s="484"/>
      <c r="C23" s="502"/>
      <c r="D23" s="490"/>
      <c r="E23" s="499"/>
      <c r="F23" s="192"/>
      <c r="G23" s="192"/>
      <c r="H23" s="192"/>
      <c r="I23" s="192"/>
      <c r="J23" s="192"/>
      <c r="K23" s="192"/>
      <c r="L23" s="311"/>
      <c r="M23" s="192"/>
      <c r="N23" s="311"/>
      <c r="O23" s="192"/>
      <c r="P23" s="221"/>
      <c r="Q23" s="334"/>
      <c r="R23" s="311"/>
      <c r="S23" s="311"/>
      <c r="T23" s="241"/>
    </row>
    <row r="24" spans="2:20">
      <c r="B24" s="484"/>
      <c r="C24" s="502"/>
      <c r="D24" s="490"/>
      <c r="E24" s="500"/>
      <c r="F24" s="194" t="str">
        <f>IF(教務委員編集用!F45=0,"",教務委員編集用!F45)</f>
        <v>A-2 4年小計</v>
      </c>
      <c r="G24" s="194" t="str">
        <f>IF(教務委員編集用!G45=0,"",教務委員編集用!G45)</f>
        <v/>
      </c>
      <c r="H24" s="194" t="str">
        <f>IF(教務委員編集用!H45=0,"",教務委員編集用!H45)</f>
        <v/>
      </c>
      <c r="I24" s="194" t="str">
        <f>IF(教務委員編集用!I45=0,"",教務委員編集用!I45)</f>
        <v/>
      </c>
      <c r="J24" s="194">
        <f>IF(教務委員編集用!J45=0,"",教務委員編集用!J45)</f>
        <v>4</v>
      </c>
      <c r="K24" s="194" t="str">
        <f>IF(教務委員編集用!K45=0,"",教務委員編集用!K45)</f>
        <v/>
      </c>
      <c r="L24" s="269" t="str">
        <f>IF(教務委員編集用!L45=0,"",教務委員編集用!L45)</f>
        <v/>
      </c>
      <c r="M24" s="194" t="str">
        <f>IF(教務委員編集用!M45=0,"",教務委員編集用!M45)</f>
        <v/>
      </c>
      <c r="N24" s="269"/>
      <c r="O24" s="194"/>
      <c r="P24" s="315">
        <f>教務委員編集用!T45</f>
        <v>0</v>
      </c>
      <c r="Q24" s="341"/>
      <c r="R24" s="269"/>
      <c r="S24" s="269"/>
      <c r="T24" s="211"/>
    </row>
    <row r="25" spans="2:20">
      <c r="B25" s="504" t="str">
        <f>教務委員編集用!B49</f>
        <v>B</v>
      </c>
      <c r="C25" s="529" t="str">
        <f>教務委員編集用!C49</f>
        <v>自然環境や社会の問題に関心を持ち,技術者としての役割と責任について考えを述べる素養を持つ。(技術者倫理)</v>
      </c>
      <c r="D25" s="490">
        <f>教務委員編集用!D49</f>
        <v>1</v>
      </c>
      <c r="E25" s="502" t="str">
        <f>教務委員編集用!E49</f>
        <v>自然や社会の問題に関心を持ち,技術が果たしてきた役割を理解し論述できる.</v>
      </c>
      <c r="F25" s="191" t="str">
        <f>教務委員編集用!F49</f>
        <v>倫理学</v>
      </c>
      <c r="G25" s="191">
        <f>教務委員編集用!G49</f>
        <v>2</v>
      </c>
      <c r="H25" s="191" t="str">
        <f>教務委員編集用!H49</f>
        <v>必修</v>
      </c>
      <c r="I25" s="191" t="str">
        <f>教務委員編集用!I49</f>
        <v>学修</v>
      </c>
      <c r="J25" s="191">
        <f>教務委員編集用!J49</f>
        <v>4</v>
      </c>
      <c r="K25" s="191" t="str">
        <f>教務委員編集用!K49</f>
        <v>半期</v>
      </c>
      <c r="L25" s="213">
        <f>教務委員編集用!L49</f>
        <v>22.5</v>
      </c>
      <c r="M25" s="191">
        <f>教務委員編集用!M49</f>
        <v>50</v>
      </c>
      <c r="N25" s="213">
        <f>教務委員編集用!N49</f>
        <v>11.25</v>
      </c>
      <c r="O25" s="316"/>
      <c r="P25" s="317"/>
      <c r="Q25" s="342"/>
      <c r="R25" s="343"/>
      <c r="S25" s="343"/>
      <c r="T25" s="344"/>
    </row>
    <row r="26" spans="2:20">
      <c r="B26" s="486"/>
      <c r="C26" s="507"/>
      <c r="D26" s="490"/>
      <c r="E26" s="502"/>
      <c r="F26" s="191"/>
      <c r="G26" s="191"/>
      <c r="H26" s="191"/>
      <c r="I26" s="191"/>
      <c r="J26" s="191"/>
      <c r="K26" s="191"/>
      <c r="L26" s="213"/>
      <c r="M26" s="191"/>
      <c r="N26" s="213"/>
      <c r="O26" s="191"/>
      <c r="P26" s="224"/>
      <c r="Q26" s="340"/>
      <c r="R26" s="213"/>
      <c r="S26" s="213"/>
      <c r="T26" s="219"/>
    </row>
    <row r="27" spans="2:20">
      <c r="B27" s="486"/>
      <c r="C27" s="507"/>
      <c r="D27" s="490"/>
      <c r="E27" s="502"/>
      <c r="F27" s="192"/>
      <c r="G27" s="192"/>
      <c r="H27" s="192"/>
      <c r="I27" s="192"/>
      <c r="J27" s="192"/>
      <c r="K27" s="192"/>
      <c r="L27" s="311"/>
      <c r="M27" s="192"/>
      <c r="N27" s="311"/>
      <c r="O27" s="192"/>
      <c r="P27" s="225"/>
      <c r="Q27" s="334"/>
      <c r="R27" s="311"/>
      <c r="S27" s="311"/>
      <c r="T27" s="241"/>
    </row>
    <row r="28" spans="2:20">
      <c r="B28" s="486"/>
      <c r="C28" s="507"/>
      <c r="D28" s="491"/>
      <c r="E28" s="503"/>
      <c r="F28" s="304" t="str">
        <f>IF(教務委員編集用!F53=0,"",教務委員編集用!F53)</f>
        <v>B-1 4年小計</v>
      </c>
      <c r="G28" s="304" t="str">
        <f>IF(教務委員編集用!G53=0,"",教務委員編集用!G53)</f>
        <v/>
      </c>
      <c r="H28" s="304" t="str">
        <f>IF(教務委員編集用!H53=0,"",教務委員編集用!H53)</f>
        <v/>
      </c>
      <c r="I28" s="304" t="str">
        <f>IF(教務委員編集用!I53=0,"",教務委員編集用!I53)</f>
        <v/>
      </c>
      <c r="J28" s="304">
        <f>IF(教務委員編集用!J53=0,"",教務委員編集用!J53)</f>
        <v>4</v>
      </c>
      <c r="K28" s="304" t="str">
        <f>IF(教務委員編集用!K53=0,"",教務委員編集用!K53)</f>
        <v/>
      </c>
      <c r="L28" s="312" t="str">
        <f>IF(教務委員編集用!L53=0,"",教務委員編集用!L53)</f>
        <v/>
      </c>
      <c r="M28" s="304" t="str">
        <f>IF(教務委員編集用!M53=0,"",教務委員編集用!M53)</f>
        <v/>
      </c>
      <c r="N28" s="312"/>
      <c r="O28" s="304"/>
      <c r="P28" s="318">
        <f>教務委員編集用!T53</f>
        <v>0</v>
      </c>
      <c r="Q28" s="335"/>
      <c r="R28" s="312"/>
      <c r="S28" s="312"/>
      <c r="T28" s="336"/>
    </row>
    <row r="29" spans="2:20">
      <c r="B29" s="486"/>
      <c r="C29" s="507"/>
      <c r="D29" s="494">
        <f>教務委員編集用!D56</f>
        <v>2</v>
      </c>
      <c r="E29" s="500" t="str">
        <f>教務委員編集用!E56</f>
        <v>環境や社会における課題を理解し論述できる.</v>
      </c>
      <c r="F29" s="194" t="str">
        <f>教務委員編集用!F56</f>
        <v>倫理学</v>
      </c>
      <c r="G29" s="194">
        <f>教務委員編集用!G56</f>
        <v>2</v>
      </c>
      <c r="H29" s="194" t="str">
        <f>教務委員編集用!H56</f>
        <v>必修</v>
      </c>
      <c r="I29" s="194" t="str">
        <f>教務委員編集用!I56</f>
        <v>学修</v>
      </c>
      <c r="J29" s="194">
        <f>教務委員編集用!J56</f>
        <v>4</v>
      </c>
      <c r="K29" s="194" t="str">
        <f>教務委員編集用!K56</f>
        <v>半期</v>
      </c>
      <c r="L29" s="269">
        <f>教務委員編集用!L56</f>
        <v>22.5</v>
      </c>
      <c r="M29" s="194">
        <f>教務委員編集用!M56</f>
        <v>50</v>
      </c>
      <c r="N29" s="269">
        <f>教務委員編集用!N56</f>
        <v>11.25</v>
      </c>
      <c r="O29" s="226" t="str">
        <f>IF(O25=0,"",O25)</f>
        <v/>
      </c>
      <c r="P29" s="227" t="str">
        <f>IF(P25=0,"",P25)</f>
        <v/>
      </c>
      <c r="Q29" s="248" t="str">
        <f t="shared" ref="Q29" si="0">IF(Q25=0,"",Q25)</f>
        <v/>
      </c>
      <c r="R29" s="226" t="str">
        <f>IF(R25=0,"",R25)</f>
        <v/>
      </c>
      <c r="S29" s="226" t="str">
        <f>IF(S25=0,"",S25)</f>
        <v/>
      </c>
      <c r="T29" s="226" t="str">
        <f>IF(T25=0,"",T25)</f>
        <v/>
      </c>
    </row>
    <row r="30" spans="2:20">
      <c r="B30" s="486"/>
      <c r="C30" s="507"/>
      <c r="D30" s="495"/>
      <c r="E30" s="502"/>
      <c r="F30" s="191"/>
      <c r="G30" s="191"/>
      <c r="H30" s="191"/>
      <c r="I30" s="191"/>
      <c r="J30" s="191"/>
      <c r="K30" s="191"/>
      <c r="L30" s="213"/>
      <c r="M30" s="191"/>
      <c r="N30" s="213"/>
      <c r="O30" s="191"/>
      <c r="P30" s="224"/>
      <c r="Q30" s="340"/>
      <c r="R30" s="213"/>
      <c r="S30" s="213"/>
      <c r="T30" s="219"/>
    </row>
    <row r="31" spans="2:20">
      <c r="B31" s="486"/>
      <c r="C31" s="507"/>
      <c r="D31" s="495"/>
      <c r="E31" s="502"/>
      <c r="F31" s="192"/>
      <c r="G31" s="192"/>
      <c r="H31" s="192"/>
      <c r="I31" s="192"/>
      <c r="J31" s="192"/>
      <c r="K31" s="192"/>
      <c r="L31" s="311"/>
      <c r="M31" s="192"/>
      <c r="N31" s="311"/>
      <c r="O31" s="192"/>
      <c r="P31" s="225"/>
      <c r="Q31" s="334"/>
      <c r="R31" s="311"/>
      <c r="S31" s="311"/>
      <c r="T31" s="241"/>
    </row>
    <row r="32" spans="2:20">
      <c r="B32" s="486"/>
      <c r="C32" s="507"/>
      <c r="D32" s="495"/>
      <c r="E32" s="502"/>
      <c r="F32" s="194" t="str">
        <f>IF(教務委員編集用!F61=0,"",教務委員編集用!F61)</f>
        <v>B-2 4年小計</v>
      </c>
      <c r="G32" s="194" t="str">
        <f>IF(教務委員編集用!G61=0,"",教務委員編集用!G61)</f>
        <v/>
      </c>
      <c r="H32" s="194" t="str">
        <f>IF(教務委員編集用!H61=0,"",教務委員編集用!H61)</f>
        <v/>
      </c>
      <c r="I32" s="194" t="str">
        <f>IF(教務委員編集用!I61=0,"",教務委員編集用!I61)</f>
        <v/>
      </c>
      <c r="J32" s="194">
        <f>IF(教務委員編集用!J61=0,"",教務委員編集用!J61)</f>
        <v>4</v>
      </c>
      <c r="K32" s="194" t="str">
        <f>IF(教務委員編集用!K61=0,"",教務委員編集用!K61)</f>
        <v/>
      </c>
      <c r="L32" s="269" t="str">
        <f>IF(教務委員編集用!L61=0,"",教務委員編集用!L61)</f>
        <v/>
      </c>
      <c r="M32" s="194" t="str">
        <f>IF(教務委員編集用!M61=0,"",教務委員編集用!M61)</f>
        <v/>
      </c>
      <c r="N32" s="269"/>
      <c r="O32" s="319"/>
      <c r="P32" s="315">
        <f>教務委員編集用!T61</f>
        <v>0</v>
      </c>
      <c r="Q32" s="341"/>
      <c r="R32" s="269"/>
      <c r="S32" s="269"/>
      <c r="T32" s="211"/>
    </row>
    <row r="33" spans="2:20">
      <c r="B33" s="487" t="str">
        <f>教務委員編集用!B65</f>
        <v>C</v>
      </c>
      <c r="C33" s="508" t="str">
        <f>教務委員編集用!C65</f>
        <v>機械,電気電子,情報または土木の工学分野(以下「基盤となる工学分野」という。)に必要な数学,自然科学の知識を有し,情報技術に関する基礎知識を習得して活用できる。</v>
      </c>
      <c r="D33" s="489">
        <f>教務委員編集用!D65</f>
        <v>1</v>
      </c>
      <c r="E33" s="501" t="str">
        <f>教務委員編集用!E65</f>
        <v>数学,自然科学において,事象を理解するとともに,技術士第一次試験相当の学力を身につける.</v>
      </c>
      <c r="F33" s="207" t="str">
        <f>教務委員編集用!F80</f>
        <v>応用物理Ⅱ</v>
      </c>
      <c r="G33" s="207">
        <f>教務委員編集用!G80</f>
        <v>2</v>
      </c>
      <c r="H33" s="207" t="str">
        <f>教務委員編集用!H80</f>
        <v>必修</v>
      </c>
      <c r="I33" s="207" t="str">
        <f>教務委員編集用!I80</f>
        <v>学修</v>
      </c>
      <c r="J33" s="207">
        <f>教務委員編集用!J80</f>
        <v>4</v>
      </c>
      <c r="K33" s="207" t="str">
        <f>教務委員編集用!K80</f>
        <v>半期</v>
      </c>
      <c r="L33" s="308">
        <f>教務委員編集用!L80</f>
        <v>22.5</v>
      </c>
      <c r="M33" s="207">
        <f>教務委員編集用!M80</f>
        <v>100</v>
      </c>
      <c r="N33" s="308">
        <f>教務委員編集用!N80</f>
        <v>22.5</v>
      </c>
      <c r="O33" s="309"/>
      <c r="P33" s="310"/>
      <c r="Q33" s="345"/>
      <c r="R33" s="346"/>
      <c r="S33" s="346"/>
      <c r="T33" s="333"/>
    </row>
    <row r="34" spans="2:20">
      <c r="B34" s="488"/>
      <c r="C34" s="509"/>
      <c r="D34" s="490"/>
      <c r="E34" s="502"/>
      <c r="F34" s="191" t="str">
        <f>教務委員編集用!F81</f>
        <v>ベクトル解析</v>
      </c>
      <c r="G34" s="191">
        <f>教務委員編集用!G81</f>
        <v>2</v>
      </c>
      <c r="H34" s="191" t="str">
        <f>教務委員編集用!H81</f>
        <v>必修</v>
      </c>
      <c r="I34" s="191" t="str">
        <f>教務委員編集用!I81</f>
        <v>学修</v>
      </c>
      <c r="J34" s="191">
        <f>教務委員編集用!J81</f>
        <v>4</v>
      </c>
      <c r="K34" s="191" t="str">
        <f>教務委員編集用!K81</f>
        <v>半期</v>
      </c>
      <c r="L34" s="213">
        <f>教務委員編集用!L81</f>
        <v>22.5</v>
      </c>
      <c r="M34" s="191">
        <f>教務委員編集用!M81</f>
        <v>100</v>
      </c>
      <c r="N34" s="213">
        <f>教務委員編集用!N81</f>
        <v>22.5</v>
      </c>
      <c r="O34" s="214"/>
      <c r="P34" s="215"/>
      <c r="Q34" s="236"/>
      <c r="R34" s="237"/>
      <c r="S34" s="237"/>
      <c r="T34" s="238"/>
    </row>
    <row r="35" spans="2:20">
      <c r="B35" s="488"/>
      <c r="C35" s="509"/>
      <c r="D35" s="490"/>
      <c r="E35" s="502"/>
      <c r="F35" s="191" t="str">
        <f>教務委員編集用!F82</f>
        <v>確率統計Ⅱ</v>
      </c>
      <c r="G35" s="191">
        <f>教務委員編集用!G82</f>
        <v>2</v>
      </c>
      <c r="H35" s="191" t="str">
        <f>教務委員編集用!H82</f>
        <v>必修</v>
      </c>
      <c r="I35" s="191" t="str">
        <f>教務委員編集用!I82</f>
        <v>学修</v>
      </c>
      <c r="J35" s="191">
        <f>教務委員編集用!J82</f>
        <v>4</v>
      </c>
      <c r="K35" s="191" t="str">
        <f>教務委員編集用!K82</f>
        <v>半期</v>
      </c>
      <c r="L35" s="213">
        <f>教務委員編集用!L82</f>
        <v>22.5</v>
      </c>
      <c r="M35" s="191">
        <f>教務委員編集用!M82</f>
        <v>100</v>
      </c>
      <c r="N35" s="213">
        <f>教務委員編集用!N82</f>
        <v>22.5</v>
      </c>
      <c r="O35" s="214"/>
      <c r="P35" s="215"/>
      <c r="Q35" s="236"/>
      <c r="R35" s="237"/>
      <c r="S35" s="237"/>
      <c r="T35" s="238"/>
    </row>
    <row r="36" spans="2:20">
      <c r="B36" s="488"/>
      <c r="C36" s="509"/>
      <c r="D36" s="490"/>
      <c r="E36" s="502"/>
      <c r="F36" s="191" t="str">
        <f>教務委員編集用!F85</f>
        <v>フーリエ解析</v>
      </c>
      <c r="G36" s="191">
        <f>教務委員編集用!G85</f>
        <v>2</v>
      </c>
      <c r="H36" s="191" t="str">
        <f>教務委員編集用!H85</f>
        <v>選択</v>
      </c>
      <c r="I36" s="191" t="str">
        <f>教務委員編集用!I85</f>
        <v>学修</v>
      </c>
      <c r="J36" s="191">
        <f>教務委員編集用!J85</f>
        <v>4</v>
      </c>
      <c r="K36" s="191" t="str">
        <f>教務委員編集用!K85</f>
        <v>半期</v>
      </c>
      <c r="L36" s="213">
        <f>教務委員編集用!L85</f>
        <v>22.5</v>
      </c>
      <c r="M36" s="191">
        <f>教務委員編集用!M85</f>
        <v>100</v>
      </c>
      <c r="N36" s="213">
        <f>教務委員編集用!N85</f>
        <v>0</v>
      </c>
      <c r="O36" s="214"/>
      <c r="P36" s="215"/>
      <c r="Q36" s="236"/>
      <c r="R36" s="237"/>
      <c r="S36" s="237"/>
      <c r="T36" s="238"/>
    </row>
    <row r="37" spans="2:20">
      <c r="B37" s="488"/>
      <c r="C37" s="509"/>
      <c r="D37" s="490"/>
      <c r="E37" s="502"/>
      <c r="F37" s="191" t="str">
        <f>教務委員編集用!F86</f>
        <v>複素関数論</v>
      </c>
      <c r="G37" s="191">
        <f>教務委員編集用!G86</f>
        <v>2</v>
      </c>
      <c r="H37" s="191" t="str">
        <f>教務委員編集用!H86</f>
        <v>選択</v>
      </c>
      <c r="I37" s="191" t="str">
        <f>教務委員編集用!I86</f>
        <v>学修</v>
      </c>
      <c r="J37" s="191">
        <f>教務委員編集用!J86</f>
        <v>4</v>
      </c>
      <c r="K37" s="191" t="str">
        <f>教務委員編集用!K86</f>
        <v>半期</v>
      </c>
      <c r="L37" s="213">
        <f>教務委員編集用!L86</f>
        <v>22.5</v>
      </c>
      <c r="M37" s="191">
        <f>教務委員編集用!M86</f>
        <v>100</v>
      </c>
      <c r="N37" s="213">
        <f>教務委員編集用!N86</f>
        <v>0</v>
      </c>
      <c r="O37" s="214"/>
      <c r="P37" s="215"/>
      <c r="Q37" s="236"/>
      <c r="R37" s="237"/>
      <c r="S37" s="237"/>
      <c r="T37" s="238"/>
    </row>
    <row r="38" spans="2:20">
      <c r="B38" s="488"/>
      <c r="C38" s="509"/>
      <c r="D38" s="490"/>
      <c r="E38" s="502"/>
      <c r="F38" s="191" t="str">
        <f>教務委員編集用!F87</f>
        <v>地球科学</v>
      </c>
      <c r="G38" s="191">
        <f>教務委員編集用!G87</f>
        <v>1</v>
      </c>
      <c r="H38" s="191" t="str">
        <f>教務委員編集用!H87</f>
        <v>必修</v>
      </c>
      <c r="I38" s="191" t="str">
        <f>教務委員編集用!I87</f>
        <v>履修</v>
      </c>
      <c r="J38" s="191">
        <f>教務委員編集用!J87</f>
        <v>4</v>
      </c>
      <c r="K38" s="191" t="str">
        <f>教務委員編集用!K87</f>
        <v>半期</v>
      </c>
      <c r="L38" s="213">
        <f>教務委員編集用!L87</f>
        <v>22.5</v>
      </c>
      <c r="M38" s="191">
        <f>教務委員編集用!M87</f>
        <v>100</v>
      </c>
      <c r="N38" s="213">
        <f>教務委員編集用!N87</f>
        <v>22.5</v>
      </c>
      <c r="O38" s="214"/>
      <c r="P38" s="215"/>
      <c r="Q38" s="236"/>
      <c r="R38" s="237"/>
      <c r="S38" s="237"/>
      <c r="T38" s="238"/>
    </row>
    <row r="39" spans="2:20">
      <c r="B39" s="488"/>
      <c r="C39" s="509"/>
      <c r="D39" s="490"/>
      <c r="E39" s="502"/>
      <c r="F39" s="192"/>
      <c r="G39" s="192"/>
      <c r="H39" s="192"/>
      <c r="I39" s="192"/>
      <c r="J39" s="192"/>
      <c r="K39" s="192"/>
      <c r="L39" s="311"/>
      <c r="M39" s="192"/>
      <c r="N39" s="311"/>
      <c r="O39" s="192"/>
      <c r="P39" s="221"/>
      <c r="Q39" s="334"/>
      <c r="R39" s="311"/>
      <c r="S39" s="311"/>
      <c r="T39" s="241"/>
    </row>
    <row r="40" spans="2:20">
      <c r="B40" s="488"/>
      <c r="C40" s="509"/>
      <c r="D40" s="491"/>
      <c r="E40" s="503"/>
      <c r="F40" s="304" t="str">
        <f>IF(教務委員編集用!F91=0,"",教務委員編集用!F91)</f>
        <v>C-1 4年小計</v>
      </c>
      <c r="G40" s="304" t="str">
        <f>IF(教務委員編集用!G91=0,"",教務委員編集用!G91)</f>
        <v/>
      </c>
      <c r="H40" s="304" t="str">
        <f>IF(教務委員編集用!H91=0,"",教務委員編集用!H91)</f>
        <v/>
      </c>
      <c r="I40" s="304" t="str">
        <f>IF(教務委員編集用!I91=0,"",教務委員編集用!I91)</f>
        <v/>
      </c>
      <c r="J40" s="304">
        <f>IF(教務委員編集用!J91=0,"",教務委員編集用!J91)</f>
        <v>4</v>
      </c>
      <c r="K40" s="304" t="str">
        <f>IF(教務委員編集用!K91=0,"",教務委員編集用!K91)</f>
        <v/>
      </c>
      <c r="L40" s="312" t="str">
        <f>IF(教務委員編集用!L91=0,"",教務委員編集用!L91)</f>
        <v/>
      </c>
      <c r="M40" s="304" t="str">
        <f>IF(教務委員編集用!M91=0,"",教務委員編集用!M91)</f>
        <v/>
      </c>
      <c r="N40" s="312"/>
      <c r="O40" s="304"/>
      <c r="P40" s="320">
        <f>教務委員編集用!T91</f>
        <v>0</v>
      </c>
      <c r="Q40" s="335"/>
      <c r="R40" s="312"/>
      <c r="S40" s="312"/>
      <c r="T40" s="336"/>
    </row>
    <row r="41" spans="2:20">
      <c r="B41" s="488"/>
      <c r="C41" s="509"/>
      <c r="D41" s="492">
        <f>教務委員編集用!D94</f>
        <v>2</v>
      </c>
      <c r="E41" s="500" t="str">
        <f>教務委員編集用!E94</f>
        <v>工学に必要な情報技術に関するリテラシーを身につけ,使用できる.</v>
      </c>
      <c r="F41" s="194" t="str">
        <f>教務委員編集用!F95</f>
        <v>情報処理</v>
      </c>
      <c r="G41" s="194">
        <f>教務委員編集用!G95</f>
        <v>2</v>
      </c>
      <c r="H41" s="194" t="str">
        <f>教務委員編集用!H95</f>
        <v>必修</v>
      </c>
      <c r="I41" s="194" t="str">
        <f>教務委員編集用!I95</f>
        <v>履修</v>
      </c>
      <c r="J41" s="194">
        <f>教務委員編集用!J95</f>
        <v>4</v>
      </c>
      <c r="K41" s="194" t="str">
        <f>教務委員編集用!K95</f>
        <v>通年</v>
      </c>
      <c r="L41" s="269">
        <f>教務委員編集用!L95</f>
        <v>45</v>
      </c>
      <c r="M41" s="194">
        <f>教務委員編集用!M95</f>
        <v>100</v>
      </c>
      <c r="N41" s="269">
        <f>教務委員編集用!N95</f>
        <v>45</v>
      </c>
      <c r="O41" s="214"/>
      <c r="P41" s="314"/>
      <c r="Q41" s="337"/>
      <c r="R41" s="338"/>
      <c r="S41" s="338"/>
      <c r="T41" s="339"/>
    </row>
    <row r="42" spans="2:20">
      <c r="B42" s="488"/>
      <c r="C42" s="509"/>
      <c r="D42" s="490"/>
      <c r="E42" s="502"/>
      <c r="F42" s="191" t="str">
        <f>教務委員編集用!F98</f>
        <v>フィジカルコンピューティング</v>
      </c>
      <c r="G42" s="191">
        <f>教務委員編集用!G98</f>
        <v>2</v>
      </c>
      <c r="H42" s="191" t="str">
        <f>教務委員編集用!H98</f>
        <v>選択</v>
      </c>
      <c r="I42" s="191" t="str">
        <f>教務委員編集用!I98</f>
        <v>学修</v>
      </c>
      <c r="J42" s="191">
        <f>教務委員編集用!J98</f>
        <v>4</v>
      </c>
      <c r="K42" s="191" t="str">
        <f>教務委員編集用!K98</f>
        <v>半期</v>
      </c>
      <c r="L42" s="213">
        <f>教務委員編集用!L98</f>
        <v>22.5</v>
      </c>
      <c r="M42" s="191">
        <f>教務委員編集用!M98</f>
        <v>100</v>
      </c>
      <c r="N42" s="213">
        <f>教務委員編集用!N98</f>
        <v>0</v>
      </c>
      <c r="O42" s="214"/>
      <c r="P42" s="215"/>
      <c r="Q42" s="236"/>
      <c r="R42" s="237"/>
      <c r="S42" s="237"/>
      <c r="T42" s="238"/>
    </row>
    <row r="43" spans="2:20">
      <c r="B43" s="488"/>
      <c r="C43" s="509"/>
      <c r="D43" s="490"/>
      <c r="E43" s="502"/>
      <c r="F43" s="192"/>
      <c r="G43" s="192"/>
      <c r="H43" s="192"/>
      <c r="I43" s="192"/>
      <c r="J43" s="192"/>
      <c r="K43" s="192"/>
      <c r="L43" s="311"/>
      <c r="M43" s="192"/>
      <c r="N43" s="311"/>
      <c r="O43" s="192"/>
      <c r="P43" s="221"/>
      <c r="Q43" s="334"/>
      <c r="R43" s="311"/>
      <c r="S43" s="311"/>
      <c r="T43" s="241"/>
    </row>
    <row r="44" spans="2:20">
      <c r="B44" s="488"/>
      <c r="C44" s="509"/>
      <c r="D44" s="490"/>
      <c r="E44" s="502"/>
      <c r="F44" s="194" t="str">
        <f>IF(教務委員編集用!F102=0,"",教務委員編集用!F102)</f>
        <v>C-2 4年小計</v>
      </c>
      <c r="G44" s="194" t="str">
        <f>IF(教務委員編集用!G102=0,"",教務委員編集用!G102)</f>
        <v/>
      </c>
      <c r="H44" s="194" t="str">
        <f>IF(教務委員編集用!H102=0,"",教務委員編集用!H102)</f>
        <v/>
      </c>
      <c r="I44" s="194" t="str">
        <f>IF(教務委員編集用!I102=0,"",教務委員編集用!I102)</f>
        <v/>
      </c>
      <c r="J44" s="194">
        <f>IF(教務委員編集用!J102=0,"",教務委員編集用!J102)</f>
        <v>4</v>
      </c>
      <c r="K44" s="194" t="str">
        <f>IF(教務委員編集用!K102=0,"",教務委員編集用!K102)</f>
        <v/>
      </c>
      <c r="L44" s="269" t="str">
        <f>IF(教務委員編集用!L102=0,"",教務委員編集用!L102)</f>
        <v/>
      </c>
      <c r="M44" s="194" t="str">
        <f>IF(教務委員編集用!M102=0,"",教務委員編集用!M102)</f>
        <v/>
      </c>
      <c r="N44" s="269"/>
      <c r="O44" s="319"/>
      <c r="P44" s="321">
        <f>教務委員編集用!T102</f>
        <v>0</v>
      </c>
      <c r="Q44" s="341"/>
      <c r="R44" s="269"/>
      <c r="S44" s="269"/>
      <c r="T44" s="211"/>
    </row>
    <row r="45" spans="2:20">
      <c r="B45" s="485" t="str">
        <f>教務委員編集用!B106</f>
        <v>D</v>
      </c>
      <c r="C45" s="501" t="str">
        <f>教務委員編集用!C106</f>
        <v>基盤となる工学分野およびその基礎となる科学,技術の知識と技能を習得して必要とされる技術上の問題に活用できる。</v>
      </c>
      <c r="D45" s="489">
        <f>教務委員編集用!D106</f>
        <v>1</v>
      </c>
      <c r="E45" s="501" t="str">
        <f>教務委員編集用!E106</f>
        <v>基盤となる工学分野において,事象を理解し,技術士第一次試験相当の学力を身につける.</v>
      </c>
      <c r="F45" s="305"/>
      <c r="G45" s="305"/>
      <c r="H45" s="305"/>
      <c r="I45" s="305"/>
      <c r="J45" s="305"/>
      <c r="K45" s="305"/>
      <c r="L45" s="322"/>
      <c r="M45" s="305"/>
      <c r="N45" s="322"/>
      <c r="O45" s="323"/>
      <c r="P45" s="324"/>
      <c r="Q45" s="347"/>
      <c r="R45" s="348"/>
      <c r="S45" s="348"/>
      <c r="T45" s="349"/>
    </row>
    <row r="46" spans="2:20">
      <c r="B46" s="486"/>
      <c r="C46" s="502"/>
      <c r="D46" s="490"/>
      <c r="E46" s="502"/>
      <c r="F46" s="306"/>
      <c r="G46" s="306"/>
      <c r="H46" s="306"/>
      <c r="I46" s="306"/>
      <c r="J46" s="306"/>
      <c r="K46" s="306"/>
      <c r="L46" s="325"/>
      <c r="M46" s="306"/>
      <c r="N46" s="325"/>
      <c r="O46" s="256"/>
      <c r="P46" s="257"/>
      <c r="Q46" s="350"/>
      <c r="R46" s="351"/>
      <c r="S46" s="351"/>
      <c r="T46" s="352"/>
    </row>
    <row r="47" spans="2:20">
      <c r="B47" s="486"/>
      <c r="C47" s="502"/>
      <c r="D47" s="490"/>
      <c r="E47" s="502"/>
      <c r="F47" s="306"/>
      <c r="G47" s="306"/>
      <c r="H47" s="306"/>
      <c r="I47" s="306"/>
      <c r="J47" s="306"/>
      <c r="K47" s="306"/>
      <c r="L47" s="325"/>
      <c r="M47" s="306"/>
      <c r="N47" s="325"/>
      <c r="O47" s="256"/>
      <c r="P47" s="257"/>
      <c r="Q47" s="350"/>
      <c r="R47" s="351"/>
      <c r="S47" s="351"/>
      <c r="T47" s="352"/>
    </row>
    <row r="48" spans="2:20">
      <c r="B48" s="486"/>
      <c r="C48" s="502"/>
      <c r="D48" s="490"/>
      <c r="E48" s="502"/>
      <c r="F48" s="192"/>
      <c r="G48" s="192"/>
      <c r="H48" s="192"/>
      <c r="I48" s="192"/>
      <c r="J48" s="192"/>
      <c r="K48" s="192"/>
      <c r="L48" s="311"/>
      <c r="M48" s="192"/>
      <c r="N48" s="311"/>
      <c r="O48" s="192"/>
      <c r="P48" s="225"/>
      <c r="Q48" s="334"/>
      <c r="R48" s="311"/>
      <c r="S48" s="311"/>
      <c r="T48" s="241"/>
    </row>
    <row r="49" spans="2:20">
      <c r="B49" s="486"/>
      <c r="C49" s="502"/>
      <c r="D49" s="490"/>
      <c r="E49" s="502"/>
      <c r="F49" s="194" t="str">
        <f>IF(教務委員編集用!F111=0,"",教務委員編集用!F111)</f>
        <v>D-1 4年小計</v>
      </c>
      <c r="G49" s="194" t="str">
        <f>IF(教務委員編集用!G111=0,"",教務委員編集用!G111)</f>
        <v/>
      </c>
      <c r="H49" s="194" t="str">
        <f>IF(教務委員編集用!H111=0,"",教務委員編集用!H111)</f>
        <v/>
      </c>
      <c r="I49" s="194" t="str">
        <f>IF(教務委員編集用!I111=0,"",教務委員編集用!I111)</f>
        <v/>
      </c>
      <c r="J49" s="194">
        <f>IF(教務委員編集用!J111=0,"",教務委員編集用!J111)</f>
        <v>4</v>
      </c>
      <c r="K49" s="194" t="str">
        <f>IF(教務委員編集用!K111=0,"",教務委員編集用!K111)</f>
        <v/>
      </c>
      <c r="L49" s="269" t="str">
        <f>IF(教務委員編集用!L111=0,"",教務委員編集用!L111)</f>
        <v/>
      </c>
      <c r="M49" s="194" t="str">
        <f>IF(教務委員編集用!M111=0,"",教務委員編集用!M111)</f>
        <v/>
      </c>
      <c r="N49" s="269"/>
      <c r="O49" s="194"/>
      <c r="P49" s="326">
        <f>教務委員編集用!T111</f>
        <v>0</v>
      </c>
      <c r="Q49" s="341"/>
      <c r="R49" s="269"/>
      <c r="S49" s="269"/>
      <c r="T49" s="211"/>
    </row>
    <row r="50" spans="2:20">
      <c r="B50" s="486"/>
      <c r="C50" s="502"/>
      <c r="D50" s="511">
        <f>教務委員編集用!D114</f>
        <v>2</v>
      </c>
      <c r="E50" s="531" t="str">
        <f>教務委員編集用!E114</f>
        <v>基盤となる工学分野において,論理展開に必要な基礎問題を解くことができる.</v>
      </c>
      <c r="F50" s="252"/>
      <c r="G50" s="252"/>
      <c r="H50" s="252"/>
      <c r="I50" s="252"/>
      <c r="J50" s="252"/>
      <c r="K50" s="252"/>
      <c r="L50" s="327"/>
      <c r="M50" s="252"/>
      <c r="N50" s="327"/>
      <c r="O50" s="328"/>
      <c r="P50" s="329"/>
      <c r="Q50" s="353"/>
      <c r="R50" s="328"/>
      <c r="S50" s="328"/>
      <c r="T50" s="328"/>
    </row>
    <row r="51" spans="2:20">
      <c r="B51" s="486"/>
      <c r="C51" s="502"/>
      <c r="D51" s="490"/>
      <c r="E51" s="502"/>
      <c r="F51" s="191"/>
      <c r="G51" s="191"/>
      <c r="H51" s="191"/>
      <c r="I51" s="191"/>
      <c r="J51" s="191"/>
      <c r="K51" s="191"/>
      <c r="L51" s="213"/>
      <c r="M51" s="191"/>
      <c r="N51" s="213"/>
      <c r="O51" s="256"/>
      <c r="P51" s="257"/>
      <c r="Q51" s="262"/>
      <c r="R51" s="263"/>
      <c r="S51" s="263"/>
      <c r="T51" s="264"/>
    </row>
    <row r="52" spans="2:20">
      <c r="B52" s="486"/>
      <c r="C52" s="502"/>
      <c r="D52" s="490"/>
      <c r="E52" s="502"/>
      <c r="F52" s="192"/>
      <c r="G52" s="192"/>
      <c r="H52" s="192"/>
      <c r="I52" s="192"/>
      <c r="J52" s="192"/>
      <c r="K52" s="192"/>
      <c r="L52" s="311"/>
      <c r="M52" s="192"/>
      <c r="N52" s="311"/>
      <c r="O52" s="192"/>
      <c r="P52" s="225"/>
      <c r="Q52" s="334"/>
      <c r="R52" s="311"/>
      <c r="S52" s="311"/>
      <c r="T52" s="241"/>
    </row>
    <row r="53" spans="2:20">
      <c r="B53" s="486"/>
      <c r="C53" s="502"/>
      <c r="D53" s="491"/>
      <c r="E53" s="503"/>
      <c r="F53" s="304" t="str">
        <f>IF(教務委員編集用!F119=0,"",教務委員編集用!F119)</f>
        <v>D-2 4年小計</v>
      </c>
      <c r="G53" s="304" t="str">
        <f>IF(教務委員編集用!G119=0,"",教務委員編集用!G119)</f>
        <v/>
      </c>
      <c r="H53" s="304" t="str">
        <f>IF(教務委員編集用!H119=0,"",教務委員編集用!H119)</f>
        <v/>
      </c>
      <c r="I53" s="304" t="str">
        <f>IF(教務委員編集用!I119=0,"",教務委員編集用!I119)</f>
        <v/>
      </c>
      <c r="J53" s="304">
        <f>IF(教務委員編集用!J119=0,"",教務委員編集用!J119)</f>
        <v>4</v>
      </c>
      <c r="K53" s="304" t="str">
        <f>IF(教務委員編集用!K119=0,"",教務委員編集用!K119)</f>
        <v/>
      </c>
      <c r="L53" s="312" t="str">
        <f>IF(教務委員編集用!L119=0,"",教務委員編集用!L119)</f>
        <v/>
      </c>
      <c r="M53" s="304" t="str">
        <f>IF(教務委員編集用!M119=0,"",教務委員編集用!M119)</f>
        <v/>
      </c>
      <c r="N53" s="312"/>
      <c r="O53" s="304"/>
      <c r="P53" s="313">
        <f>教務委員編集用!T119</f>
        <v>0</v>
      </c>
      <c r="Q53" s="335"/>
      <c r="R53" s="312"/>
      <c r="S53" s="312"/>
      <c r="T53" s="336"/>
    </row>
    <row r="54" spans="2:20">
      <c r="B54" s="486"/>
      <c r="C54" s="502"/>
      <c r="D54" s="511">
        <f>教務委員編集用!D122</f>
        <v>12</v>
      </c>
      <c r="E54" s="531" t="str">
        <f>教務委員編集用!E122</f>
        <v>基盤となる工学分野において,事象を理解し,技術士第一次試験相当の学力を身につける.
基盤となる工学分野において,論理展開に必要な基礎問題を解くことができる.</v>
      </c>
      <c r="F54" s="252" t="str">
        <f>教務委員編集用!F136</f>
        <v>構造力学Ⅲ</v>
      </c>
      <c r="G54" s="252">
        <f>教務委員編集用!G136</f>
        <v>2</v>
      </c>
      <c r="H54" s="252" t="str">
        <f>教務委員編集用!H136</f>
        <v>必修</v>
      </c>
      <c r="I54" s="252" t="str">
        <f>教務委員編集用!I136</f>
        <v>履修</v>
      </c>
      <c r="J54" s="252">
        <f>教務委員編集用!J136</f>
        <v>4</v>
      </c>
      <c r="K54" s="252" t="str">
        <f>教務委員編集用!K136</f>
        <v>通年</v>
      </c>
      <c r="L54" s="327">
        <f>教務委員編集用!L136</f>
        <v>45</v>
      </c>
      <c r="M54" s="252">
        <f>教務委員編集用!M136</f>
        <v>100</v>
      </c>
      <c r="N54" s="327">
        <f>教務委員編集用!N136</f>
        <v>45</v>
      </c>
      <c r="O54" s="214"/>
      <c r="P54" s="314"/>
      <c r="Q54" s="337"/>
      <c r="R54" s="338"/>
      <c r="S54" s="338"/>
      <c r="T54" s="339"/>
    </row>
    <row r="55" spans="2:20">
      <c r="B55" s="486"/>
      <c r="C55" s="502"/>
      <c r="D55" s="492"/>
      <c r="E55" s="500"/>
      <c r="F55" s="194" t="str">
        <f>教務委員編集用!F137</f>
        <v>水理学Ⅱ</v>
      </c>
      <c r="G55" s="194">
        <f>教務委員編集用!G137</f>
        <v>2</v>
      </c>
      <c r="H55" s="194" t="str">
        <f>教務委員編集用!H137</f>
        <v>必修</v>
      </c>
      <c r="I55" s="194" t="str">
        <f>教務委員編集用!I137</f>
        <v>学修</v>
      </c>
      <c r="J55" s="194">
        <f>教務委員編集用!J137</f>
        <v>4</v>
      </c>
      <c r="K55" s="194" t="str">
        <f>教務委員編集用!K137</f>
        <v>半期</v>
      </c>
      <c r="L55" s="269">
        <f>教務委員編集用!L137</f>
        <v>22.5</v>
      </c>
      <c r="M55" s="194">
        <f>教務委員編集用!M137</f>
        <v>100</v>
      </c>
      <c r="N55" s="269">
        <f>教務委員編集用!N137</f>
        <v>22.5</v>
      </c>
      <c r="O55" s="214"/>
      <c r="P55" s="314"/>
      <c r="Q55" s="337"/>
      <c r="R55" s="338"/>
      <c r="S55" s="338"/>
      <c r="T55" s="339"/>
    </row>
    <row r="56" spans="2:20">
      <c r="B56" s="486"/>
      <c r="C56" s="502"/>
      <c r="D56" s="492"/>
      <c r="E56" s="500"/>
      <c r="F56" s="194" t="str">
        <f>教務委員編集用!F138</f>
        <v>土質工学Ⅱ</v>
      </c>
      <c r="G56" s="194">
        <f>教務委員編集用!G138</f>
        <v>2</v>
      </c>
      <c r="H56" s="194" t="str">
        <f>教務委員編集用!H138</f>
        <v>必修</v>
      </c>
      <c r="I56" s="194" t="str">
        <f>教務委員編集用!I138</f>
        <v>学修</v>
      </c>
      <c r="J56" s="194">
        <f>教務委員編集用!J138</f>
        <v>4</v>
      </c>
      <c r="K56" s="194" t="str">
        <f>教務委員編集用!K138</f>
        <v>半期</v>
      </c>
      <c r="L56" s="269">
        <f>教務委員編集用!L138</f>
        <v>22.5</v>
      </c>
      <c r="M56" s="194">
        <f>教務委員編集用!M138</f>
        <v>100</v>
      </c>
      <c r="N56" s="269">
        <f>教務委員編集用!N138</f>
        <v>22.5</v>
      </c>
      <c r="O56" s="214"/>
      <c r="P56" s="314"/>
      <c r="Q56" s="337"/>
      <c r="R56" s="338"/>
      <c r="S56" s="338"/>
      <c r="T56" s="339"/>
    </row>
    <row r="57" spans="2:20">
      <c r="B57" s="486"/>
      <c r="C57" s="502"/>
      <c r="D57" s="492"/>
      <c r="E57" s="500"/>
      <c r="F57" s="194" t="str">
        <f>教務委員編集用!F139</f>
        <v>鋼構造学</v>
      </c>
      <c r="G57" s="194">
        <f>教務委員編集用!G139</f>
        <v>2</v>
      </c>
      <c r="H57" s="194" t="str">
        <f>教務委員編集用!H139</f>
        <v>必修</v>
      </c>
      <c r="I57" s="194" t="str">
        <f>教務委員編集用!I139</f>
        <v>学修</v>
      </c>
      <c r="J57" s="194">
        <f>教務委員編集用!J139</f>
        <v>4</v>
      </c>
      <c r="K57" s="194" t="str">
        <f>教務委員編集用!K139</f>
        <v>半期</v>
      </c>
      <c r="L57" s="269">
        <f>教務委員編集用!L139</f>
        <v>22.5</v>
      </c>
      <c r="M57" s="194">
        <f>教務委員編集用!M139</f>
        <v>100</v>
      </c>
      <c r="N57" s="269">
        <f>教務委員編集用!N139</f>
        <v>22.5</v>
      </c>
      <c r="O57" s="214"/>
      <c r="P57" s="314"/>
      <c r="Q57" s="337"/>
      <c r="R57" s="338"/>
      <c r="S57" s="338"/>
      <c r="T57" s="339"/>
    </row>
    <row r="58" spans="2:20">
      <c r="B58" s="486"/>
      <c r="C58" s="502"/>
      <c r="D58" s="492"/>
      <c r="E58" s="500"/>
      <c r="F58" s="194" t="str">
        <f>教務委員編集用!F140</f>
        <v>計画数理学</v>
      </c>
      <c r="G58" s="194">
        <f>教務委員編集用!G140</f>
        <v>2</v>
      </c>
      <c r="H58" s="194" t="str">
        <f>教務委員編集用!H140</f>
        <v>必修</v>
      </c>
      <c r="I58" s="194" t="str">
        <f>教務委員編集用!I140</f>
        <v>履修</v>
      </c>
      <c r="J58" s="194">
        <f>教務委員編集用!J140</f>
        <v>4</v>
      </c>
      <c r="K58" s="194" t="str">
        <f>教務委員編集用!K140</f>
        <v>通年</v>
      </c>
      <c r="L58" s="269">
        <f>教務委員編集用!L140</f>
        <v>45</v>
      </c>
      <c r="M58" s="194">
        <f>教務委員編集用!M140</f>
        <v>100</v>
      </c>
      <c r="N58" s="269">
        <f>教務委員編集用!N140</f>
        <v>45</v>
      </c>
      <c r="O58" s="214"/>
      <c r="P58" s="314"/>
      <c r="Q58" s="337"/>
      <c r="R58" s="338"/>
      <c r="S58" s="338"/>
      <c r="T58" s="339"/>
    </row>
    <row r="59" spans="2:20">
      <c r="B59" s="486"/>
      <c r="C59" s="502"/>
      <c r="D59" s="492"/>
      <c r="E59" s="500"/>
      <c r="F59" s="194" t="str">
        <f>教務委員編集用!F141</f>
        <v>コンクリート構造学Ⅱ</v>
      </c>
      <c r="G59" s="194">
        <f>教務委員編集用!G141</f>
        <v>1</v>
      </c>
      <c r="H59" s="194" t="str">
        <f>教務委員編集用!H141</f>
        <v>必修</v>
      </c>
      <c r="I59" s="194" t="str">
        <f>教務委員編集用!I141</f>
        <v>履修</v>
      </c>
      <c r="J59" s="194">
        <f>教務委員編集用!J141</f>
        <v>4</v>
      </c>
      <c r="K59" s="194" t="str">
        <f>教務委員編集用!K141</f>
        <v>半期</v>
      </c>
      <c r="L59" s="269">
        <f>教務委員編集用!L141</f>
        <v>22.5</v>
      </c>
      <c r="M59" s="194">
        <f>教務委員編集用!M141</f>
        <v>100</v>
      </c>
      <c r="N59" s="269">
        <f>教務委員編集用!N141</f>
        <v>22.5</v>
      </c>
      <c r="O59" s="214"/>
      <c r="P59" s="314"/>
      <c r="Q59" s="337"/>
      <c r="R59" s="338"/>
      <c r="S59" s="338"/>
      <c r="T59" s="339"/>
    </row>
    <row r="60" spans="2:20">
      <c r="B60" s="486"/>
      <c r="C60" s="502"/>
      <c r="D60" s="492"/>
      <c r="E60" s="500"/>
      <c r="F60" s="194" t="str">
        <f>教務委員編集用!F142</f>
        <v>環境生態学</v>
      </c>
      <c r="G60" s="194">
        <f>教務委員編集用!G142</f>
        <v>2</v>
      </c>
      <c r="H60" s="194" t="str">
        <f>教務委員編集用!H142</f>
        <v>選択</v>
      </c>
      <c r="I60" s="194" t="str">
        <f>教務委員編集用!I142</f>
        <v>学修</v>
      </c>
      <c r="J60" s="194">
        <f>教務委員編集用!J142</f>
        <v>4</v>
      </c>
      <c r="K60" s="194" t="str">
        <f>教務委員編集用!K142</f>
        <v>半期</v>
      </c>
      <c r="L60" s="269">
        <f>教務委員編集用!L142</f>
        <v>22.5</v>
      </c>
      <c r="M60" s="194">
        <f>教務委員編集用!M142</f>
        <v>100</v>
      </c>
      <c r="N60" s="269">
        <f>教務委員編集用!N142</f>
        <v>0</v>
      </c>
      <c r="O60" s="214"/>
      <c r="P60" s="314"/>
      <c r="Q60" s="337"/>
      <c r="R60" s="338"/>
      <c r="S60" s="338"/>
      <c r="T60" s="339"/>
    </row>
    <row r="61" spans="2:20">
      <c r="B61" s="486"/>
      <c r="C61" s="502"/>
      <c r="D61" s="492"/>
      <c r="E61" s="500"/>
      <c r="F61" s="194" t="str">
        <f>教務委員編集用!F143</f>
        <v>実験実習Ⅲ</v>
      </c>
      <c r="G61" s="194">
        <f>教務委員編集用!G143</f>
        <v>4</v>
      </c>
      <c r="H61" s="194" t="str">
        <f>教務委員編集用!H143</f>
        <v>必修</v>
      </c>
      <c r="I61" s="194" t="str">
        <f>教務委員編集用!I143</f>
        <v>履修</v>
      </c>
      <c r="J61" s="194">
        <f>教務委員編集用!J143</f>
        <v>4</v>
      </c>
      <c r="K61" s="194" t="str">
        <f>教務委員編集用!K143</f>
        <v>通年</v>
      </c>
      <c r="L61" s="269">
        <f>教務委員編集用!L143</f>
        <v>90</v>
      </c>
      <c r="M61" s="194">
        <f>教務委員編集用!M143</f>
        <v>90</v>
      </c>
      <c r="N61" s="269">
        <f>教務委員編集用!N143</f>
        <v>81</v>
      </c>
      <c r="O61" s="214"/>
      <c r="P61" s="314"/>
      <c r="Q61" s="337"/>
      <c r="R61" s="338"/>
      <c r="S61" s="338"/>
      <c r="T61" s="339"/>
    </row>
    <row r="62" spans="2:20">
      <c r="B62" s="486"/>
      <c r="C62" s="502"/>
      <c r="D62" s="492"/>
      <c r="E62" s="500"/>
      <c r="F62" s="194" t="str">
        <f>教務委員編集用!F144</f>
        <v>建築設計製図Ⅰ</v>
      </c>
      <c r="G62" s="194">
        <f>教務委員編集用!G144</f>
        <v>1</v>
      </c>
      <c r="H62" s="194" t="str">
        <f>教務委員編集用!H144</f>
        <v>必修</v>
      </c>
      <c r="I62" s="194" t="str">
        <f>教務委員編集用!I144</f>
        <v>履修</v>
      </c>
      <c r="J62" s="194">
        <f>教務委員編集用!J144</f>
        <v>4</v>
      </c>
      <c r="K62" s="194" t="str">
        <f>教務委員編集用!K144</f>
        <v>半期</v>
      </c>
      <c r="L62" s="269">
        <f>教務委員編集用!L144</f>
        <v>22.5</v>
      </c>
      <c r="M62" s="194">
        <f>教務委員編集用!M144</f>
        <v>100</v>
      </c>
      <c r="N62" s="269">
        <f>教務委員編集用!N144</f>
        <v>22.5</v>
      </c>
      <c r="O62" s="214"/>
      <c r="P62" s="314"/>
      <c r="Q62" s="337"/>
      <c r="R62" s="338"/>
      <c r="S62" s="338"/>
      <c r="T62" s="339"/>
    </row>
    <row r="63" spans="2:20">
      <c r="B63" s="486"/>
      <c r="C63" s="502"/>
      <c r="D63" s="492"/>
      <c r="E63" s="500"/>
      <c r="F63" s="194"/>
      <c r="G63" s="194"/>
      <c r="H63" s="194"/>
      <c r="I63" s="194"/>
      <c r="J63" s="194"/>
      <c r="K63" s="194"/>
      <c r="L63" s="269"/>
      <c r="M63" s="194"/>
      <c r="N63" s="269"/>
      <c r="O63" s="256"/>
      <c r="P63" s="330"/>
      <c r="Q63" s="354"/>
      <c r="R63" s="355"/>
      <c r="S63" s="355"/>
      <c r="T63" s="356"/>
    </row>
    <row r="64" spans="2:20">
      <c r="B64" s="486"/>
      <c r="C64" s="502"/>
      <c r="D64" s="492"/>
      <c r="E64" s="500"/>
      <c r="F64" s="194"/>
      <c r="G64" s="194"/>
      <c r="H64" s="194"/>
      <c r="I64" s="194"/>
      <c r="J64" s="194"/>
      <c r="K64" s="194"/>
      <c r="L64" s="269"/>
      <c r="M64" s="194"/>
      <c r="N64" s="269"/>
      <c r="O64" s="256"/>
      <c r="P64" s="330"/>
      <c r="Q64" s="354"/>
      <c r="R64" s="355"/>
      <c r="S64" s="355"/>
      <c r="T64" s="356"/>
    </row>
    <row r="65" spans="2:20">
      <c r="B65" s="486"/>
      <c r="C65" s="502"/>
      <c r="D65" s="490"/>
      <c r="E65" s="502"/>
      <c r="F65" s="191"/>
      <c r="G65" s="191"/>
      <c r="H65" s="191"/>
      <c r="I65" s="191"/>
      <c r="J65" s="191"/>
      <c r="K65" s="191"/>
      <c r="L65" s="213"/>
      <c r="M65" s="191"/>
      <c r="N65" s="213"/>
      <c r="O65" s="191"/>
      <c r="P65" s="224"/>
      <c r="Q65" s="340"/>
      <c r="R65" s="213"/>
      <c r="S65" s="213"/>
      <c r="T65" s="219"/>
    </row>
    <row r="66" spans="2:20">
      <c r="B66" s="486"/>
      <c r="C66" s="502"/>
      <c r="D66" s="490"/>
      <c r="E66" s="502"/>
      <c r="F66" s="192"/>
      <c r="G66" s="192"/>
      <c r="H66" s="192"/>
      <c r="I66" s="192"/>
      <c r="J66" s="192"/>
      <c r="K66" s="192"/>
      <c r="L66" s="311"/>
      <c r="M66" s="192"/>
      <c r="N66" s="311"/>
      <c r="O66" s="192"/>
      <c r="P66" s="225"/>
      <c r="Q66" s="334"/>
      <c r="R66" s="311"/>
      <c r="S66" s="311"/>
      <c r="T66" s="241"/>
    </row>
    <row r="67" spans="2:20">
      <c r="B67" s="486"/>
      <c r="C67" s="502"/>
      <c r="D67" s="491"/>
      <c r="E67" s="503"/>
      <c r="F67" s="304" t="str">
        <f>IF(教務委員編集用!F162=0,"",教務委員編集用!F162)</f>
        <v>D-12 4年小計</v>
      </c>
      <c r="G67" s="304" t="str">
        <f>IF(教務委員編集用!G162=0,"",教務委員編集用!G162)</f>
        <v/>
      </c>
      <c r="H67" s="304" t="str">
        <f>IF(教務委員編集用!H162=0,"",教務委員編集用!H162)</f>
        <v/>
      </c>
      <c r="I67" s="304" t="str">
        <f>IF(教務委員編集用!I162=0,"",教務委員編集用!I162)</f>
        <v/>
      </c>
      <c r="J67" s="304">
        <f>IF(教務委員編集用!J162=0,"",教務委員編集用!J162)</f>
        <v>4</v>
      </c>
      <c r="K67" s="304" t="str">
        <f>IF(教務委員編集用!K162=0,"",教務委員編集用!K162)</f>
        <v/>
      </c>
      <c r="L67" s="312" t="str">
        <f>IF(教務委員編集用!L162=0,"",教務委員編集用!L162)</f>
        <v/>
      </c>
      <c r="M67" s="304" t="str">
        <f>IF(教務委員編集用!M162=0,"",教務委員編集用!M162)</f>
        <v/>
      </c>
      <c r="N67" s="312"/>
      <c r="O67" s="304"/>
      <c r="P67" s="313">
        <f>教務委員編集用!T162</f>
        <v>0</v>
      </c>
      <c r="Q67" s="335"/>
      <c r="R67" s="312"/>
      <c r="S67" s="312"/>
      <c r="T67" s="336"/>
    </row>
    <row r="68" spans="2:20">
      <c r="B68" s="486"/>
      <c r="C68" s="502"/>
      <c r="D68" s="492">
        <f>教務委員編集用!D165</f>
        <v>3</v>
      </c>
      <c r="E68" s="500" t="str">
        <f>教務委員編集用!E165</f>
        <v>基盤となる工学分野以外の工学分野の基礎的な知識を身につける.</v>
      </c>
      <c r="F68" s="357"/>
      <c r="G68" s="357"/>
      <c r="H68" s="357"/>
      <c r="I68" s="357"/>
      <c r="J68" s="357"/>
      <c r="K68" s="357"/>
      <c r="L68" s="363"/>
      <c r="M68" s="357"/>
      <c r="N68" s="363"/>
      <c r="O68" s="256"/>
      <c r="P68" s="330"/>
      <c r="Q68" s="383"/>
      <c r="R68" s="384"/>
      <c r="S68" s="384"/>
      <c r="T68" s="385"/>
    </row>
    <row r="69" spans="2:20">
      <c r="B69" s="486"/>
      <c r="C69" s="502"/>
      <c r="D69" s="490"/>
      <c r="E69" s="502"/>
      <c r="F69" s="191"/>
      <c r="G69" s="191"/>
      <c r="H69" s="191"/>
      <c r="I69" s="191"/>
      <c r="J69" s="191"/>
      <c r="K69" s="191"/>
      <c r="L69" s="213"/>
      <c r="M69" s="191"/>
      <c r="N69" s="213"/>
      <c r="O69" s="191"/>
      <c r="P69" s="224"/>
      <c r="Q69" s="340"/>
      <c r="R69" s="213"/>
      <c r="S69" s="213"/>
      <c r="T69" s="219"/>
    </row>
    <row r="70" spans="2:20">
      <c r="B70" s="486"/>
      <c r="C70" s="502"/>
      <c r="D70" s="490"/>
      <c r="E70" s="502"/>
      <c r="F70" s="192"/>
      <c r="G70" s="192"/>
      <c r="H70" s="192"/>
      <c r="I70" s="192"/>
      <c r="J70" s="192"/>
      <c r="K70" s="192"/>
      <c r="L70" s="311"/>
      <c r="M70" s="192"/>
      <c r="N70" s="311"/>
      <c r="O70" s="192"/>
      <c r="P70" s="225"/>
      <c r="Q70" s="334"/>
      <c r="R70" s="311"/>
      <c r="S70" s="311"/>
      <c r="T70" s="241"/>
    </row>
    <row r="71" spans="2:20">
      <c r="B71" s="486"/>
      <c r="C71" s="502"/>
      <c r="D71" s="490"/>
      <c r="E71" s="502"/>
      <c r="F71" s="194" t="str">
        <f>IF(教務委員編集用!F169=0,"",教務委員編集用!F169)</f>
        <v>D-3 4年小計</v>
      </c>
      <c r="G71" s="194" t="str">
        <f>IF(教務委員編集用!G169=0,"",教務委員編集用!G169)</f>
        <v/>
      </c>
      <c r="H71" s="194" t="str">
        <f>IF(教務委員編集用!H169=0,"",教務委員編集用!H169)</f>
        <v/>
      </c>
      <c r="I71" s="194" t="str">
        <f>IF(教務委員編集用!I169=0,"",教務委員編集用!I169)</f>
        <v/>
      </c>
      <c r="J71" s="194">
        <f>IF(教務委員編集用!J169=0,"",教務委員編集用!J169)</f>
        <v>4</v>
      </c>
      <c r="K71" s="194" t="str">
        <f>IF(教務委員編集用!K169=0,"",教務委員編集用!K169)</f>
        <v/>
      </c>
      <c r="L71" s="269" t="str">
        <f>IF(教務委員編集用!L169=0,"",教務委員編集用!L169)</f>
        <v/>
      </c>
      <c r="M71" s="194" t="str">
        <f>IF(教務委員編集用!M169=0,"",教務委員編集用!M169)</f>
        <v/>
      </c>
      <c r="N71" s="269"/>
      <c r="O71" s="194"/>
      <c r="P71" s="364">
        <f>教務委員編集用!T169</f>
        <v>0</v>
      </c>
      <c r="Q71" s="341"/>
      <c r="R71" s="269"/>
      <c r="S71" s="269"/>
      <c r="T71" s="211"/>
    </row>
    <row r="72" spans="2:20">
      <c r="B72" s="485" t="str">
        <f>教務委員編集用!B173</f>
        <v>E</v>
      </c>
      <c r="C72" s="501" t="str">
        <f>教務委員編集用!C173</f>
        <v>科学,技術および情報の知識,基盤となる工学分野で習得した知識,さらに技術者としての実践的な知識や技能を活用して,自ら問題を発見し解決する能力を養う。</v>
      </c>
      <c r="D72" s="489">
        <f>教務委員編集用!D173</f>
        <v>1</v>
      </c>
      <c r="E72" s="506" t="str">
        <f>教務委員編集用!E173</f>
        <v>科学,技術,工学に関する情報を収集し,その適否を判断してまとめることができる.</v>
      </c>
      <c r="F72" s="207" t="str">
        <f>教務委員編集用!F173</f>
        <v>実験実習Ⅲ</v>
      </c>
      <c r="G72" s="206">
        <f>教務委員編集用!G173</f>
        <v>4</v>
      </c>
      <c r="H72" s="206" t="str">
        <f>教務委員編集用!H173</f>
        <v>必修</v>
      </c>
      <c r="I72" s="206" t="str">
        <f>教務委員編集用!I173</f>
        <v>履修</v>
      </c>
      <c r="J72" s="206">
        <f>教務委員編集用!J173</f>
        <v>4</v>
      </c>
      <c r="K72" s="206" t="str">
        <f>教務委員編集用!K173</f>
        <v>通年</v>
      </c>
      <c r="L72" s="365">
        <f>教務委員編集用!L173</f>
        <v>90</v>
      </c>
      <c r="M72" s="206">
        <f>教務委員編集用!M173</f>
        <v>10</v>
      </c>
      <c r="N72" s="365">
        <f>教務委員編集用!N173</f>
        <v>9</v>
      </c>
      <c r="O72" s="366" t="str">
        <f>IF(O61=0,"",O61)</f>
        <v/>
      </c>
      <c r="P72" s="367" t="str">
        <f t="shared" ref="P72" si="1">IF(P61=0,"",P61)</f>
        <v/>
      </c>
      <c r="Q72" s="386" t="str">
        <f>IF(Q61=0,"",Q61)</f>
        <v/>
      </c>
      <c r="R72" s="366" t="str">
        <f>IF(R61=0,"",R61)</f>
        <v/>
      </c>
      <c r="S72" s="366" t="str">
        <f>IF(S61=0,"",S61)</f>
        <v/>
      </c>
      <c r="T72" s="366" t="str">
        <f>IF(T61=0,"",T61)</f>
        <v/>
      </c>
    </row>
    <row r="73" spans="2:20">
      <c r="B73" s="486"/>
      <c r="C73" s="502"/>
      <c r="D73" s="490"/>
      <c r="E73" s="507"/>
      <c r="F73" s="358"/>
      <c r="G73" s="359"/>
      <c r="H73" s="359"/>
      <c r="I73" s="359"/>
      <c r="J73" s="359"/>
      <c r="K73" s="359"/>
      <c r="L73" s="368"/>
      <c r="M73" s="359"/>
      <c r="N73" s="368"/>
      <c r="O73" s="369"/>
      <c r="P73" s="370"/>
      <c r="Q73" s="387"/>
      <c r="R73" s="388"/>
      <c r="S73" s="388"/>
      <c r="T73" s="389"/>
    </row>
    <row r="74" spans="2:20">
      <c r="B74" s="486"/>
      <c r="C74" s="502"/>
      <c r="D74" s="490"/>
      <c r="E74" s="507"/>
      <c r="F74" s="205"/>
      <c r="G74" s="360"/>
      <c r="H74" s="360"/>
      <c r="I74" s="360"/>
      <c r="J74" s="360"/>
      <c r="K74" s="360"/>
      <c r="L74" s="371"/>
      <c r="M74" s="360"/>
      <c r="N74" s="371"/>
      <c r="O74" s="372"/>
      <c r="P74" s="373"/>
      <c r="Q74" s="390"/>
      <c r="R74" s="371"/>
      <c r="S74" s="371"/>
      <c r="T74" s="391"/>
    </row>
    <row r="75" spans="2:20">
      <c r="B75" s="486"/>
      <c r="C75" s="502"/>
      <c r="D75" s="490"/>
      <c r="E75" s="507"/>
      <c r="F75" s="192"/>
      <c r="G75" s="200"/>
      <c r="H75" s="200"/>
      <c r="I75" s="200"/>
      <c r="J75" s="200"/>
      <c r="K75" s="200"/>
      <c r="L75" s="374"/>
      <c r="M75" s="200"/>
      <c r="N75" s="374"/>
      <c r="O75" s="200"/>
      <c r="P75" s="225"/>
      <c r="Q75" s="392"/>
      <c r="R75" s="374"/>
      <c r="S75" s="374"/>
      <c r="T75" s="289"/>
    </row>
    <row r="76" spans="2:20">
      <c r="B76" s="486"/>
      <c r="C76" s="502"/>
      <c r="D76" s="491"/>
      <c r="E76" s="530"/>
      <c r="F76" s="304" t="str">
        <f>IF(教務委員編集用!F179=0,"",教務委員編集用!F179)</f>
        <v>E-1 4年小計</v>
      </c>
      <c r="G76" s="304" t="str">
        <f>IF(教務委員編集用!G179=0,"",教務委員編集用!G179)</f>
        <v/>
      </c>
      <c r="H76" s="304" t="str">
        <f>IF(教務委員編集用!H179=0,"",教務委員編集用!H179)</f>
        <v/>
      </c>
      <c r="I76" s="304" t="str">
        <f>IF(教務委員編集用!I179=0,"",教務委員編集用!I179)</f>
        <v/>
      </c>
      <c r="J76" s="304">
        <f>IF(教務委員編集用!J179=0,"",教務委員編集用!J179)</f>
        <v>4</v>
      </c>
      <c r="K76" s="304" t="str">
        <f>IF(教務委員編集用!K179=0,"",教務委員編集用!K179)</f>
        <v/>
      </c>
      <c r="L76" s="312" t="str">
        <f>IF(教務委員編集用!L179=0,"",教務委員編集用!L179)</f>
        <v/>
      </c>
      <c r="M76" s="304" t="str">
        <f>IF(教務委員編集用!M179=0,"",教務委員編集用!M179)</f>
        <v/>
      </c>
      <c r="N76" s="312"/>
      <c r="O76" s="304"/>
      <c r="P76" s="313">
        <f>教務委員編集用!T179</f>
        <v>0</v>
      </c>
      <c r="Q76" s="335"/>
      <c r="R76" s="312"/>
      <c r="S76" s="312"/>
      <c r="T76" s="336"/>
    </row>
    <row r="77" spans="2:20">
      <c r="B77" s="486"/>
      <c r="C77" s="502"/>
      <c r="D77" s="492">
        <f>教務委員編集用!D182</f>
        <v>2</v>
      </c>
      <c r="E77" s="500" t="str">
        <f>教務委員編集用!E182</f>
        <v>習得した知識や技能を課題に対して利用できる.</v>
      </c>
      <c r="F77" s="194" t="str">
        <f>教務委員編集用!F182</f>
        <v>設計製図Ⅱ</v>
      </c>
      <c r="G77" s="195">
        <f>教務委員編集用!G182</f>
        <v>2</v>
      </c>
      <c r="H77" s="195" t="str">
        <f>教務委員編集用!H182</f>
        <v>必修</v>
      </c>
      <c r="I77" s="195" t="str">
        <f>教務委員編集用!I182</f>
        <v>履修</v>
      </c>
      <c r="J77" s="195">
        <f>教務委員編集用!J182</f>
        <v>4</v>
      </c>
      <c r="K77" s="195" t="str">
        <f>教務委員編集用!K182</f>
        <v>通年</v>
      </c>
      <c r="L77" s="272">
        <f>教務委員編集用!L182</f>
        <v>45</v>
      </c>
      <c r="M77" s="195">
        <f>教務委員編集用!M182</f>
        <v>100</v>
      </c>
      <c r="N77" s="272">
        <f>教務委員編集用!N182</f>
        <v>45</v>
      </c>
      <c r="O77" s="214"/>
      <c r="P77" s="314"/>
      <c r="Q77" s="393"/>
      <c r="R77" s="394"/>
      <c r="S77" s="394"/>
      <c r="T77" s="301"/>
    </row>
    <row r="78" spans="2:20">
      <c r="B78" s="486"/>
      <c r="C78" s="502"/>
      <c r="D78" s="492"/>
      <c r="E78" s="500"/>
      <c r="F78" s="194"/>
      <c r="G78" s="195"/>
      <c r="H78" s="195"/>
      <c r="I78" s="195"/>
      <c r="J78" s="195"/>
      <c r="K78" s="195"/>
      <c r="L78" s="272"/>
      <c r="M78" s="195"/>
      <c r="N78" s="272"/>
      <c r="O78" s="357"/>
      <c r="P78" s="330"/>
      <c r="Q78" s="395"/>
      <c r="R78" s="396"/>
      <c r="S78" s="396"/>
      <c r="T78" s="397"/>
    </row>
    <row r="79" spans="2:20">
      <c r="B79" s="486"/>
      <c r="C79" s="502"/>
      <c r="D79" s="490"/>
      <c r="E79" s="502"/>
      <c r="F79" s="191"/>
      <c r="G79" s="199"/>
      <c r="H79" s="199"/>
      <c r="I79" s="199"/>
      <c r="J79" s="199"/>
      <c r="K79" s="199"/>
      <c r="L79" s="274"/>
      <c r="M79" s="199"/>
      <c r="N79" s="274"/>
      <c r="O79" s="199"/>
      <c r="P79" s="224"/>
      <c r="Q79" s="398"/>
      <c r="R79" s="274"/>
      <c r="S79" s="274"/>
      <c r="T79" s="294"/>
    </row>
    <row r="80" spans="2:20">
      <c r="B80" s="486"/>
      <c r="C80" s="502"/>
      <c r="D80" s="490"/>
      <c r="E80" s="502"/>
      <c r="F80" s="192"/>
      <c r="G80" s="200"/>
      <c r="H80" s="200"/>
      <c r="I80" s="200"/>
      <c r="J80" s="200"/>
      <c r="K80" s="200"/>
      <c r="L80" s="374"/>
      <c r="M80" s="200"/>
      <c r="N80" s="374"/>
      <c r="O80" s="200"/>
      <c r="P80" s="225"/>
      <c r="Q80" s="392"/>
      <c r="R80" s="374"/>
      <c r="S80" s="374"/>
      <c r="T80" s="289"/>
    </row>
    <row r="81" spans="2:20">
      <c r="B81" s="486"/>
      <c r="C81" s="502"/>
      <c r="D81" s="490"/>
      <c r="E81" s="502"/>
      <c r="F81" s="194" t="str">
        <f>IF(教務委員編集用!F188=0,"",教務委員編集用!F188)</f>
        <v>E-2 4年小計</v>
      </c>
      <c r="G81" s="194" t="str">
        <f>IF(教務委員編集用!G188=0,"",教務委員編集用!G188)</f>
        <v/>
      </c>
      <c r="H81" s="194" t="str">
        <f>IF(教務委員編集用!H188=0,"",教務委員編集用!H188)</f>
        <v/>
      </c>
      <c r="I81" s="194" t="str">
        <f>IF(教務委員編集用!I188=0,"",教務委員編集用!I188)</f>
        <v/>
      </c>
      <c r="J81" s="194">
        <f>IF(教務委員編集用!J188=0,"",教務委員編集用!J188)</f>
        <v>4</v>
      </c>
      <c r="K81" s="194" t="str">
        <f>IF(教務委員編集用!K188=0,"",教務委員編集用!K188)</f>
        <v/>
      </c>
      <c r="L81" s="269" t="str">
        <f>IF(教務委員編集用!L188=0,"",教務委員編集用!L188)</f>
        <v/>
      </c>
      <c r="M81" s="194" t="str">
        <f>IF(教務委員編集用!M188=0,"",教務委員編集用!M188)</f>
        <v/>
      </c>
      <c r="N81" s="269"/>
      <c r="O81" s="194"/>
      <c r="P81" s="326">
        <f>教務委員編集用!T188</f>
        <v>0</v>
      </c>
      <c r="Q81" s="341"/>
      <c r="R81" s="269"/>
      <c r="S81" s="269"/>
      <c r="T81" s="211"/>
    </row>
    <row r="82" spans="2:20">
      <c r="B82" s="485" t="str">
        <f>教務委員編集用!B192</f>
        <v>F</v>
      </c>
      <c r="C82" s="506" t="str">
        <f>教務委員編集用!C192</f>
        <v>具体的なテーマについて論理的な記述と説明および討論できる能力を身につける。</v>
      </c>
      <c r="D82" s="489">
        <f>教務委員編集用!D192</f>
        <v>1</v>
      </c>
      <c r="E82" s="501" t="str">
        <f>教務委員編集用!E192</f>
        <v>学習成果を適切な文章,図等により表現できる.</v>
      </c>
      <c r="F82" s="206"/>
      <c r="G82" s="206"/>
      <c r="H82" s="206"/>
      <c r="I82" s="206"/>
      <c r="J82" s="206"/>
      <c r="K82" s="206"/>
      <c r="L82" s="365"/>
      <c r="M82" s="206"/>
      <c r="N82" s="365"/>
      <c r="O82" s="206"/>
      <c r="P82" s="375"/>
      <c r="Q82" s="399"/>
      <c r="R82" s="365"/>
      <c r="S82" s="365"/>
      <c r="T82" s="400"/>
    </row>
    <row r="83" spans="2:20">
      <c r="B83" s="504"/>
      <c r="C83" s="529"/>
      <c r="D83" s="492"/>
      <c r="E83" s="500"/>
      <c r="F83" s="199"/>
      <c r="G83" s="199"/>
      <c r="H83" s="199"/>
      <c r="I83" s="199"/>
      <c r="J83" s="199"/>
      <c r="K83" s="199"/>
      <c r="L83" s="274"/>
      <c r="M83" s="199"/>
      <c r="N83" s="274"/>
      <c r="O83" s="199"/>
      <c r="P83" s="224"/>
      <c r="Q83" s="398"/>
      <c r="R83" s="274"/>
      <c r="S83" s="274"/>
      <c r="T83" s="294"/>
    </row>
    <row r="84" spans="2:20">
      <c r="B84" s="486"/>
      <c r="C84" s="507"/>
      <c r="D84" s="490"/>
      <c r="E84" s="502"/>
      <c r="F84" s="199"/>
      <c r="G84" s="199"/>
      <c r="H84" s="199"/>
      <c r="I84" s="199"/>
      <c r="J84" s="199"/>
      <c r="K84" s="199"/>
      <c r="L84" s="274"/>
      <c r="M84" s="199"/>
      <c r="N84" s="274"/>
      <c r="O84" s="199"/>
      <c r="P84" s="224"/>
      <c r="Q84" s="398"/>
      <c r="R84" s="274"/>
      <c r="S84" s="274"/>
      <c r="T84" s="294"/>
    </row>
    <row r="85" spans="2:20">
      <c r="B85" s="486"/>
      <c r="C85" s="507"/>
      <c r="D85" s="490"/>
      <c r="E85" s="502"/>
      <c r="F85" s="192"/>
      <c r="G85" s="200"/>
      <c r="H85" s="200"/>
      <c r="I85" s="200"/>
      <c r="J85" s="200"/>
      <c r="K85" s="200"/>
      <c r="L85" s="374"/>
      <c r="M85" s="200"/>
      <c r="N85" s="374"/>
      <c r="O85" s="200"/>
      <c r="P85" s="225"/>
      <c r="Q85" s="392"/>
      <c r="R85" s="374"/>
      <c r="S85" s="374"/>
      <c r="T85" s="289"/>
    </row>
    <row r="86" spans="2:20">
      <c r="B86" s="486"/>
      <c r="C86" s="507"/>
      <c r="D86" s="491"/>
      <c r="E86" s="503"/>
      <c r="F86" s="361" t="str">
        <f>IF(教務委員編集用!F196=0,"",教務委員編集用!F196)</f>
        <v>F-1 4年小計</v>
      </c>
      <c r="G86" s="361" t="str">
        <f>IF(教務委員編集用!G196=0,"",教務委員編集用!G196)</f>
        <v/>
      </c>
      <c r="H86" s="361" t="str">
        <f>IF(教務委員編集用!H196=0,"",教務委員編集用!H196)</f>
        <v/>
      </c>
      <c r="I86" s="361" t="str">
        <f>IF(教務委員編集用!I196=0,"",教務委員編集用!I196)</f>
        <v/>
      </c>
      <c r="J86" s="361">
        <f>IF(教務委員編集用!J196=0,"",教務委員編集用!J196)</f>
        <v>4</v>
      </c>
      <c r="K86" s="361" t="str">
        <f>IF(教務委員編集用!K196=0,"",教務委員編集用!K196)</f>
        <v/>
      </c>
      <c r="L86" s="376" t="str">
        <f>IF(教務委員編集用!L196=0,"",教務委員編集用!L196)</f>
        <v/>
      </c>
      <c r="M86" s="361" t="str">
        <f>IF(教務委員編集用!M196=0,"",教務委員編集用!M196)</f>
        <v/>
      </c>
      <c r="N86" s="376"/>
      <c r="O86" s="361"/>
      <c r="P86" s="320">
        <f>教務委員編集用!T196</f>
        <v>0</v>
      </c>
      <c r="Q86" s="401"/>
      <c r="R86" s="376"/>
      <c r="S86" s="376"/>
      <c r="T86" s="402"/>
    </row>
    <row r="87" spans="2:20">
      <c r="B87" s="486"/>
      <c r="C87" s="507"/>
      <c r="D87" s="492">
        <f>教務委員編集用!D199</f>
        <v>2</v>
      </c>
      <c r="E87" s="500" t="str">
        <f>教務委員編集用!E199</f>
        <v>基盤となる工学分野において,必要な英語の基礎力を身につける.</v>
      </c>
      <c r="F87" s="194" t="str">
        <f>教務委員編集用!F204</f>
        <v>英語IV</v>
      </c>
      <c r="G87" s="195">
        <f>教務委員編集用!G204</f>
        <v>2</v>
      </c>
      <c r="H87" s="195" t="str">
        <f>教務委員編集用!H204</f>
        <v>必修選択</v>
      </c>
      <c r="I87" s="195" t="str">
        <f>教務委員編集用!I204</f>
        <v>履修</v>
      </c>
      <c r="J87" s="195">
        <f>教務委員編集用!J204</f>
        <v>4</v>
      </c>
      <c r="K87" s="195" t="str">
        <f>教務委員編集用!K204</f>
        <v>通年</v>
      </c>
      <c r="L87" s="272">
        <f>教務委員編集用!L204</f>
        <v>45</v>
      </c>
      <c r="M87" s="195">
        <f>教務委員編集用!M204</f>
        <v>100</v>
      </c>
      <c r="N87" s="272">
        <f>教務委員編集用!$N$204</f>
        <v>0</v>
      </c>
      <c r="O87" s="214"/>
      <c r="P87" s="314"/>
      <c r="Q87" s="393"/>
      <c r="R87" s="394"/>
      <c r="S87" s="394"/>
      <c r="T87" s="301"/>
    </row>
    <row r="88" spans="2:20">
      <c r="B88" s="486"/>
      <c r="C88" s="507"/>
      <c r="D88" s="490"/>
      <c r="E88" s="502"/>
      <c r="F88" s="357"/>
      <c r="G88" s="23"/>
      <c r="H88" s="23"/>
      <c r="I88" s="23"/>
      <c r="J88" s="23"/>
      <c r="K88" s="23"/>
      <c r="L88" s="377"/>
      <c r="M88" s="23"/>
      <c r="N88" s="377"/>
      <c r="O88" s="256"/>
      <c r="P88" s="257"/>
      <c r="Q88" s="403"/>
      <c r="R88" s="404"/>
      <c r="S88" s="404"/>
      <c r="T88" s="405"/>
    </row>
    <row r="89" spans="2:20">
      <c r="B89" s="486"/>
      <c r="C89" s="507"/>
      <c r="D89" s="490"/>
      <c r="E89" s="502"/>
      <c r="F89" s="171"/>
      <c r="G89" s="18"/>
      <c r="H89" s="18"/>
      <c r="I89" s="18"/>
      <c r="J89" s="18"/>
      <c r="K89" s="18"/>
      <c r="L89" s="377"/>
      <c r="M89" s="18"/>
      <c r="N89" s="170"/>
      <c r="O89" s="256"/>
      <c r="P89" s="257"/>
      <c r="Q89" s="406"/>
      <c r="R89" s="407"/>
      <c r="S89" s="407"/>
      <c r="T89" s="408"/>
    </row>
    <row r="90" spans="2:20">
      <c r="B90" s="486"/>
      <c r="C90" s="507"/>
      <c r="D90" s="490"/>
      <c r="E90" s="502"/>
      <c r="F90" s="191"/>
      <c r="G90" s="199"/>
      <c r="H90" s="199"/>
      <c r="I90" s="199"/>
      <c r="J90" s="199"/>
      <c r="K90" s="199"/>
      <c r="L90" s="274"/>
      <c r="M90" s="199"/>
      <c r="N90" s="274"/>
      <c r="O90" s="199"/>
      <c r="P90" s="216"/>
      <c r="Q90" s="398"/>
      <c r="R90" s="274"/>
      <c r="S90" s="274"/>
      <c r="T90" s="294"/>
    </row>
    <row r="91" spans="2:20">
      <c r="B91" s="486"/>
      <c r="C91" s="507"/>
      <c r="D91" s="490"/>
      <c r="E91" s="502"/>
      <c r="F91" s="192"/>
      <c r="G91" s="200"/>
      <c r="H91" s="200"/>
      <c r="I91" s="200"/>
      <c r="J91" s="200"/>
      <c r="K91" s="200"/>
      <c r="L91" s="374"/>
      <c r="M91" s="200"/>
      <c r="N91" s="374"/>
      <c r="O91" s="200"/>
      <c r="P91" s="221"/>
      <c r="Q91" s="392"/>
      <c r="R91" s="374"/>
      <c r="S91" s="374"/>
      <c r="T91" s="289"/>
    </row>
    <row r="92" spans="2:20">
      <c r="B92" s="486"/>
      <c r="C92" s="507"/>
      <c r="D92" s="490"/>
      <c r="E92" s="502"/>
      <c r="F92" s="194" t="str">
        <f>IF(教務委員編集用!F210=0,"",教務委員編集用!F210)</f>
        <v>F-2 4年小計</v>
      </c>
      <c r="G92" s="194" t="str">
        <f>IF(教務委員編集用!G210=0,"",教務委員編集用!G210)</f>
        <v/>
      </c>
      <c r="H92" s="194" t="str">
        <f>IF(教務委員編集用!H210=0,"",教務委員編集用!H210)</f>
        <v/>
      </c>
      <c r="I92" s="194" t="str">
        <f>IF(教務委員編集用!I210=0,"",教務委員編集用!I210)</f>
        <v/>
      </c>
      <c r="J92" s="194">
        <f>IF(教務委員編集用!J210=0,"",教務委員編集用!J210)</f>
        <v>4</v>
      </c>
      <c r="K92" s="194" t="str">
        <f>IF(教務委員編集用!K210=0,"",教務委員編集用!K210)</f>
        <v/>
      </c>
      <c r="L92" s="269" t="str">
        <f>IF(教務委員編集用!L210=0,"",教務委員編集用!L210)</f>
        <v/>
      </c>
      <c r="M92" s="194" t="str">
        <f>IF(教務委員編集用!M210=0,"",教務委員編集用!M210)</f>
        <v/>
      </c>
      <c r="N92" s="269"/>
      <c r="O92" s="194"/>
      <c r="P92" s="326">
        <f>教務委員編集用!T210</f>
        <v>0</v>
      </c>
      <c r="Q92" s="341"/>
      <c r="R92" s="269"/>
      <c r="S92" s="269"/>
      <c r="T92" s="211"/>
    </row>
    <row r="93" spans="2:20">
      <c r="B93" s="485" t="str">
        <f>教務委員編集用!B214</f>
        <v>G</v>
      </c>
      <c r="C93" s="501" t="str">
        <f>教務委員編集用!C214</f>
        <v>習得した工学分野の知識を基に,課題の達成に向けて自ら問題を発見し,それに対処するための業務を自主的・継続的かつ組織的に遂行する能力を身につける。</v>
      </c>
      <c r="D93" s="489">
        <f>教務委員編集用!D214</f>
        <v>1</v>
      </c>
      <c r="E93" s="501" t="str">
        <f>教務委員編集用!E214</f>
        <v>自己の能力を把握し,その向上のために自主的に学習を遂行てきる.</v>
      </c>
      <c r="F93" s="207"/>
      <c r="G93" s="206"/>
      <c r="H93" s="206"/>
      <c r="I93" s="206"/>
      <c r="J93" s="206"/>
      <c r="K93" s="206"/>
      <c r="L93" s="365"/>
      <c r="M93" s="206"/>
      <c r="N93" s="365"/>
      <c r="O93" s="206"/>
      <c r="P93" s="375"/>
      <c r="Q93" s="399"/>
      <c r="R93" s="365"/>
      <c r="S93" s="365"/>
      <c r="T93" s="400"/>
    </row>
    <row r="94" spans="2:20">
      <c r="B94" s="504"/>
      <c r="C94" s="500"/>
      <c r="D94" s="492"/>
      <c r="E94" s="500"/>
      <c r="F94" s="194"/>
      <c r="G94" s="195"/>
      <c r="H94" s="195"/>
      <c r="I94" s="195"/>
      <c r="J94" s="195"/>
      <c r="K94" s="195"/>
      <c r="L94" s="272"/>
      <c r="M94" s="195"/>
      <c r="N94" s="272"/>
      <c r="O94" s="195"/>
      <c r="P94" s="378"/>
      <c r="Q94" s="409"/>
      <c r="R94" s="272"/>
      <c r="S94" s="272"/>
      <c r="T94" s="280"/>
    </row>
    <row r="95" spans="2:20">
      <c r="B95" s="486"/>
      <c r="C95" s="502"/>
      <c r="D95" s="490"/>
      <c r="E95" s="502"/>
      <c r="F95" s="191"/>
      <c r="G95" s="199"/>
      <c r="H95" s="199"/>
      <c r="I95" s="199"/>
      <c r="J95" s="199"/>
      <c r="K95" s="199"/>
      <c r="L95" s="274"/>
      <c r="M95" s="199"/>
      <c r="N95" s="274"/>
      <c r="O95" s="199"/>
      <c r="P95" s="224"/>
      <c r="Q95" s="398"/>
      <c r="R95" s="274"/>
      <c r="S95" s="274"/>
      <c r="T95" s="294"/>
    </row>
    <row r="96" spans="2:20">
      <c r="B96" s="486"/>
      <c r="C96" s="502"/>
      <c r="D96" s="490"/>
      <c r="E96" s="502"/>
      <c r="F96" s="192"/>
      <c r="G96" s="200"/>
      <c r="H96" s="200"/>
      <c r="I96" s="200"/>
      <c r="J96" s="200"/>
      <c r="K96" s="200"/>
      <c r="L96" s="374"/>
      <c r="M96" s="200"/>
      <c r="N96" s="374"/>
      <c r="O96" s="200"/>
      <c r="P96" s="225"/>
      <c r="Q96" s="392"/>
      <c r="R96" s="374"/>
      <c r="S96" s="374"/>
      <c r="T96" s="289"/>
    </row>
    <row r="97" spans="2:20">
      <c r="B97" s="486"/>
      <c r="C97" s="502"/>
      <c r="D97" s="491"/>
      <c r="E97" s="503"/>
      <c r="F97" s="304" t="str">
        <f>IF(教務委員編集用!F218=0,"",教務委員編集用!F218)</f>
        <v>G-1 4年小計</v>
      </c>
      <c r="G97" s="304" t="str">
        <f>IF(教務委員編集用!G218=0,"",教務委員編集用!G218)</f>
        <v/>
      </c>
      <c r="H97" s="304" t="str">
        <f>IF(教務委員編集用!H218=0,"",教務委員編集用!H218)</f>
        <v/>
      </c>
      <c r="I97" s="304" t="str">
        <f>IF(教務委員編集用!I218=0,"",教務委員編集用!I218)</f>
        <v/>
      </c>
      <c r="J97" s="304">
        <f>IF(教務委員編集用!J218=0,"",教務委員編集用!J218)</f>
        <v>4</v>
      </c>
      <c r="K97" s="304" t="str">
        <f>IF(教務委員編集用!K218=0,"",教務委員編集用!K218)</f>
        <v/>
      </c>
      <c r="L97" s="312" t="str">
        <f>IF(教務委員編集用!L218=0,"",教務委員編集用!L218)</f>
        <v/>
      </c>
      <c r="M97" s="304" t="str">
        <f>IF(教務委員編集用!M218=0,"",教務委員編集用!M218)</f>
        <v/>
      </c>
      <c r="N97" s="312"/>
      <c r="O97" s="304"/>
      <c r="P97" s="313">
        <f>教務委員編集用!T218</f>
        <v>0</v>
      </c>
      <c r="Q97" s="335"/>
      <c r="R97" s="312"/>
      <c r="S97" s="312"/>
      <c r="T97" s="336"/>
    </row>
    <row r="98" spans="2:20">
      <c r="B98" s="486"/>
      <c r="C98" s="502"/>
      <c r="D98" s="492">
        <f>教務委員編集用!D221</f>
        <v>2</v>
      </c>
      <c r="E98" s="500" t="str">
        <f>教務委員編集用!E221</f>
        <v>実務訓練等を通じて基盤となる工学分野に関連した業務の概要を理解できる.</v>
      </c>
      <c r="F98" s="194" t="str">
        <f>教務委員編集用!F221</f>
        <v>実務訓練</v>
      </c>
      <c r="G98" s="195">
        <f>教務委員編集用!G221</f>
        <v>1</v>
      </c>
      <c r="H98" s="195" t="str">
        <f>教務委員編集用!H221</f>
        <v>選択</v>
      </c>
      <c r="I98" s="195" t="str">
        <f>教務委員編集用!I221</f>
        <v>履修</v>
      </c>
      <c r="J98" s="195">
        <f>教務委員編集用!J221</f>
        <v>4</v>
      </c>
      <c r="K98" s="195" t="str">
        <f>教務委員編集用!K221</f>
        <v>通年</v>
      </c>
      <c r="L98" s="272">
        <f>教務委員編集用!L221</f>
        <v>22.5</v>
      </c>
      <c r="M98" s="195">
        <f>教務委員編集用!M221</f>
        <v>100</v>
      </c>
      <c r="N98" s="272">
        <f>教務委員編集用!N221</f>
        <v>0</v>
      </c>
      <c r="O98" s="214"/>
      <c r="P98" s="314"/>
      <c r="Q98" s="393"/>
      <c r="R98" s="394"/>
      <c r="S98" s="394"/>
      <c r="T98" s="301"/>
    </row>
    <row r="99" spans="2:20">
      <c r="B99" s="486"/>
      <c r="C99" s="502"/>
      <c r="D99" s="492"/>
      <c r="E99" s="500"/>
      <c r="F99" s="194" t="str">
        <f>教務委員編集用!F222</f>
        <v>土木工学特論</v>
      </c>
      <c r="G99" s="195">
        <f>教務委員編集用!G222</f>
        <v>1</v>
      </c>
      <c r="H99" s="195" t="str">
        <f>教務委員編集用!H222</f>
        <v>選択</v>
      </c>
      <c r="I99" s="195" t="str">
        <f>教務委員編集用!I222</f>
        <v>履修</v>
      </c>
      <c r="J99" s="195">
        <f>教務委員編集用!J222</f>
        <v>4</v>
      </c>
      <c r="K99" s="195" t="str">
        <f>教務委員編集用!K222</f>
        <v>通年</v>
      </c>
      <c r="L99" s="272">
        <f>教務委員編集用!L222</f>
        <v>22.5</v>
      </c>
      <c r="M99" s="195">
        <f>教務委員編集用!M222</f>
        <v>100</v>
      </c>
      <c r="N99" s="272">
        <f>教務委員編集用!N222</f>
        <v>0</v>
      </c>
      <c r="O99" s="379"/>
      <c r="P99" s="380"/>
      <c r="Q99" s="410"/>
      <c r="R99" s="411"/>
      <c r="S99" s="411"/>
      <c r="T99" s="286"/>
    </row>
    <row r="100" spans="2:20">
      <c r="B100" s="486"/>
      <c r="C100" s="502"/>
      <c r="D100" s="490"/>
      <c r="E100" s="502"/>
      <c r="F100" s="191"/>
      <c r="G100" s="199"/>
      <c r="H100" s="199"/>
      <c r="I100" s="199"/>
      <c r="J100" s="199"/>
      <c r="K100" s="199"/>
      <c r="L100" s="274"/>
      <c r="M100" s="199"/>
      <c r="N100" s="274"/>
      <c r="O100" s="199"/>
      <c r="P100" s="224"/>
      <c r="Q100" s="398"/>
      <c r="R100" s="274"/>
      <c r="S100" s="274"/>
      <c r="T100" s="294"/>
    </row>
    <row r="101" spans="2:20">
      <c r="B101" s="486"/>
      <c r="C101" s="502"/>
      <c r="D101" s="490"/>
      <c r="E101" s="502"/>
      <c r="F101" s="192"/>
      <c r="G101" s="200"/>
      <c r="H101" s="200"/>
      <c r="I101" s="200"/>
      <c r="J101" s="200"/>
      <c r="K101" s="200"/>
      <c r="L101" s="374"/>
      <c r="M101" s="200"/>
      <c r="N101" s="374"/>
      <c r="O101" s="200"/>
      <c r="P101" s="225"/>
      <c r="Q101" s="392"/>
      <c r="R101" s="374"/>
      <c r="S101" s="374"/>
      <c r="T101" s="289"/>
    </row>
    <row r="102" spans="2:20">
      <c r="B102" s="505"/>
      <c r="C102" s="510"/>
      <c r="D102" s="493"/>
      <c r="E102" s="510"/>
      <c r="F102" s="362" t="str">
        <f>IF(教務委員編集用!F226=0,"",教務委員編集用!F226)</f>
        <v>G-2 4年小計</v>
      </c>
      <c r="G102" s="362" t="str">
        <f>IF(教務委員編集用!G226=0,"",教務委員編集用!G226)</f>
        <v/>
      </c>
      <c r="H102" s="362" t="str">
        <f>IF(教務委員編集用!H226=0,"",教務委員編集用!H226)</f>
        <v/>
      </c>
      <c r="I102" s="362" t="str">
        <f>IF(教務委員編集用!I226=0,"",教務委員編集用!I226)</f>
        <v/>
      </c>
      <c r="J102" s="362">
        <f>IF(教務委員編集用!J226=0,"",教務委員編集用!J226)</f>
        <v>4</v>
      </c>
      <c r="K102" s="362" t="str">
        <f>IF(教務委員編集用!K226=0,"",教務委員編集用!K226)</f>
        <v/>
      </c>
      <c r="L102" s="381" t="str">
        <f>IF(教務委員編集用!L226=0,"",教務委員編集用!L226)</f>
        <v/>
      </c>
      <c r="M102" s="362" t="str">
        <f>IF(教務委員編集用!M226=0,"",教務委員編集用!M226)</f>
        <v/>
      </c>
      <c r="N102" s="381"/>
      <c r="O102" s="362"/>
      <c r="P102" s="382">
        <f>教務委員編集用!T226</f>
        <v>0</v>
      </c>
      <c r="Q102" s="412"/>
      <c r="R102" s="381"/>
      <c r="S102" s="381"/>
      <c r="T102" s="413"/>
    </row>
    <row r="103" spans="2:20">
      <c r="F103" s="186" t="str">
        <f>IF(教務委員編集用!F232=0,"",教務委員編集用!F232)</f>
        <v/>
      </c>
      <c r="G103" s="186" t="str">
        <f>IF(教務委員編集用!G232=0,"",教務委員編集用!G232)</f>
        <v/>
      </c>
      <c r="H103" s="186" t="str">
        <f>IF(教務委員編集用!H232=0,"",教務委員編集用!H232)</f>
        <v/>
      </c>
      <c r="I103" s="186" t="str">
        <f>IF(教務委員編集用!I232=0,"",教務委員編集用!I232)</f>
        <v/>
      </c>
      <c r="J103" s="186" t="str">
        <f>IF(教務委員編集用!J232=0,"",教務委員編集用!J232)</f>
        <v/>
      </c>
      <c r="K103" s="186" t="str">
        <f>IF(教務委員編集用!K232=0,"",教務委員編集用!K232)</f>
        <v/>
      </c>
      <c r="L103" s="187" t="str">
        <f>IF(教務委員編集用!L232=0,"",教務委員編集用!L232)</f>
        <v/>
      </c>
      <c r="M103" s="186" t="str">
        <f>IF(教務委員編集用!M232=0,"",教務委員編集用!M232)</f>
        <v/>
      </c>
      <c r="N103" s="186" t="str">
        <f>IF(教務委員編集用!V232=0,"",教務委員編集用!V232)</f>
        <v/>
      </c>
      <c r="R103" s="186" t="str">
        <f>IF(教務委員編集用!W232=0,"",教務委員編集用!W232)</f>
        <v/>
      </c>
      <c r="S103" s="186" t="str">
        <f>IF(教務委員編集用!X232=0,"",教務委員編集用!X232)</f>
        <v/>
      </c>
    </row>
    <row r="104" spans="2:20">
      <c r="B104" s="532" t="s">
        <v>20</v>
      </c>
      <c r="C104" s="533"/>
      <c r="D104" s="538" t="s">
        <v>21</v>
      </c>
      <c r="E104" s="538"/>
      <c r="F104" s="514"/>
      <c r="G104" s="515"/>
      <c r="H104" s="515"/>
      <c r="I104" s="515"/>
      <c r="J104" s="515"/>
      <c r="K104" s="515"/>
      <c r="L104" s="515"/>
      <c r="M104" s="515"/>
      <c r="N104" s="515"/>
      <c r="O104" s="515"/>
      <c r="P104" s="516"/>
      <c r="Q104" s="303"/>
      <c r="R104" s="303"/>
      <c r="S104" s="303"/>
      <c r="T104" s="303"/>
    </row>
    <row r="105" spans="2:20">
      <c r="B105" s="534"/>
      <c r="C105" s="535"/>
      <c r="D105" s="539"/>
      <c r="E105" s="539"/>
      <c r="F105" s="517"/>
      <c r="G105" s="518"/>
      <c r="H105" s="518"/>
      <c r="I105" s="518"/>
      <c r="J105" s="518"/>
      <c r="K105" s="518"/>
      <c r="L105" s="518"/>
      <c r="M105" s="518"/>
      <c r="N105" s="518"/>
      <c r="O105" s="518"/>
      <c r="P105" s="519"/>
      <c r="Q105" s="303"/>
      <c r="R105" s="303"/>
      <c r="S105" s="303"/>
      <c r="T105" s="303"/>
    </row>
    <row r="106" spans="2:20">
      <c r="B106" s="534"/>
      <c r="C106" s="535"/>
      <c r="D106" s="539"/>
      <c r="E106" s="539"/>
      <c r="F106" s="520"/>
      <c r="G106" s="521"/>
      <c r="H106" s="521"/>
      <c r="I106" s="521"/>
      <c r="J106" s="521"/>
      <c r="K106" s="521"/>
      <c r="L106" s="521"/>
      <c r="M106" s="521"/>
      <c r="N106" s="521"/>
      <c r="O106" s="521"/>
      <c r="P106" s="522"/>
      <c r="Q106" s="303"/>
      <c r="R106" s="303"/>
      <c r="S106" s="303"/>
      <c r="T106" s="303"/>
    </row>
    <row r="107" spans="2:20">
      <c r="B107" s="534"/>
      <c r="C107" s="535"/>
      <c r="D107" s="539" t="s">
        <v>22</v>
      </c>
      <c r="E107" s="539"/>
      <c r="F107" s="523"/>
      <c r="G107" s="524"/>
      <c r="H107" s="524"/>
      <c r="I107" s="524"/>
      <c r="J107" s="524"/>
      <c r="K107" s="524"/>
      <c r="L107" s="524"/>
      <c r="M107" s="524"/>
      <c r="N107" s="524"/>
      <c r="O107" s="524"/>
      <c r="P107" s="525"/>
      <c r="Q107" s="303"/>
      <c r="R107" s="303"/>
      <c r="S107" s="303"/>
      <c r="T107" s="303"/>
    </row>
    <row r="108" spans="2:20">
      <c r="B108" s="534"/>
      <c r="C108" s="535"/>
      <c r="D108" s="539"/>
      <c r="E108" s="539"/>
      <c r="F108" s="517"/>
      <c r="G108" s="518"/>
      <c r="H108" s="518"/>
      <c r="I108" s="518"/>
      <c r="J108" s="518"/>
      <c r="K108" s="518"/>
      <c r="L108" s="518"/>
      <c r="M108" s="518"/>
      <c r="N108" s="518"/>
      <c r="O108" s="518"/>
      <c r="P108" s="519"/>
      <c r="Q108" s="303"/>
      <c r="R108" s="303"/>
      <c r="S108" s="303"/>
      <c r="T108" s="303"/>
    </row>
    <row r="109" spans="2:20">
      <c r="B109" s="536"/>
      <c r="C109" s="537"/>
      <c r="D109" s="540"/>
      <c r="E109" s="540"/>
      <c r="F109" s="526"/>
      <c r="G109" s="527"/>
      <c r="H109" s="527"/>
      <c r="I109" s="527"/>
      <c r="J109" s="527"/>
      <c r="K109" s="527"/>
      <c r="L109" s="527"/>
      <c r="M109" s="527"/>
      <c r="N109" s="527"/>
      <c r="O109" s="527"/>
      <c r="P109" s="528"/>
      <c r="Q109" s="303"/>
      <c r="R109" s="303"/>
      <c r="S109" s="303"/>
      <c r="T109" s="303"/>
    </row>
    <row r="110" spans="2:20">
      <c r="B110" s="541" t="s">
        <v>23</v>
      </c>
      <c r="C110" s="542"/>
      <c r="D110" s="492" t="s">
        <v>24</v>
      </c>
      <c r="E110" s="492"/>
      <c r="F110" s="514"/>
      <c r="G110" s="515"/>
      <c r="H110" s="515"/>
      <c r="I110" s="515"/>
      <c r="J110" s="515"/>
      <c r="K110" s="515"/>
      <c r="L110" s="515"/>
      <c r="M110" s="515"/>
      <c r="N110" s="515"/>
      <c r="O110" s="515"/>
      <c r="P110" s="516"/>
      <c r="Q110" s="303"/>
      <c r="R110" s="303"/>
      <c r="S110" s="303"/>
      <c r="T110" s="303"/>
    </row>
    <row r="111" spans="2:20">
      <c r="B111" s="534"/>
      <c r="C111" s="535"/>
      <c r="D111" s="490"/>
      <c r="E111" s="490"/>
      <c r="F111" s="517"/>
      <c r="G111" s="518"/>
      <c r="H111" s="518"/>
      <c r="I111" s="518"/>
      <c r="J111" s="518"/>
      <c r="K111" s="518"/>
      <c r="L111" s="518"/>
      <c r="M111" s="518"/>
      <c r="N111" s="518"/>
      <c r="O111" s="518"/>
      <c r="P111" s="519"/>
      <c r="Q111" s="303"/>
      <c r="R111" s="303"/>
      <c r="S111" s="303"/>
      <c r="T111" s="303"/>
    </row>
    <row r="112" spans="2:20">
      <c r="B112" s="534"/>
      <c r="C112" s="535"/>
      <c r="D112" s="490"/>
      <c r="E112" s="490"/>
      <c r="F112" s="520"/>
      <c r="G112" s="521"/>
      <c r="H112" s="521"/>
      <c r="I112" s="521"/>
      <c r="J112" s="521"/>
      <c r="K112" s="521"/>
      <c r="L112" s="521"/>
      <c r="M112" s="521"/>
      <c r="N112" s="521"/>
      <c r="O112" s="521"/>
      <c r="P112" s="522"/>
      <c r="Q112" s="303"/>
      <c r="R112" s="303"/>
      <c r="S112" s="303"/>
      <c r="T112" s="303"/>
    </row>
    <row r="113" spans="2:20">
      <c r="B113" s="534"/>
      <c r="C113" s="535"/>
      <c r="D113" s="490" t="s">
        <v>25</v>
      </c>
      <c r="E113" s="490"/>
      <c r="F113" s="523"/>
      <c r="G113" s="524"/>
      <c r="H113" s="524"/>
      <c r="I113" s="524"/>
      <c r="J113" s="524"/>
      <c r="K113" s="524"/>
      <c r="L113" s="524"/>
      <c r="M113" s="524"/>
      <c r="N113" s="524"/>
      <c r="O113" s="524"/>
      <c r="P113" s="525"/>
      <c r="Q113" s="303"/>
      <c r="R113" s="303"/>
      <c r="S113" s="303"/>
      <c r="T113" s="303"/>
    </row>
    <row r="114" spans="2:20">
      <c r="B114" s="534"/>
      <c r="C114" s="535"/>
      <c r="D114" s="490"/>
      <c r="E114" s="490"/>
      <c r="F114" s="517"/>
      <c r="G114" s="518"/>
      <c r="H114" s="518"/>
      <c r="I114" s="518"/>
      <c r="J114" s="518"/>
      <c r="K114" s="518"/>
      <c r="L114" s="518"/>
      <c r="M114" s="518"/>
      <c r="N114" s="518"/>
      <c r="O114" s="518"/>
      <c r="P114" s="519"/>
      <c r="Q114" s="303"/>
      <c r="R114" s="303"/>
      <c r="S114" s="303"/>
      <c r="T114" s="303"/>
    </row>
    <row r="115" spans="2:20">
      <c r="B115" s="536"/>
      <c r="C115" s="537"/>
      <c r="D115" s="493"/>
      <c r="E115" s="493"/>
      <c r="F115" s="526"/>
      <c r="G115" s="527"/>
      <c r="H115" s="527"/>
      <c r="I115" s="527"/>
      <c r="J115" s="527"/>
      <c r="K115" s="527"/>
      <c r="L115" s="527"/>
      <c r="M115" s="527"/>
      <c r="N115" s="527"/>
      <c r="O115" s="527"/>
      <c r="P115" s="528"/>
      <c r="Q115" s="303"/>
      <c r="R115" s="303"/>
      <c r="S115" s="303"/>
      <c r="T115" s="303"/>
    </row>
    <row r="116" spans="2:20">
      <c r="F116" s="186" t="str">
        <f>IF(教務委員編集用!F258=0,"",教務委員編集用!F258)</f>
        <v/>
      </c>
      <c r="G116" s="186" t="str">
        <f>IF(教務委員編集用!G258=0,"",教務委員編集用!G258)</f>
        <v/>
      </c>
      <c r="H116" s="186" t="str">
        <f>IF(教務委員編集用!H258=0,"",教務委員編集用!H258)</f>
        <v/>
      </c>
      <c r="I116" s="186" t="str">
        <f>IF(教務委員編集用!I258=0,"",教務委員編集用!I258)</f>
        <v/>
      </c>
      <c r="J116" s="186" t="str">
        <f>IF(教務委員編集用!J258=0,"",教務委員編集用!J258)</f>
        <v/>
      </c>
      <c r="K116" s="186" t="str">
        <f>IF(教務委員編集用!K258=0,"",教務委員編集用!K258)</f>
        <v/>
      </c>
      <c r="L116" s="187" t="str">
        <f>IF(教務委員編集用!L258=0,"",教務委員編集用!L258)</f>
        <v/>
      </c>
      <c r="M116" s="186" t="str">
        <f>IF(教務委員編集用!M258=0,"",教務委員編集用!M258)</f>
        <v/>
      </c>
      <c r="N116" s="186" t="str">
        <f>IF(教務委員編集用!V258=0,"",教務委員編集用!V258)</f>
        <v/>
      </c>
      <c r="R116" s="186" t="str">
        <f>IF(教務委員編集用!W258=0,"",教務委員編集用!W258)</f>
        <v/>
      </c>
      <c r="S116" s="186" t="str">
        <f>IF(教務委員編集用!X258=0,"",教務委員編集用!X258)</f>
        <v/>
      </c>
    </row>
    <row r="117" spans="2:20">
      <c r="F117" s="186" t="str">
        <f>IF(教務委員編集用!F259=0,"",教務委員編集用!F259)</f>
        <v/>
      </c>
      <c r="G117" s="186" t="str">
        <f>IF(教務委員編集用!G259=0,"",教務委員編集用!G259)</f>
        <v/>
      </c>
      <c r="H117" s="186" t="str">
        <f>IF(教務委員編集用!H259=0,"",教務委員編集用!H259)</f>
        <v/>
      </c>
      <c r="I117" s="186" t="str">
        <f>IF(教務委員編集用!I259=0,"",教務委員編集用!I259)</f>
        <v/>
      </c>
      <c r="J117" s="186" t="str">
        <f>IF(教務委員編集用!J259=0,"",教務委員編集用!J259)</f>
        <v/>
      </c>
      <c r="K117" s="186" t="str">
        <f>IF(教務委員編集用!K259=0,"",教務委員編集用!K259)</f>
        <v/>
      </c>
      <c r="L117" s="187" t="str">
        <f>IF(教務委員編集用!L259=0,"",教務委員編集用!L259)</f>
        <v/>
      </c>
      <c r="M117" s="186" t="str">
        <f>IF(教務委員編集用!M259=0,"",教務委員編集用!M259)</f>
        <v/>
      </c>
      <c r="N117" s="186" t="str">
        <f>IF(教務委員編集用!V259=0,"",教務委員編集用!V259)</f>
        <v/>
      </c>
      <c r="R117" s="186" t="str">
        <f>IF(教務委員編集用!W259=0,"",教務委員編集用!W259)</f>
        <v/>
      </c>
      <c r="S117" s="186" t="str">
        <f>IF(教務委員編集用!X259=0,"",教務委員編集用!X259)</f>
        <v/>
      </c>
    </row>
    <row r="118" spans="2:20">
      <c r="F118" s="186" t="str">
        <f>IF(教務委員編集用!F260=0,"",教務委員編集用!F260)</f>
        <v/>
      </c>
      <c r="G118" s="186" t="str">
        <f>IF(教務委員編集用!G260=0,"",教務委員編集用!G260)</f>
        <v/>
      </c>
      <c r="H118" s="186" t="str">
        <f>IF(教務委員編集用!H260=0,"",教務委員編集用!H260)</f>
        <v/>
      </c>
      <c r="I118" s="186" t="str">
        <f>IF(教務委員編集用!I260=0,"",教務委員編集用!I260)</f>
        <v/>
      </c>
      <c r="J118" s="186" t="str">
        <f>IF(教務委員編集用!J260=0,"",教務委員編集用!J260)</f>
        <v/>
      </c>
      <c r="K118" s="186" t="str">
        <f>IF(教務委員編集用!K260=0,"",教務委員編集用!K260)</f>
        <v/>
      </c>
      <c r="L118" s="187" t="str">
        <f>IF(教務委員編集用!L260=0,"",教務委員編集用!L260)</f>
        <v/>
      </c>
      <c r="M118" s="186" t="str">
        <f>IF(教務委員編集用!M260=0,"",教務委員編集用!M260)</f>
        <v/>
      </c>
      <c r="N118" s="186" t="str">
        <f>IF(教務委員編集用!V260=0,"",教務委員編集用!V260)</f>
        <v/>
      </c>
      <c r="R118" s="186" t="str">
        <f>IF(教務委員編集用!W260=0,"",教務委員編集用!W260)</f>
        <v/>
      </c>
      <c r="S118" s="186" t="str">
        <f>IF(教務委員編集用!X260=0,"",教務委員編集用!X260)</f>
        <v/>
      </c>
    </row>
    <row r="119" spans="2:20">
      <c r="F119" s="186" t="str">
        <f>IF(教務委員編集用!F261=0,"",教務委員編集用!F261)</f>
        <v/>
      </c>
      <c r="G119" s="186" t="str">
        <f>IF(教務委員編集用!G261=0,"",教務委員編集用!G261)</f>
        <v/>
      </c>
      <c r="H119" s="186" t="str">
        <f>IF(教務委員編集用!H261=0,"",教務委員編集用!H261)</f>
        <v/>
      </c>
      <c r="I119" s="186" t="str">
        <f>IF(教務委員編集用!I261=0,"",教務委員編集用!I261)</f>
        <v/>
      </c>
      <c r="J119" s="186" t="str">
        <f>IF(教務委員編集用!J261=0,"",教務委員編集用!J261)</f>
        <v/>
      </c>
      <c r="K119" s="186" t="str">
        <f>IF(教務委員編集用!K261=0,"",教務委員編集用!K261)</f>
        <v/>
      </c>
      <c r="L119" s="187" t="str">
        <f>IF(教務委員編集用!L261=0,"",教務委員編集用!L261)</f>
        <v/>
      </c>
      <c r="M119" s="186" t="str">
        <f>IF(教務委員編集用!M261=0,"",教務委員編集用!M261)</f>
        <v/>
      </c>
      <c r="N119" s="186" t="str">
        <f>IF(教務委員編集用!V261=0,"",教務委員編集用!V261)</f>
        <v/>
      </c>
      <c r="R119" s="186" t="str">
        <f>IF(教務委員編集用!W261=0,"",教務委員編集用!W261)</f>
        <v/>
      </c>
      <c r="S119" s="186" t="str">
        <f>IF(教務委員編集用!X261=0,"",教務委員編集用!X261)</f>
        <v/>
      </c>
    </row>
    <row r="120" spans="2:20">
      <c r="F120" s="186" t="str">
        <f>IF(教務委員編集用!F262=0,"",教務委員編集用!F262)</f>
        <v/>
      </c>
      <c r="G120" s="186" t="str">
        <f>IF(教務委員編集用!G262=0,"",教務委員編集用!G262)</f>
        <v/>
      </c>
      <c r="H120" s="186" t="str">
        <f>IF(教務委員編集用!H262=0,"",教務委員編集用!H262)</f>
        <v/>
      </c>
      <c r="I120" s="186" t="str">
        <f>IF(教務委員編集用!I262=0,"",教務委員編集用!I262)</f>
        <v/>
      </c>
      <c r="J120" s="186" t="str">
        <f>IF(教務委員編集用!J262=0,"",教務委員編集用!J262)</f>
        <v/>
      </c>
      <c r="K120" s="186" t="str">
        <f>IF(教務委員編集用!K262=0,"",教務委員編集用!K262)</f>
        <v/>
      </c>
      <c r="L120" s="187" t="str">
        <f>IF(教務委員編集用!L262=0,"",教務委員編集用!L262)</f>
        <v/>
      </c>
      <c r="M120" s="186" t="str">
        <f>IF(教務委員編集用!M262=0,"",教務委員編集用!M262)</f>
        <v/>
      </c>
      <c r="N120" s="186" t="str">
        <f>IF(教務委員編集用!V262=0,"",教務委員編集用!V262)</f>
        <v/>
      </c>
      <c r="R120" s="186" t="str">
        <f>IF(教務委員編集用!W262=0,"",教務委員編集用!W262)</f>
        <v/>
      </c>
      <c r="S120" s="186" t="str">
        <f>IF(教務委員編集用!X262=0,"",教務委員編集用!X262)</f>
        <v/>
      </c>
    </row>
    <row r="121" spans="2:20">
      <c r="F121" s="186" t="str">
        <f>IF(教務委員編集用!F263=0,"",教務委員編集用!F263)</f>
        <v/>
      </c>
      <c r="G121" s="186" t="str">
        <f>IF(教務委員編集用!G263=0,"",教務委員編集用!G263)</f>
        <v/>
      </c>
      <c r="H121" s="186" t="str">
        <f>IF(教務委員編集用!H263=0,"",教務委員編集用!H263)</f>
        <v/>
      </c>
      <c r="I121" s="186" t="str">
        <f>IF(教務委員編集用!I263=0,"",教務委員編集用!I263)</f>
        <v/>
      </c>
      <c r="J121" s="186" t="str">
        <f>IF(教務委員編集用!J263=0,"",教務委員編集用!J263)</f>
        <v/>
      </c>
      <c r="K121" s="186" t="str">
        <f>IF(教務委員編集用!K263=0,"",教務委員編集用!K263)</f>
        <v/>
      </c>
      <c r="L121" s="187" t="str">
        <f>IF(教務委員編集用!L263=0,"",教務委員編集用!L263)</f>
        <v/>
      </c>
      <c r="M121" s="186" t="str">
        <f>IF(教務委員編集用!M263=0,"",教務委員編集用!M263)</f>
        <v/>
      </c>
      <c r="N121" s="186" t="str">
        <f>IF(教務委員編集用!V263=0,"",教務委員編集用!V263)</f>
        <v/>
      </c>
      <c r="R121" s="186" t="str">
        <f>IF(教務委員編集用!W263=0,"",教務委員編集用!W263)</f>
        <v/>
      </c>
      <c r="S121" s="186" t="str">
        <f>IF(教務委員編集用!X263=0,"",教務委員編集用!X263)</f>
        <v/>
      </c>
    </row>
    <row r="122" spans="2:20">
      <c r="F122" s="186" t="str">
        <f>IF(教務委員編集用!F264=0,"",教務委員編集用!F264)</f>
        <v/>
      </c>
      <c r="G122" s="186" t="str">
        <f>IF(教務委員編集用!G264=0,"",教務委員編集用!G264)</f>
        <v/>
      </c>
      <c r="H122" s="186" t="str">
        <f>IF(教務委員編集用!H264=0,"",教務委員編集用!H264)</f>
        <v/>
      </c>
      <c r="I122" s="186" t="str">
        <f>IF(教務委員編集用!I264=0,"",教務委員編集用!I264)</f>
        <v/>
      </c>
      <c r="J122" s="186" t="str">
        <f>IF(教務委員編集用!J264=0,"",教務委員編集用!J264)</f>
        <v/>
      </c>
      <c r="K122" s="186" t="str">
        <f>IF(教務委員編集用!K264=0,"",教務委員編集用!K264)</f>
        <v/>
      </c>
      <c r="L122" s="187" t="str">
        <f>IF(教務委員編集用!L264=0,"",教務委員編集用!L264)</f>
        <v/>
      </c>
      <c r="M122" s="186" t="str">
        <f>IF(教務委員編集用!M264=0,"",教務委員編集用!M264)</f>
        <v/>
      </c>
      <c r="N122" s="186" t="str">
        <f>IF(教務委員編集用!V264=0,"",教務委員編集用!V264)</f>
        <v/>
      </c>
      <c r="R122" s="186" t="str">
        <f>IF(教務委員編集用!W264=0,"",教務委員編集用!W264)</f>
        <v/>
      </c>
      <c r="S122" s="186" t="str">
        <f>IF(教務委員編集用!X264=0,"",教務委員編集用!X264)</f>
        <v/>
      </c>
    </row>
    <row r="123" spans="2:20">
      <c r="F123" s="186" t="str">
        <f>IF(教務委員編集用!F265=0,"",教務委員編集用!F265)</f>
        <v/>
      </c>
      <c r="G123" s="186" t="str">
        <f>IF(教務委員編集用!G265=0,"",教務委員編集用!G265)</f>
        <v/>
      </c>
      <c r="H123" s="186" t="str">
        <f>IF(教務委員編集用!H265=0,"",教務委員編集用!H265)</f>
        <v/>
      </c>
      <c r="I123" s="186" t="str">
        <f>IF(教務委員編集用!I265=0,"",教務委員編集用!I265)</f>
        <v/>
      </c>
      <c r="J123" s="186" t="str">
        <f>IF(教務委員編集用!J265=0,"",教務委員編集用!J265)</f>
        <v/>
      </c>
      <c r="K123" s="186" t="str">
        <f>IF(教務委員編集用!K265=0,"",教務委員編集用!K265)</f>
        <v/>
      </c>
      <c r="L123" s="187" t="str">
        <f>IF(教務委員編集用!L265=0,"",教務委員編集用!L265)</f>
        <v/>
      </c>
      <c r="M123" s="186" t="str">
        <f>IF(教務委員編集用!M265=0,"",教務委員編集用!M265)</f>
        <v/>
      </c>
      <c r="N123" s="186" t="str">
        <f>IF(教務委員編集用!V265=0,"",教務委員編集用!V265)</f>
        <v/>
      </c>
      <c r="R123" s="186" t="str">
        <f>IF(教務委員編集用!W265=0,"",教務委員編集用!W265)</f>
        <v/>
      </c>
      <c r="S123" s="186" t="str">
        <f>IF(教務委員編集用!X265=0,"",教務委員編集用!X265)</f>
        <v/>
      </c>
    </row>
    <row r="124" spans="2:20">
      <c r="F124" s="186" t="str">
        <f>IF(教務委員編集用!F266=0,"",教務委員編集用!F266)</f>
        <v/>
      </c>
      <c r="G124" s="186" t="str">
        <f>IF(教務委員編集用!G266=0,"",教務委員編集用!G266)</f>
        <v/>
      </c>
      <c r="H124" s="186" t="str">
        <f>IF(教務委員編集用!H266=0,"",教務委員編集用!H266)</f>
        <v/>
      </c>
      <c r="I124" s="186" t="str">
        <f>IF(教務委員編集用!I266=0,"",教務委員編集用!I266)</f>
        <v/>
      </c>
      <c r="J124" s="186" t="str">
        <f>IF(教務委員編集用!J266=0,"",教務委員編集用!J266)</f>
        <v/>
      </c>
      <c r="K124" s="186" t="str">
        <f>IF(教務委員編集用!K266=0,"",教務委員編集用!K266)</f>
        <v/>
      </c>
      <c r="L124" s="187" t="str">
        <f>IF(教務委員編集用!L266=0,"",教務委員編集用!L266)</f>
        <v/>
      </c>
      <c r="M124" s="186" t="str">
        <f>IF(教務委員編集用!M266=0,"",教務委員編集用!M266)</f>
        <v/>
      </c>
      <c r="N124" s="186" t="str">
        <f>IF(教務委員編集用!V266=0,"",教務委員編集用!V266)</f>
        <v/>
      </c>
      <c r="R124" s="186" t="str">
        <f>IF(教務委員編集用!W266=0,"",教務委員編集用!W266)</f>
        <v/>
      </c>
      <c r="S124" s="186" t="str">
        <f>IF(教務委員編集用!X266=0,"",教務委員編集用!X266)</f>
        <v/>
      </c>
    </row>
    <row r="125" spans="2:20">
      <c r="F125" s="186" t="str">
        <f>IF(教務委員編集用!F267=0,"",教務委員編集用!F267)</f>
        <v/>
      </c>
      <c r="G125" s="186" t="str">
        <f>IF(教務委員編集用!G267=0,"",教務委員編集用!G267)</f>
        <v/>
      </c>
      <c r="H125" s="186" t="str">
        <f>IF(教務委員編集用!H267=0,"",教務委員編集用!H267)</f>
        <v/>
      </c>
      <c r="I125" s="186" t="str">
        <f>IF(教務委員編集用!I267=0,"",教務委員編集用!I267)</f>
        <v/>
      </c>
      <c r="J125" s="186" t="str">
        <f>IF(教務委員編集用!J267=0,"",教務委員編集用!J267)</f>
        <v/>
      </c>
      <c r="K125" s="186" t="str">
        <f>IF(教務委員編集用!K267=0,"",教務委員編集用!K267)</f>
        <v/>
      </c>
      <c r="L125" s="187" t="str">
        <f>IF(教務委員編集用!L267=0,"",教務委員編集用!L267)</f>
        <v/>
      </c>
      <c r="M125" s="186" t="str">
        <f>IF(教務委員編集用!M267=0,"",教務委員編集用!M267)</f>
        <v/>
      </c>
      <c r="N125" s="186" t="str">
        <f>IF(教務委員編集用!V267=0,"",教務委員編集用!V267)</f>
        <v/>
      </c>
      <c r="R125" s="186" t="str">
        <f>IF(教務委員編集用!W267=0,"",教務委員編集用!W267)</f>
        <v/>
      </c>
      <c r="S125" s="186" t="str">
        <f>IF(教務委員編集用!X267=0,"",教務委員編集用!X267)</f>
        <v/>
      </c>
    </row>
    <row r="126" spans="2:20">
      <c r="F126" s="186" t="str">
        <f>IF(教務委員編集用!F268=0,"",教務委員編集用!F268)</f>
        <v/>
      </c>
      <c r="G126" s="186" t="str">
        <f>IF(教務委員編集用!G268=0,"",教務委員編集用!G268)</f>
        <v/>
      </c>
      <c r="H126" s="186" t="str">
        <f>IF(教務委員編集用!H268=0,"",教務委員編集用!H268)</f>
        <v/>
      </c>
      <c r="I126" s="186" t="str">
        <f>IF(教務委員編集用!I268=0,"",教務委員編集用!I268)</f>
        <v/>
      </c>
      <c r="J126" s="186" t="str">
        <f>IF(教務委員編集用!J268=0,"",教務委員編集用!J268)</f>
        <v/>
      </c>
      <c r="K126" s="186" t="str">
        <f>IF(教務委員編集用!K268=0,"",教務委員編集用!K268)</f>
        <v/>
      </c>
      <c r="L126" s="187" t="str">
        <f>IF(教務委員編集用!L268=0,"",教務委員編集用!L268)</f>
        <v/>
      </c>
      <c r="M126" s="186" t="str">
        <f>IF(教務委員編集用!M268=0,"",教務委員編集用!M268)</f>
        <v/>
      </c>
      <c r="N126" s="186" t="str">
        <f>IF(教務委員編集用!V268=0,"",教務委員編集用!V268)</f>
        <v/>
      </c>
      <c r="R126" s="186" t="str">
        <f>IF(教務委員編集用!W268=0,"",教務委員編集用!W268)</f>
        <v/>
      </c>
      <c r="S126" s="186" t="str">
        <f>IF(教務委員編集用!X268=0,"",教務委員編集用!X268)</f>
        <v/>
      </c>
    </row>
    <row r="127" spans="2:20">
      <c r="F127" s="186" t="str">
        <f>IF(教務委員編集用!F269=0,"",教務委員編集用!F269)</f>
        <v/>
      </c>
      <c r="G127" s="186" t="str">
        <f>IF(教務委員編集用!G269=0,"",教務委員編集用!G269)</f>
        <v/>
      </c>
      <c r="H127" s="186" t="str">
        <f>IF(教務委員編集用!H269=0,"",教務委員編集用!H269)</f>
        <v/>
      </c>
      <c r="I127" s="186" t="str">
        <f>IF(教務委員編集用!I269=0,"",教務委員編集用!I269)</f>
        <v/>
      </c>
      <c r="J127" s="186" t="str">
        <f>IF(教務委員編集用!J269=0,"",教務委員編集用!J269)</f>
        <v/>
      </c>
      <c r="K127" s="186" t="str">
        <f>IF(教務委員編集用!K269=0,"",教務委員編集用!K269)</f>
        <v/>
      </c>
      <c r="L127" s="187" t="str">
        <f>IF(教務委員編集用!L269=0,"",教務委員編集用!L269)</f>
        <v/>
      </c>
      <c r="M127" s="186" t="str">
        <f>IF(教務委員編集用!M269=0,"",教務委員編集用!M269)</f>
        <v/>
      </c>
      <c r="N127" s="186" t="str">
        <f>IF(教務委員編集用!V269=0,"",教務委員編集用!V269)</f>
        <v/>
      </c>
      <c r="R127" s="186" t="str">
        <f>IF(教務委員編集用!W269=0,"",教務委員編集用!W269)</f>
        <v/>
      </c>
      <c r="S127" s="186" t="str">
        <f>IF(教務委員編集用!X269=0,"",教務委員編集用!X269)</f>
        <v/>
      </c>
    </row>
    <row r="128" spans="2:20">
      <c r="F128" s="186" t="str">
        <f>IF(教務委員編集用!F270=0,"",教務委員編集用!F270)</f>
        <v/>
      </c>
      <c r="G128" s="186" t="str">
        <f>IF(教務委員編集用!G270=0,"",教務委員編集用!G270)</f>
        <v/>
      </c>
      <c r="H128" s="186" t="str">
        <f>IF(教務委員編集用!H270=0,"",教務委員編集用!H270)</f>
        <v/>
      </c>
      <c r="I128" s="186" t="str">
        <f>IF(教務委員編集用!I270=0,"",教務委員編集用!I270)</f>
        <v/>
      </c>
      <c r="J128" s="186" t="str">
        <f>IF(教務委員編集用!J270=0,"",教務委員編集用!J270)</f>
        <v/>
      </c>
      <c r="K128" s="186" t="str">
        <f>IF(教務委員編集用!K270=0,"",教務委員編集用!K270)</f>
        <v/>
      </c>
      <c r="L128" s="187" t="str">
        <f>IF(教務委員編集用!L270=0,"",教務委員編集用!L270)</f>
        <v/>
      </c>
      <c r="M128" s="186" t="str">
        <f>IF(教務委員編集用!M270=0,"",教務委員編集用!M270)</f>
        <v/>
      </c>
      <c r="N128" s="186" t="str">
        <f>IF(教務委員編集用!V270=0,"",教務委員編集用!V270)</f>
        <v/>
      </c>
      <c r="R128" s="186" t="str">
        <f>IF(教務委員編集用!W270=0,"",教務委員編集用!W270)</f>
        <v/>
      </c>
      <c r="S128" s="186" t="str">
        <f>IF(教務委員編集用!X270=0,"",教務委員編集用!X270)</f>
        <v/>
      </c>
    </row>
    <row r="129" spans="6:19">
      <c r="F129" s="186" t="str">
        <f>IF(教務委員編集用!F271=0,"",教務委員編集用!F271)</f>
        <v/>
      </c>
      <c r="G129" s="186" t="str">
        <f>IF(教務委員編集用!G271=0,"",教務委員編集用!G271)</f>
        <v/>
      </c>
      <c r="H129" s="186" t="str">
        <f>IF(教務委員編集用!H271=0,"",教務委員編集用!H271)</f>
        <v/>
      </c>
      <c r="I129" s="186" t="str">
        <f>IF(教務委員編集用!I271=0,"",教務委員編集用!I271)</f>
        <v/>
      </c>
      <c r="J129" s="186" t="str">
        <f>IF(教務委員編集用!J271=0,"",教務委員編集用!J271)</f>
        <v/>
      </c>
      <c r="K129" s="186" t="str">
        <f>IF(教務委員編集用!K271=0,"",教務委員編集用!K271)</f>
        <v/>
      </c>
      <c r="L129" s="187" t="str">
        <f>IF(教務委員編集用!L271=0,"",教務委員編集用!L271)</f>
        <v/>
      </c>
      <c r="M129" s="186" t="str">
        <f>IF(教務委員編集用!M271=0,"",教務委員編集用!M271)</f>
        <v/>
      </c>
      <c r="N129" s="186" t="str">
        <f>IF(教務委員編集用!V271=0,"",教務委員編集用!V271)</f>
        <v/>
      </c>
      <c r="R129" s="186" t="str">
        <f>IF(教務委員編集用!W271=0,"",教務委員編集用!W271)</f>
        <v/>
      </c>
      <c r="S129" s="186" t="str">
        <f>IF(教務委員編集用!X271=0,"",教務委員編集用!X271)</f>
        <v/>
      </c>
    </row>
    <row r="130" spans="6:19">
      <c r="F130" s="186" t="str">
        <f>IF(教務委員編集用!F272=0,"",教務委員編集用!F272)</f>
        <v/>
      </c>
      <c r="G130" s="186" t="str">
        <f>IF(教務委員編集用!G272=0,"",教務委員編集用!G272)</f>
        <v/>
      </c>
      <c r="H130" s="186" t="str">
        <f>IF(教務委員編集用!H272=0,"",教務委員編集用!H272)</f>
        <v/>
      </c>
      <c r="I130" s="186" t="str">
        <f>IF(教務委員編集用!I272=0,"",教務委員編集用!I272)</f>
        <v/>
      </c>
      <c r="J130" s="186" t="str">
        <f>IF(教務委員編集用!J272=0,"",教務委員編集用!J272)</f>
        <v/>
      </c>
      <c r="K130" s="186" t="str">
        <f>IF(教務委員編集用!K272=0,"",教務委員編集用!K272)</f>
        <v/>
      </c>
      <c r="L130" s="187" t="str">
        <f>IF(教務委員編集用!L272=0,"",教務委員編集用!L272)</f>
        <v/>
      </c>
      <c r="M130" s="186" t="str">
        <f>IF(教務委員編集用!M272=0,"",教務委員編集用!M272)</f>
        <v/>
      </c>
      <c r="N130" s="186" t="str">
        <f>IF(教務委員編集用!V272=0,"",教務委員編集用!V272)</f>
        <v/>
      </c>
      <c r="R130" s="186" t="str">
        <f>IF(教務委員編集用!W272=0,"",教務委員編集用!W272)</f>
        <v/>
      </c>
      <c r="S130" s="186" t="str">
        <f>IF(教務委員編集用!X272=0,"",教務委員編集用!X272)</f>
        <v/>
      </c>
    </row>
    <row r="131" spans="6:19">
      <c r="F131" s="186" t="str">
        <f>IF(教務委員編集用!F273=0,"",教務委員編集用!F273)</f>
        <v/>
      </c>
      <c r="G131" s="186" t="str">
        <f>IF(教務委員編集用!G273=0,"",教務委員編集用!G273)</f>
        <v/>
      </c>
      <c r="H131" s="186" t="str">
        <f>IF(教務委員編集用!H273=0,"",教務委員編集用!H273)</f>
        <v/>
      </c>
      <c r="I131" s="186" t="str">
        <f>IF(教務委員編集用!I273=0,"",教務委員編集用!I273)</f>
        <v/>
      </c>
      <c r="J131" s="186" t="str">
        <f>IF(教務委員編集用!J273=0,"",教務委員編集用!J273)</f>
        <v/>
      </c>
      <c r="K131" s="186" t="str">
        <f>IF(教務委員編集用!K273=0,"",教務委員編集用!K273)</f>
        <v/>
      </c>
      <c r="L131" s="187" t="str">
        <f>IF(教務委員編集用!L273=0,"",教務委員編集用!L273)</f>
        <v/>
      </c>
      <c r="M131" s="186" t="str">
        <f>IF(教務委員編集用!M273=0,"",教務委員編集用!M273)</f>
        <v/>
      </c>
      <c r="N131" s="186" t="str">
        <f>IF(教務委員編集用!V273=0,"",教務委員編集用!V273)</f>
        <v/>
      </c>
      <c r="R131" s="186" t="str">
        <f>IF(教務委員編集用!W273=0,"",教務委員編集用!W273)</f>
        <v/>
      </c>
      <c r="S131" s="186" t="str">
        <f>IF(教務委員編集用!X273=0,"",教務委員編集用!X273)</f>
        <v/>
      </c>
    </row>
    <row r="132" spans="6:19">
      <c r="F132" s="186" t="str">
        <f>IF(教務委員編集用!F274=0,"",教務委員編集用!F274)</f>
        <v/>
      </c>
      <c r="G132" s="186" t="str">
        <f>IF(教務委員編集用!G274=0,"",教務委員編集用!G274)</f>
        <v/>
      </c>
      <c r="H132" s="186" t="str">
        <f>IF(教務委員編集用!H274=0,"",教務委員編集用!H274)</f>
        <v/>
      </c>
      <c r="I132" s="186" t="str">
        <f>IF(教務委員編集用!I274=0,"",教務委員編集用!I274)</f>
        <v/>
      </c>
      <c r="J132" s="186" t="str">
        <f>IF(教務委員編集用!J274=0,"",教務委員編集用!J274)</f>
        <v/>
      </c>
      <c r="K132" s="186" t="str">
        <f>IF(教務委員編集用!K274=0,"",教務委員編集用!K274)</f>
        <v/>
      </c>
      <c r="L132" s="187" t="str">
        <f>IF(教務委員編集用!L274=0,"",教務委員編集用!L274)</f>
        <v/>
      </c>
      <c r="M132" s="186" t="str">
        <f>IF(教務委員編集用!M274=0,"",教務委員編集用!M274)</f>
        <v/>
      </c>
      <c r="N132" s="186" t="str">
        <f>IF(教務委員編集用!V274=0,"",教務委員編集用!V274)</f>
        <v/>
      </c>
      <c r="R132" s="186" t="str">
        <f>IF(教務委員編集用!W274=0,"",教務委員編集用!W274)</f>
        <v/>
      </c>
      <c r="S132" s="186" t="str">
        <f>IF(教務委員編集用!X274=0,"",教務委員編集用!X274)</f>
        <v/>
      </c>
    </row>
    <row r="133" spans="6:19">
      <c r="F133" s="186" t="str">
        <f>IF(教務委員編集用!F275=0,"",教務委員編集用!F275)</f>
        <v/>
      </c>
      <c r="G133" s="186" t="str">
        <f>IF(教務委員編集用!G275=0,"",教務委員編集用!G275)</f>
        <v/>
      </c>
      <c r="H133" s="186" t="str">
        <f>IF(教務委員編集用!H275=0,"",教務委員編集用!H275)</f>
        <v/>
      </c>
      <c r="I133" s="186" t="str">
        <f>IF(教務委員編集用!I275=0,"",教務委員編集用!I275)</f>
        <v/>
      </c>
      <c r="J133" s="186" t="str">
        <f>IF(教務委員編集用!J275=0,"",教務委員編集用!J275)</f>
        <v/>
      </c>
      <c r="K133" s="186" t="str">
        <f>IF(教務委員編集用!K275=0,"",教務委員編集用!K275)</f>
        <v/>
      </c>
      <c r="L133" s="187" t="str">
        <f>IF(教務委員編集用!L275=0,"",教務委員編集用!L275)</f>
        <v/>
      </c>
      <c r="M133" s="186" t="str">
        <f>IF(教務委員編集用!M275=0,"",教務委員編集用!M275)</f>
        <v/>
      </c>
      <c r="N133" s="186" t="str">
        <f>IF(教務委員編集用!V275=0,"",教務委員編集用!V275)</f>
        <v/>
      </c>
      <c r="R133" s="186" t="str">
        <f>IF(教務委員編集用!W275=0,"",教務委員編集用!W275)</f>
        <v/>
      </c>
      <c r="S133" s="186" t="str">
        <f>IF(教務委員編集用!X275=0,"",教務委員編集用!X275)</f>
        <v/>
      </c>
    </row>
    <row r="134" spans="6:19">
      <c r="F134" s="186" t="str">
        <f>IF(教務委員編集用!F276=0,"",教務委員編集用!F276)</f>
        <v/>
      </c>
      <c r="G134" s="186" t="str">
        <f>IF(教務委員編集用!G276=0,"",教務委員編集用!G276)</f>
        <v/>
      </c>
      <c r="H134" s="186" t="str">
        <f>IF(教務委員編集用!H276=0,"",教務委員編集用!H276)</f>
        <v/>
      </c>
      <c r="I134" s="186" t="str">
        <f>IF(教務委員編集用!I276=0,"",教務委員編集用!I276)</f>
        <v/>
      </c>
      <c r="J134" s="186" t="str">
        <f>IF(教務委員編集用!J276=0,"",教務委員編集用!J276)</f>
        <v/>
      </c>
      <c r="K134" s="186" t="str">
        <f>IF(教務委員編集用!K276=0,"",教務委員編集用!K276)</f>
        <v/>
      </c>
      <c r="L134" s="187" t="str">
        <f>IF(教務委員編集用!L276=0,"",教務委員編集用!L276)</f>
        <v/>
      </c>
      <c r="M134" s="186" t="str">
        <f>IF(教務委員編集用!M276=0,"",教務委員編集用!M276)</f>
        <v/>
      </c>
      <c r="N134" s="186" t="str">
        <f>IF(教務委員編集用!V276=0,"",教務委員編集用!V276)</f>
        <v/>
      </c>
      <c r="R134" s="186" t="str">
        <f>IF(教務委員編集用!W276=0,"",教務委員編集用!W276)</f>
        <v/>
      </c>
      <c r="S134" s="186" t="str">
        <f>IF(教務委員編集用!X276=0,"",教務委員編集用!X276)</f>
        <v/>
      </c>
    </row>
    <row r="135" spans="6:19">
      <c r="F135" s="186" t="str">
        <f>IF(教務委員編集用!F277=0,"",教務委員編集用!F277)</f>
        <v/>
      </c>
      <c r="G135" s="186" t="str">
        <f>IF(教務委員編集用!G277=0,"",教務委員編集用!G277)</f>
        <v/>
      </c>
      <c r="H135" s="186" t="str">
        <f>IF(教務委員編集用!H277=0,"",教務委員編集用!H277)</f>
        <v/>
      </c>
      <c r="I135" s="186" t="str">
        <f>IF(教務委員編集用!I277=0,"",教務委員編集用!I277)</f>
        <v/>
      </c>
      <c r="J135" s="186" t="str">
        <f>IF(教務委員編集用!J277=0,"",教務委員編集用!J277)</f>
        <v/>
      </c>
      <c r="K135" s="186" t="str">
        <f>IF(教務委員編集用!K277=0,"",教務委員編集用!K277)</f>
        <v/>
      </c>
      <c r="L135" s="187" t="str">
        <f>IF(教務委員編集用!L277=0,"",教務委員編集用!L277)</f>
        <v/>
      </c>
      <c r="M135" s="186" t="str">
        <f>IF(教務委員編集用!M277=0,"",教務委員編集用!M277)</f>
        <v/>
      </c>
      <c r="N135" s="186" t="str">
        <f>IF(教務委員編集用!V277=0,"",教務委員編集用!V277)</f>
        <v/>
      </c>
      <c r="R135" s="186" t="str">
        <f>IF(教務委員編集用!W277=0,"",教務委員編集用!W277)</f>
        <v/>
      </c>
      <c r="S135" s="186" t="str">
        <f>IF(教務委員編集用!X277=0,"",教務委員編集用!X277)</f>
        <v/>
      </c>
    </row>
  </sheetData>
  <mergeCells count="64">
    <mergeCell ref="F113:P115"/>
    <mergeCell ref="B104:C109"/>
    <mergeCell ref="D104:E106"/>
    <mergeCell ref="D107:E109"/>
    <mergeCell ref="B110:C115"/>
    <mergeCell ref="D110:E112"/>
    <mergeCell ref="D113:E115"/>
    <mergeCell ref="E98:E102"/>
    <mergeCell ref="Q2:T3"/>
    <mergeCell ref="F104:P106"/>
    <mergeCell ref="F107:P109"/>
    <mergeCell ref="F110:P112"/>
    <mergeCell ref="E72:E76"/>
    <mergeCell ref="E77:E81"/>
    <mergeCell ref="E82:E86"/>
    <mergeCell ref="E87:E92"/>
    <mergeCell ref="E93:E97"/>
    <mergeCell ref="E41:E44"/>
    <mergeCell ref="E45:E49"/>
    <mergeCell ref="E50:E53"/>
    <mergeCell ref="E54:E67"/>
    <mergeCell ref="E68:E71"/>
    <mergeCell ref="D77:D81"/>
    <mergeCell ref="D82:D86"/>
    <mergeCell ref="D87:D92"/>
    <mergeCell ref="D93:D97"/>
    <mergeCell ref="D98:D102"/>
    <mergeCell ref="D45:D49"/>
    <mergeCell ref="D50:D53"/>
    <mergeCell ref="D54:D67"/>
    <mergeCell ref="D68:D71"/>
    <mergeCell ref="D72:D76"/>
    <mergeCell ref="B45:B71"/>
    <mergeCell ref="B72:B81"/>
    <mergeCell ref="B82:B92"/>
    <mergeCell ref="B93:B102"/>
    <mergeCell ref="C5:C24"/>
    <mergeCell ref="C25:C32"/>
    <mergeCell ref="C33:C44"/>
    <mergeCell ref="C45:C71"/>
    <mergeCell ref="C72:C81"/>
    <mergeCell ref="C82:C92"/>
    <mergeCell ref="C93:C102"/>
    <mergeCell ref="B4:C4"/>
    <mergeCell ref="D4:E4"/>
    <mergeCell ref="B5:B24"/>
    <mergeCell ref="B25:B32"/>
    <mergeCell ref="B33:B44"/>
    <mergeCell ref="D5:D20"/>
    <mergeCell ref="D21:D24"/>
    <mergeCell ref="D25:D28"/>
    <mergeCell ref="D29:D32"/>
    <mergeCell ref="D33:D40"/>
    <mergeCell ref="D41:D44"/>
    <mergeCell ref="E5:E20"/>
    <mergeCell ref="E21:E24"/>
    <mergeCell ref="E25:E28"/>
    <mergeCell ref="E29:E32"/>
    <mergeCell ref="E33:E40"/>
    <mergeCell ref="B2:D2"/>
    <mergeCell ref="G2:H2"/>
    <mergeCell ref="I2:K2"/>
    <mergeCell ref="L2:M2"/>
    <mergeCell ref="N2:P2"/>
  </mergeCells>
  <phoneticPr fontId="17"/>
  <dataValidations count="2">
    <dataValidation type="list" allowBlank="1" showInputMessage="1" showErrorMessage="1" sqref="P45:P47 P21:P23 P98:P99 P25 P68 P51 P41:P43 P87:P91 P73:P74 P33:P39 P77:P78 P54:P64 P5:P19">
      <formula1>"5,4,3,2,1,0"</formula1>
    </dataValidation>
    <dataValidation type="list" allowBlank="1" showInputMessage="1" showErrorMessage="1" sqref="O21 O25 O54:O64 O41:O42 O45:O47 O98:O99 O33:O38 O68 O51 O77:O78 O87:O89 O73:O74 O5:O18">
      <formula1>"30分未満,30分～1時間,1～2時間,2～3時間,3時間以上"</formula1>
    </dataValidation>
  </dataValidations>
  <pageMargins left="0.69930555555555596" right="0.69930555555555596" top="0.75" bottom="0.75" header="0.3" footer="0.3"/>
  <pageSetup paperSize="9" scale="73" fitToHeight="0" orientation="portrait"/>
  <headerFooter alignWithMargins="0">
    <oddHeader>&amp;C&amp;18&amp;A</oddHead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198"/>
  <sheetViews>
    <sheetView workbookViewId="0">
      <pane ySplit="4" topLeftCell="A45" activePane="bottomLeft" state="frozen"/>
      <selection pane="bottomLeft" activeCell="F47" sqref="F47:T48"/>
    </sheetView>
  </sheetViews>
  <sheetFormatPr defaultColWidth="9" defaultRowHeight="13.2"/>
  <cols>
    <col min="1" max="1" width="4.109375" customWidth="1"/>
    <col min="2" max="2" width="2.33203125" customWidth="1"/>
    <col min="3" max="3" width="15.33203125" customWidth="1"/>
    <col min="4" max="4" width="2.77734375" customWidth="1"/>
    <col min="5" max="5" width="17.21875" customWidth="1"/>
    <col min="6" max="6" width="14.21875" style="186" customWidth="1"/>
    <col min="7" max="7" width="3" style="186" customWidth="1"/>
    <col min="8" max="8" width="7.77734375" style="186" customWidth="1"/>
    <col min="9" max="9" width="6.6640625" style="186" customWidth="1"/>
    <col min="10" max="10" width="2.77734375" style="186" customWidth="1"/>
    <col min="11" max="11" width="4.33203125" style="186" customWidth="1"/>
    <col min="12" max="12" width="6.77734375" style="186" customWidth="1"/>
    <col min="13" max="14" width="7" style="186" customWidth="1"/>
    <col min="15" max="18" width="9.88671875" style="186" customWidth="1"/>
    <col min="19" max="19" width="9.6640625" style="186" customWidth="1"/>
    <col min="20" max="20" width="9" style="187"/>
  </cols>
  <sheetData>
    <row r="2" spans="2:20" ht="21.75" customHeight="1">
      <c r="B2" s="475" t="s">
        <v>13</v>
      </c>
      <c r="C2" s="475"/>
      <c r="D2" s="475"/>
      <c r="G2" s="476" t="s">
        <v>14</v>
      </c>
      <c r="H2" s="477"/>
      <c r="I2" s="477" t="str">
        <f>IF('1年生'!I2:K2=0,"",'1年生'!I2:K2)</f>
        <v/>
      </c>
      <c r="J2" s="477"/>
      <c r="K2" s="543"/>
      <c r="L2" s="480" t="s">
        <v>15</v>
      </c>
      <c r="M2" s="477"/>
      <c r="N2" s="477" t="str">
        <f>IF('1年生'!N2:P2=0,"",'1年生'!N2:P2)</f>
        <v/>
      </c>
      <c r="O2" s="477"/>
      <c r="P2" s="543"/>
      <c r="Q2" s="512" t="s">
        <v>16</v>
      </c>
      <c r="R2" s="512"/>
      <c r="S2" s="512"/>
      <c r="T2" s="512"/>
    </row>
    <row r="3" spans="2:20">
      <c r="Q3" s="513"/>
      <c r="R3" s="513"/>
      <c r="S3" s="513"/>
      <c r="T3" s="513"/>
    </row>
    <row r="4" spans="2:20" ht="75" customHeight="1">
      <c r="B4" s="481" t="str">
        <f>IF(教務委員編集用!B8=0,"",教務委員編集用!B8)</f>
        <v>大項目</v>
      </c>
      <c r="C4" s="482"/>
      <c r="D4" s="482" t="str">
        <f>IF(教務委員編集用!D8=0,"",教務委員編集用!D8)</f>
        <v>細項目</v>
      </c>
      <c r="E4" s="482"/>
      <c r="F4" s="188" t="str">
        <f>IF(教務委員編集用!F8=0,"",教務委員編集用!F8)</f>
        <v>授業科目名</v>
      </c>
      <c r="G4" s="188" t="str">
        <f>IF(教務委員編集用!G8=0,"",教務委員編集用!G8)</f>
        <v>単位数</v>
      </c>
      <c r="H4" s="188" t="str">
        <f>IF(教務委員編集用!H8=0,"",教務委員編集用!H8)</f>
        <v>必修・選択</v>
      </c>
      <c r="I4" s="188" t="str">
        <f>IF(教務委員編集用!I8=0,"",教務委員編集用!I8)</f>
        <v>履修・学修単位</v>
      </c>
      <c r="J4" s="188" t="str">
        <f>IF(教務委員編集用!J8=0,"",教務委員編集用!J8)</f>
        <v>年次</v>
      </c>
      <c r="K4" s="188" t="str">
        <f>IF(教務委員編集用!K8=0,"",教務委員編集用!K8)</f>
        <v>学期</v>
      </c>
      <c r="L4" s="188" t="str">
        <f>IF(教務委員編集用!L8=0,"",教務委員編集用!L8)</f>
        <v>合計時間数</v>
      </c>
      <c r="M4" s="188" t="str">
        <f>IF(教務委員編集用!M8=0,"",教務委員編集用!M8)</f>
        <v>学習・教育目標の割合</v>
      </c>
      <c r="N4" s="188" t="str">
        <f>IF(教務委員編集用!N8=0,"",教務委員編集用!N8)</f>
        <v>履修授業時間</v>
      </c>
      <c r="O4" s="208" t="str">
        <f>教務委員編集用!S8</f>
        <v>1週間当たりの家庭学習平均時間</v>
      </c>
      <c r="P4" s="209" t="str">
        <f>IF(教務委員編集用!T8=0,"",教務委員編集用!T8)</f>
        <v>自己評価
達成度を5段階で評価</v>
      </c>
      <c r="Q4" s="232" t="s">
        <v>17</v>
      </c>
      <c r="R4" s="208" t="s">
        <v>18</v>
      </c>
      <c r="S4" s="208" t="s">
        <v>19</v>
      </c>
      <c r="T4" s="233" t="str">
        <f>教務委員編集用!R8</f>
        <v>学年末
成績</v>
      </c>
    </row>
    <row r="5" spans="2:20" ht="13.5" customHeight="1">
      <c r="B5" s="551" t="str">
        <f>教務委員編集用!B9</f>
        <v>A</v>
      </c>
      <c r="C5" s="561" t="str">
        <f>教務委員編集用!C9</f>
        <v>世界の政治,経済,産業や文化を理解し,その中で自分自身か社会に貢献できる役割が何かを討論し,多面的に物事を考え,行動できる素養を持つ。</v>
      </c>
      <c r="D5" s="556">
        <f>教務委員編集用!D9</f>
        <v>1</v>
      </c>
      <c r="E5" s="561" t="str">
        <f>教務委員編集用!E9</f>
        <v>社会科学および人文科学に興味を持ち,関連知識を理解し身につけられる.また,自分自身と他人との関わりや価値観の相違について理解できる.</v>
      </c>
      <c r="F5" s="189" t="str">
        <f>教務委員編集用!F9</f>
        <v>国語ⅠＡ</v>
      </c>
      <c r="G5" s="189">
        <f>教務委員編集用!G9</f>
        <v>2</v>
      </c>
      <c r="H5" s="189" t="str">
        <f>教務委員編集用!H9</f>
        <v>必修</v>
      </c>
      <c r="I5" s="189" t="str">
        <f>教務委員編集用!I9</f>
        <v>履修</v>
      </c>
      <c r="J5" s="189">
        <f>教務委員編集用!J9</f>
        <v>1</v>
      </c>
      <c r="K5" s="210" t="str">
        <f>教務委員編集用!K9</f>
        <v>通年</v>
      </c>
      <c r="L5" s="189">
        <f>教務委員編集用!L9</f>
        <v>45</v>
      </c>
      <c r="M5" s="189">
        <f>教務委員編集用!M9</f>
        <v>100</v>
      </c>
      <c r="N5" s="189">
        <f>教務委員編集用!N9</f>
        <v>45</v>
      </c>
      <c r="O5" s="211" t="str">
        <f>IF(教務委員編集用!S9=0,"",教務委員編集用!S9)</f>
        <v/>
      </c>
      <c r="P5" s="212" t="str">
        <f>IF(教務委員編集用!T9=0,"",教務委員編集用!T9)</f>
        <v/>
      </c>
      <c r="Q5" s="234" t="str">
        <f>IF(教務委員編集用!O9=0,"",教務委員編集用!O9)</f>
        <v/>
      </c>
      <c r="R5" s="235" t="str">
        <f>IF(教務委員編集用!P9=0,"",教務委員編集用!P9)</f>
        <v/>
      </c>
      <c r="S5" s="235" t="str">
        <f>IF(教務委員編集用!Q9=0,"",教務委員編集用!Q9)</f>
        <v/>
      </c>
      <c r="T5" s="235" t="str">
        <f>IF(教務委員編集用!R9=0,"",教務委員編集用!R9)</f>
        <v/>
      </c>
    </row>
    <row r="6" spans="2:20" ht="13.5" customHeight="1">
      <c r="B6" s="552"/>
      <c r="C6" s="562"/>
      <c r="D6" s="557"/>
      <c r="E6" s="562"/>
      <c r="F6" s="190" t="str">
        <f>教務委員編集用!F10</f>
        <v>国語ⅠＢ</v>
      </c>
      <c r="G6" s="190">
        <f>教務委員編集用!G10</f>
        <v>2</v>
      </c>
      <c r="H6" s="190" t="str">
        <f>教務委員編集用!H10</f>
        <v>必修</v>
      </c>
      <c r="I6" s="190" t="str">
        <f>教務委員編集用!I10</f>
        <v>履修</v>
      </c>
      <c r="J6" s="190">
        <f>教務委員編集用!J10</f>
        <v>1</v>
      </c>
      <c r="K6" s="199" t="str">
        <f>教務委員編集用!K10</f>
        <v>通年</v>
      </c>
      <c r="L6" s="190">
        <f>教務委員編集用!L10</f>
        <v>45</v>
      </c>
      <c r="M6" s="190">
        <f>教務委員編集用!M10</f>
        <v>100</v>
      </c>
      <c r="N6" s="190">
        <f>教務委員編集用!N10</f>
        <v>45</v>
      </c>
      <c r="O6" s="211" t="str">
        <f>IF(教務委員編集用!S10=0,"",教務委員編集用!S10)</f>
        <v/>
      </c>
      <c r="P6" s="212" t="str">
        <f>IF(教務委員編集用!T10=0,"",教務委員編集用!T10)</f>
        <v/>
      </c>
      <c r="Q6" s="234" t="str">
        <f>IF(教務委員編集用!O10=0,"",教務委員編集用!O10)</f>
        <v/>
      </c>
      <c r="R6" s="235" t="str">
        <f>IF(教務委員編集用!P10=0,"",教務委員編集用!P10)</f>
        <v/>
      </c>
      <c r="S6" s="235" t="str">
        <f>IF(教務委員編集用!Q10=0,"",教務委員編集用!Q10)</f>
        <v/>
      </c>
      <c r="T6" s="235" t="str">
        <f>IF(教務委員編集用!R10=0,"",教務委員編集用!R10)</f>
        <v/>
      </c>
    </row>
    <row r="7" spans="2:20">
      <c r="B7" s="552"/>
      <c r="C7" s="562"/>
      <c r="D7" s="557"/>
      <c r="E7" s="562"/>
      <c r="F7" s="190" t="str">
        <f>教務委員編集用!F11</f>
        <v>国語Ⅱ</v>
      </c>
      <c r="G7" s="190">
        <f>教務委員編集用!G11</f>
        <v>2</v>
      </c>
      <c r="H7" s="190" t="str">
        <f>教務委員編集用!H11</f>
        <v>必修</v>
      </c>
      <c r="I7" s="190" t="str">
        <f>教務委員編集用!I11</f>
        <v>履修</v>
      </c>
      <c r="J7" s="190">
        <f>教務委員編集用!J11</f>
        <v>2</v>
      </c>
      <c r="K7" s="199" t="str">
        <f>教務委員編集用!K11</f>
        <v>通年</v>
      </c>
      <c r="L7" s="190">
        <f>教務委員編集用!L11</f>
        <v>45</v>
      </c>
      <c r="M7" s="190">
        <f>教務委員編集用!M11</f>
        <v>100</v>
      </c>
      <c r="N7" s="190">
        <f>教務委員編集用!N11</f>
        <v>45</v>
      </c>
      <c r="O7" s="211" t="str">
        <f>IF(教務委員編集用!S11=0,"",教務委員編集用!S11)</f>
        <v/>
      </c>
      <c r="P7" s="212" t="str">
        <f>IF(教務委員編集用!T11=0,"",教務委員編集用!T11)</f>
        <v/>
      </c>
      <c r="Q7" s="234" t="str">
        <f>IF(教務委員編集用!O11=0,"",教務委員編集用!O11)</f>
        <v/>
      </c>
      <c r="R7" s="235" t="str">
        <f>IF(教務委員編集用!P11=0,"",教務委員編集用!P11)</f>
        <v/>
      </c>
      <c r="S7" s="235" t="str">
        <f>IF(教務委員編集用!Q11=0,"",教務委員編集用!Q11)</f>
        <v/>
      </c>
      <c r="T7" s="235" t="str">
        <f>IF(教務委員編集用!R11=0,"",教務委員編集用!R11)</f>
        <v/>
      </c>
    </row>
    <row r="8" spans="2:20">
      <c r="B8" s="552"/>
      <c r="C8" s="562"/>
      <c r="D8" s="557"/>
      <c r="E8" s="562"/>
      <c r="F8" s="190" t="str">
        <f>教務委員編集用!F12</f>
        <v>国語Ⅲ</v>
      </c>
      <c r="G8" s="190">
        <f>教務委員編集用!G12</f>
        <v>2</v>
      </c>
      <c r="H8" s="190" t="str">
        <f>教務委員編集用!H12</f>
        <v>必修</v>
      </c>
      <c r="I8" s="190" t="str">
        <f>教務委員編集用!I12</f>
        <v>履修</v>
      </c>
      <c r="J8" s="190">
        <f>教務委員編集用!J12</f>
        <v>3</v>
      </c>
      <c r="K8" s="199" t="str">
        <f>教務委員編集用!K12</f>
        <v>通年</v>
      </c>
      <c r="L8" s="190">
        <f>教務委員編集用!L12</f>
        <v>45</v>
      </c>
      <c r="M8" s="190">
        <f>教務委員編集用!M12</f>
        <v>100</v>
      </c>
      <c r="N8" s="190">
        <f>教務委員編集用!N12</f>
        <v>45</v>
      </c>
      <c r="O8" s="211" t="str">
        <f>IF(教務委員編集用!S12=0,"",教務委員編集用!S12)</f>
        <v/>
      </c>
      <c r="P8" s="212" t="str">
        <f>IF(教務委員編集用!T12=0,"",教務委員編集用!T12)</f>
        <v/>
      </c>
      <c r="Q8" s="234" t="str">
        <f>IF(教務委員編集用!O12=0,"",教務委員編集用!O12)</f>
        <v/>
      </c>
      <c r="R8" s="235" t="str">
        <f>IF(教務委員編集用!P12=0,"",教務委員編集用!P12)</f>
        <v/>
      </c>
      <c r="S8" s="235" t="str">
        <f>IF(教務委員編集用!Q12=0,"",教務委員編集用!Q12)</f>
        <v/>
      </c>
      <c r="T8" s="235" t="str">
        <f>IF(教務委員編集用!R12=0,"",教務委員編集用!R12)</f>
        <v/>
      </c>
    </row>
    <row r="9" spans="2:20">
      <c r="B9" s="552"/>
      <c r="C9" s="562"/>
      <c r="D9" s="557"/>
      <c r="E9" s="562"/>
      <c r="F9" s="190" t="str">
        <f>教務委員編集用!F13</f>
        <v>世界史</v>
      </c>
      <c r="G9" s="190">
        <f>教務委員編集用!G13</f>
        <v>2</v>
      </c>
      <c r="H9" s="190" t="str">
        <f>教務委員編集用!H13</f>
        <v>必修</v>
      </c>
      <c r="I9" s="190" t="str">
        <f>教務委員編集用!I13</f>
        <v>履修</v>
      </c>
      <c r="J9" s="190">
        <f>教務委員編集用!J13</f>
        <v>1</v>
      </c>
      <c r="K9" s="199" t="str">
        <f>教務委員編集用!K13</f>
        <v>通年</v>
      </c>
      <c r="L9" s="190">
        <f>教務委員編集用!L13</f>
        <v>45</v>
      </c>
      <c r="M9" s="190">
        <f>教務委員編集用!M13</f>
        <v>100</v>
      </c>
      <c r="N9" s="190">
        <f>教務委員編集用!N13</f>
        <v>45</v>
      </c>
      <c r="O9" s="211" t="str">
        <f>IF(教務委員編集用!S13=0,"",教務委員編集用!S13)</f>
        <v/>
      </c>
      <c r="P9" s="212" t="str">
        <f>IF(教務委員編集用!T13=0,"",教務委員編集用!T13)</f>
        <v/>
      </c>
      <c r="Q9" s="234" t="str">
        <f>IF(教務委員編集用!O13=0,"",教務委員編集用!O13)</f>
        <v/>
      </c>
      <c r="R9" s="235" t="str">
        <f>IF(教務委員編集用!P13=0,"",教務委員編集用!P13)</f>
        <v/>
      </c>
      <c r="S9" s="235" t="str">
        <f>IF(教務委員編集用!Q13=0,"",教務委員編集用!Q13)</f>
        <v/>
      </c>
      <c r="T9" s="235" t="str">
        <f>IF(教務委員編集用!R13=0,"",教務委員編集用!R13)</f>
        <v/>
      </c>
    </row>
    <row r="10" spans="2:20">
      <c r="B10" s="552"/>
      <c r="C10" s="562"/>
      <c r="D10" s="557"/>
      <c r="E10" s="562"/>
      <c r="F10" s="190" t="str">
        <f>教務委員編集用!F14</f>
        <v>日本史</v>
      </c>
      <c r="G10" s="190">
        <f>教務委員編集用!G14</f>
        <v>2</v>
      </c>
      <c r="H10" s="190" t="str">
        <f>教務委員編集用!H14</f>
        <v>必修</v>
      </c>
      <c r="I10" s="190" t="str">
        <f>教務委員編集用!I14</f>
        <v>履修</v>
      </c>
      <c r="J10" s="190">
        <f>教務委員編集用!J14</f>
        <v>2</v>
      </c>
      <c r="K10" s="199" t="str">
        <f>教務委員編集用!K14</f>
        <v>通年</v>
      </c>
      <c r="L10" s="190">
        <f>教務委員編集用!L14</f>
        <v>45</v>
      </c>
      <c r="M10" s="190">
        <f>教務委員編集用!M14</f>
        <v>100</v>
      </c>
      <c r="N10" s="190">
        <f>教務委員編集用!N14</f>
        <v>45</v>
      </c>
      <c r="O10" s="211" t="str">
        <f>IF(教務委員編集用!S14=0,"",教務委員編集用!S14)</f>
        <v/>
      </c>
      <c r="P10" s="212" t="str">
        <f>IF(教務委員編集用!T14=0,"",教務委員編集用!T14)</f>
        <v/>
      </c>
      <c r="Q10" s="234" t="str">
        <f>IF(教務委員編集用!O14=0,"",教務委員編集用!O14)</f>
        <v/>
      </c>
      <c r="R10" s="235" t="str">
        <f>IF(教務委員編集用!P14=0,"",教務委員編集用!P14)</f>
        <v/>
      </c>
      <c r="S10" s="235" t="str">
        <f>IF(教務委員編集用!Q14=0,"",教務委員編集用!Q14)</f>
        <v/>
      </c>
      <c r="T10" s="235" t="str">
        <f>IF(教務委員編集用!R14=0,"",教務委員編集用!R14)</f>
        <v/>
      </c>
    </row>
    <row r="11" spans="2:20">
      <c r="B11" s="552"/>
      <c r="C11" s="562"/>
      <c r="D11" s="557"/>
      <c r="E11" s="562"/>
      <c r="F11" s="190" t="str">
        <f>教務委員編集用!F15</f>
        <v>現代社会</v>
      </c>
      <c r="G11" s="190">
        <f>教務委員編集用!G15</f>
        <v>1</v>
      </c>
      <c r="H11" s="190" t="str">
        <f>教務委員編集用!H15</f>
        <v>必修</v>
      </c>
      <c r="I11" s="190" t="str">
        <f>教務委員編集用!I15</f>
        <v>履修</v>
      </c>
      <c r="J11" s="190">
        <f>教務委員編集用!J15</f>
        <v>3</v>
      </c>
      <c r="K11" s="199" t="str">
        <f>教務委員編集用!K15</f>
        <v>半期</v>
      </c>
      <c r="L11" s="190">
        <f>教務委員編集用!L15</f>
        <v>22.5</v>
      </c>
      <c r="M11" s="190">
        <f>教務委員編集用!M15</f>
        <v>100</v>
      </c>
      <c r="N11" s="190">
        <f>教務委員編集用!N15</f>
        <v>22.5</v>
      </c>
      <c r="O11" s="211" t="str">
        <f>IF(教務委員編集用!S15=0,"",教務委員編集用!S15)</f>
        <v/>
      </c>
      <c r="P11" s="212" t="str">
        <f>IF(教務委員編集用!T15=0,"",教務委員編集用!T15)</f>
        <v/>
      </c>
      <c r="Q11" s="234" t="str">
        <f>IF(教務委員編集用!O15=0,"",教務委員編集用!O15)</f>
        <v/>
      </c>
      <c r="R11" s="235" t="str">
        <f>IF(教務委員編集用!P15=0,"",教務委員編集用!P15)</f>
        <v/>
      </c>
      <c r="S11" s="235" t="str">
        <f>IF(教務委員編集用!Q15=0,"",教務委員編集用!Q15)</f>
        <v/>
      </c>
      <c r="T11" s="235" t="str">
        <f>IF(教務委員編集用!R15=0,"",教務委員編集用!R15)</f>
        <v/>
      </c>
    </row>
    <row r="12" spans="2:20">
      <c r="B12" s="552"/>
      <c r="C12" s="562"/>
      <c r="D12" s="557"/>
      <c r="E12" s="562"/>
      <c r="F12" s="190" t="str">
        <f>教務委員編集用!F16</f>
        <v>芸術</v>
      </c>
      <c r="G12" s="190">
        <f>教務委員編集用!G16</f>
        <v>1</v>
      </c>
      <c r="H12" s="190" t="str">
        <f>教務委員編集用!H16</f>
        <v>必修</v>
      </c>
      <c r="I12" s="190" t="str">
        <f>教務委員編集用!I16</f>
        <v>履修</v>
      </c>
      <c r="J12" s="190">
        <f>教務委員編集用!J16</f>
        <v>1</v>
      </c>
      <c r="K12" s="199" t="str">
        <f>教務委員編集用!K16</f>
        <v>半期</v>
      </c>
      <c r="L12" s="190">
        <f>教務委員編集用!L16</f>
        <v>22.5</v>
      </c>
      <c r="M12" s="190">
        <f>教務委員編集用!M16</f>
        <v>100</v>
      </c>
      <c r="N12" s="190">
        <f>教務委員編集用!N16</f>
        <v>22.5</v>
      </c>
      <c r="O12" s="211" t="str">
        <f>IF(教務委員編集用!S16=0,"",教務委員編集用!S16)</f>
        <v/>
      </c>
      <c r="P12" s="212" t="str">
        <f>IF(教務委員編集用!T16=0,"",教務委員編集用!T16)</f>
        <v/>
      </c>
      <c r="Q12" s="234" t="str">
        <f>IF(教務委員編集用!O16=0,"",教務委員編集用!O16)</f>
        <v/>
      </c>
      <c r="R12" s="235" t="str">
        <f>IF(教務委員編集用!P16=0,"",教務委員編集用!P16)</f>
        <v/>
      </c>
      <c r="S12" s="235" t="str">
        <f>IF(教務委員編集用!Q16=0,"",教務委員編集用!Q16)</f>
        <v/>
      </c>
      <c r="T12" s="235" t="str">
        <f>IF(教務委員編集用!R16=0,"",教務委員編集用!R16)</f>
        <v/>
      </c>
    </row>
    <row r="13" spans="2:20" ht="14.25" customHeight="1">
      <c r="B13" s="552"/>
      <c r="C13" s="562"/>
      <c r="D13" s="557"/>
      <c r="E13" s="562"/>
      <c r="F13" s="191" t="str">
        <f>教務委員編集用!F17</f>
        <v>国語Ⅳ</v>
      </c>
      <c r="G13" s="191">
        <f>教務委員編集用!G17</f>
        <v>1</v>
      </c>
      <c r="H13" s="191" t="str">
        <f>教務委員編集用!H17</f>
        <v>必修</v>
      </c>
      <c r="I13" s="191" t="str">
        <f>教務委員編集用!I17</f>
        <v>履修</v>
      </c>
      <c r="J13" s="191">
        <f>教務委員編集用!J17</f>
        <v>4</v>
      </c>
      <c r="K13" s="191" t="str">
        <f>教務委員編集用!K17</f>
        <v>半期</v>
      </c>
      <c r="L13" s="191">
        <f>教務委員編集用!L17</f>
        <v>22.5</v>
      </c>
      <c r="M13" s="191">
        <f>教務委員編集用!M17</f>
        <v>100</v>
      </c>
      <c r="N13" s="191">
        <f>教務委員編集用!N17</f>
        <v>22.5</v>
      </c>
      <c r="O13" s="211" t="str">
        <f>IF(教務委員編集用!S17=0,"",教務委員編集用!S17)</f>
        <v/>
      </c>
      <c r="P13" s="212" t="str">
        <f>IF(教務委員編集用!T17=0,"",教務委員編集用!T17)</f>
        <v/>
      </c>
      <c r="Q13" s="234" t="str">
        <f>IF(教務委員編集用!O17=0,"",教務委員編集用!O17)</f>
        <v/>
      </c>
      <c r="R13" s="235" t="str">
        <f>IF(教務委員編集用!P17=0,"",教務委員編集用!P17)</f>
        <v/>
      </c>
      <c r="S13" s="235" t="str">
        <f>IF(教務委員編集用!Q17=0,"",教務委員編集用!Q17)</f>
        <v/>
      </c>
      <c r="T13" s="235" t="str">
        <f>IF(教務委員編集用!R17=0,"",教務委員編集用!R17)</f>
        <v/>
      </c>
    </row>
    <row r="14" spans="2:20">
      <c r="B14" s="552"/>
      <c r="C14" s="562"/>
      <c r="D14" s="557"/>
      <c r="E14" s="562"/>
      <c r="F14" s="191" t="str">
        <f>教務委員編集用!F18</f>
        <v>日本文学</v>
      </c>
      <c r="G14" s="191">
        <f>教務委員編集用!G18</f>
        <v>1</v>
      </c>
      <c r="H14" s="191" t="str">
        <f>教務委員編集用!H18</f>
        <v>必修選択</v>
      </c>
      <c r="I14" s="191" t="str">
        <f>教務委員編集用!I18</f>
        <v>履修</v>
      </c>
      <c r="J14" s="191">
        <f>教務委員編集用!J18</f>
        <v>4</v>
      </c>
      <c r="K14" s="191" t="str">
        <f>教務委員編集用!K18</f>
        <v>半期</v>
      </c>
      <c r="L14" s="213">
        <f>教務委員編集用!L18</f>
        <v>22.5</v>
      </c>
      <c r="M14" s="213">
        <f>教務委員編集用!M18</f>
        <v>100</v>
      </c>
      <c r="N14" s="213">
        <f>教務委員編集用!N18</f>
        <v>0</v>
      </c>
      <c r="O14" s="211" t="str">
        <f>IF(教務委員編集用!S18=0,"",教務委員編集用!S18)</f>
        <v/>
      </c>
      <c r="P14" s="212" t="str">
        <f>IF(教務委員編集用!T18=0,"",教務委員編集用!T18)</f>
        <v/>
      </c>
      <c r="Q14" s="234" t="str">
        <f>IF(教務委員編集用!O18=0,"",教務委員編集用!O18)</f>
        <v/>
      </c>
      <c r="R14" s="235" t="str">
        <f>IF(教務委員編集用!P18=0,"",教務委員編集用!P18)</f>
        <v/>
      </c>
      <c r="S14" s="235" t="str">
        <f>IF(教務委員編集用!Q18=0,"",教務委員編集用!Q18)</f>
        <v/>
      </c>
      <c r="T14" s="235" t="str">
        <f>IF(教務委員編集用!R18=0,"",教務委員編集用!R18)</f>
        <v/>
      </c>
    </row>
    <row r="15" spans="2:20">
      <c r="B15" s="552"/>
      <c r="C15" s="562"/>
      <c r="D15" s="557"/>
      <c r="E15" s="562"/>
      <c r="F15" s="191" t="str">
        <f>教務委員編集用!F19</f>
        <v>日本社会史</v>
      </c>
      <c r="G15" s="191">
        <f>教務委員編集用!G19</f>
        <v>1</v>
      </c>
      <c r="H15" s="191" t="str">
        <f>教務委員編集用!H19</f>
        <v>必修選択</v>
      </c>
      <c r="I15" s="191" t="str">
        <f>教務委員編集用!I19</f>
        <v>履修</v>
      </c>
      <c r="J15" s="191">
        <f>教務委員編集用!J19</f>
        <v>4</v>
      </c>
      <c r="K15" s="191" t="str">
        <f>教務委員編集用!K19</f>
        <v>半期</v>
      </c>
      <c r="L15" s="213">
        <f>教務委員編集用!L19</f>
        <v>22.5</v>
      </c>
      <c r="M15" s="213">
        <f>教務委員編集用!M19</f>
        <v>100</v>
      </c>
      <c r="N15" s="213">
        <f>教務委員編集用!N19</f>
        <v>0</v>
      </c>
      <c r="O15" s="211" t="str">
        <f>IF(教務委員編集用!S19=0,"",教務委員編集用!S19)</f>
        <v/>
      </c>
      <c r="P15" s="212" t="str">
        <f>IF(教務委員編集用!T19=0,"",教務委員編集用!T19)</f>
        <v/>
      </c>
      <c r="Q15" s="234" t="str">
        <f>IF(教務委員編集用!O19=0,"",教務委員編集用!O19)</f>
        <v/>
      </c>
      <c r="R15" s="235" t="str">
        <f>IF(教務委員編集用!P19=0,"",教務委員編集用!P19)</f>
        <v/>
      </c>
      <c r="S15" s="235" t="str">
        <f>IF(教務委員編集用!Q19=0,"",教務委員編集用!Q19)</f>
        <v/>
      </c>
      <c r="T15" s="235" t="str">
        <f>IF(教務委員編集用!R19=0,"",教務委員編集用!R19)</f>
        <v/>
      </c>
    </row>
    <row r="16" spans="2:20">
      <c r="B16" s="552"/>
      <c r="C16" s="562"/>
      <c r="D16" s="557"/>
      <c r="E16" s="562"/>
      <c r="F16" s="191" t="str">
        <f>教務委員編集用!F20</f>
        <v>西洋史</v>
      </c>
      <c r="G16" s="191">
        <f>教務委員編集用!G20</f>
        <v>1</v>
      </c>
      <c r="H16" s="191" t="str">
        <f>教務委員編集用!H20</f>
        <v>必修選択</v>
      </c>
      <c r="I16" s="191" t="str">
        <f>教務委員編集用!I20</f>
        <v>履修</v>
      </c>
      <c r="J16" s="191">
        <f>教務委員編集用!J20</f>
        <v>4</v>
      </c>
      <c r="K16" s="191" t="str">
        <f>教務委員編集用!K20</f>
        <v>半期</v>
      </c>
      <c r="L16" s="213">
        <f>教務委員編集用!L20</f>
        <v>22.5</v>
      </c>
      <c r="M16" s="213">
        <f>教務委員編集用!M20</f>
        <v>100</v>
      </c>
      <c r="N16" s="213">
        <f>教務委員編集用!N20</f>
        <v>0</v>
      </c>
      <c r="O16" s="211" t="str">
        <f>IF(教務委員編集用!S20=0,"",教務委員編集用!S20)</f>
        <v/>
      </c>
      <c r="P16" s="212" t="str">
        <f>IF(教務委員編集用!T20=0,"",教務委員編集用!T20)</f>
        <v/>
      </c>
      <c r="Q16" s="234" t="str">
        <f>IF(教務委員編集用!O20=0,"",教務委員編集用!O20)</f>
        <v/>
      </c>
      <c r="R16" s="235" t="str">
        <f>IF(教務委員編集用!P20=0,"",教務委員編集用!P20)</f>
        <v/>
      </c>
      <c r="S16" s="235" t="str">
        <f>IF(教務委員編集用!Q20=0,"",教務委員編集用!Q20)</f>
        <v/>
      </c>
      <c r="T16" s="235" t="str">
        <f>IF(教務委員編集用!R20=0,"",教務委員編集用!R20)</f>
        <v/>
      </c>
    </row>
    <row r="17" spans="2:20">
      <c r="B17" s="552"/>
      <c r="C17" s="562"/>
      <c r="D17" s="557"/>
      <c r="E17" s="562"/>
      <c r="F17" s="191" t="str">
        <f>教務委員編集用!F21</f>
        <v>社会哲学</v>
      </c>
      <c r="G17" s="191">
        <f>教務委員編集用!G21</f>
        <v>1</v>
      </c>
      <c r="H17" s="191" t="str">
        <f>教務委員編集用!H21</f>
        <v>必修選択</v>
      </c>
      <c r="I17" s="191" t="str">
        <f>教務委員編集用!I21</f>
        <v>履修</v>
      </c>
      <c r="J17" s="191">
        <f>教務委員編集用!J21</f>
        <v>4</v>
      </c>
      <c r="K17" s="191" t="str">
        <f>教務委員編集用!K21</f>
        <v>半期</v>
      </c>
      <c r="L17" s="213">
        <f>教務委員編集用!L21</f>
        <v>22.5</v>
      </c>
      <c r="M17" s="213">
        <f>教務委員編集用!M21</f>
        <v>100</v>
      </c>
      <c r="N17" s="213">
        <f>教務委員編集用!N21</f>
        <v>0</v>
      </c>
      <c r="O17" s="211" t="str">
        <f>IF(教務委員編集用!S21=0,"",教務委員編集用!S21)</f>
        <v/>
      </c>
      <c r="P17" s="212" t="str">
        <f>IF(教務委員編集用!T21=0,"",教務委員編集用!T21)</f>
        <v/>
      </c>
      <c r="Q17" s="234" t="str">
        <f>IF(教務委員編集用!O21=0,"",教務委員編集用!O21)</f>
        <v/>
      </c>
      <c r="R17" s="235" t="str">
        <f>IF(教務委員編集用!P21=0,"",教務委員編集用!P21)</f>
        <v/>
      </c>
      <c r="S17" s="235" t="str">
        <f>IF(教務委員編集用!Q21=0,"",教務委員編集用!Q21)</f>
        <v/>
      </c>
      <c r="T17" s="235" t="str">
        <f>IF(教務委員編集用!R21=0,"",教務委員編集用!R21)</f>
        <v/>
      </c>
    </row>
    <row r="18" spans="2:20">
      <c r="B18" s="552"/>
      <c r="C18" s="562"/>
      <c r="D18" s="557"/>
      <c r="E18" s="562"/>
      <c r="F18" s="191" t="str">
        <f>教務委員編集用!F22</f>
        <v>法学</v>
      </c>
      <c r="G18" s="191">
        <f>教務委員編集用!G22</f>
        <v>1</v>
      </c>
      <c r="H18" s="191" t="str">
        <f>教務委員編集用!H22</f>
        <v>必修選択</v>
      </c>
      <c r="I18" s="191" t="str">
        <f>教務委員編集用!I22</f>
        <v>履修</v>
      </c>
      <c r="J18" s="191">
        <f>教務委員編集用!J22</f>
        <v>4</v>
      </c>
      <c r="K18" s="191" t="str">
        <f>教務委員編集用!K22</f>
        <v>半期</v>
      </c>
      <c r="L18" s="213">
        <f>教務委員編集用!L22</f>
        <v>22.5</v>
      </c>
      <c r="M18" s="213">
        <f>教務委員編集用!M22</f>
        <v>100</v>
      </c>
      <c r="N18" s="213">
        <f>教務委員編集用!N22</f>
        <v>0</v>
      </c>
      <c r="O18" s="211" t="str">
        <f>IF(教務委員編集用!S22=0,"",教務委員編集用!S22)</f>
        <v/>
      </c>
      <c r="P18" s="212" t="str">
        <f>IF(教務委員編集用!T22=0,"",教務委員編集用!T22)</f>
        <v/>
      </c>
      <c r="Q18" s="234" t="str">
        <f>IF(教務委員編集用!O22=0,"",教務委員編集用!O22)</f>
        <v/>
      </c>
      <c r="R18" s="235" t="str">
        <f>IF(教務委員編集用!P22=0,"",教務委員編集用!P22)</f>
        <v/>
      </c>
      <c r="S18" s="235" t="str">
        <f>IF(教務委員編集用!Q22=0,"",教務委員編集用!Q22)</f>
        <v/>
      </c>
      <c r="T18" s="235" t="str">
        <f>IF(教務委員編集用!R22=0,"",教務委員編集用!R22)</f>
        <v/>
      </c>
    </row>
    <row r="19" spans="2:20">
      <c r="B19" s="552"/>
      <c r="C19" s="562"/>
      <c r="D19" s="557"/>
      <c r="E19" s="562"/>
      <c r="F19" s="191" t="str">
        <f>教務委員編集用!F23</f>
        <v>中国語Ⅰ</v>
      </c>
      <c r="G19" s="191">
        <f>教務委員編集用!G23</f>
        <v>1</v>
      </c>
      <c r="H19" s="191" t="str">
        <f>教務委員編集用!H23</f>
        <v>必修選択</v>
      </c>
      <c r="I19" s="191" t="str">
        <f>教務委員編集用!I23</f>
        <v>履修</v>
      </c>
      <c r="J19" s="191">
        <f>教務委員編集用!J23</f>
        <v>4</v>
      </c>
      <c r="K19" s="191" t="str">
        <f>教務委員編集用!K23</f>
        <v>半期</v>
      </c>
      <c r="L19" s="213">
        <f>教務委員編集用!L23</f>
        <v>22.5</v>
      </c>
      <c r="M19" s="213">
        <f>教務委員編集用!M23</f>
        <v>100</v>
      </c>
      <c r="N19" s="213">
        <f>教務委員編集用!N23</f>
        <v>0</v>
      </c>
      <c r="O19" s="211" t="str">
        <f>IF(教務委員編集用!S23=0,"",教務委員編集用!S23)</f>
        <v/>
      </c>
      <c r="P19" s="212" t="str">
        <f>IF(教務委員編集用!T23=0,"",教務委員編集用!T23)</f>
        <v/>
      </c>
      <c r="Q19" s="234" t="str">
        <f>IF(教務委員編集用!O23=0,"",教務委員編集用!O23)</f>
        <v/>
      </c>
      <c r="R19" s="235" t="str">
        <f>IF(教務委員編集用!P23=0,"",教務委員編集用!P23)</f>
        <v/>
      </c>
      <c r="S19" s="235" t="str">
        <f>IF(教務委員編集用!Q23=0,"",教務委員編集用!Q23)</f>
        <v/>
      </c>
      <c r="T19" s="235" t="str">
        <f>IF(教務委員編集用!R23=0,"",教務委員編集用!R23)</f>
        <v/>
      </c>
    </row>
    <row r="20" spans="2:20">
      <c r="B20" s="552"/>
      <c r="C20" s="562"/>
      <c r="D20" s="557"/>
      <c r="E20" s="562"/>
      <c r="F20" s="191" t="str">
        <f>教務委員編集用!F24</f>
        <v>ハングルⅠ</v>
      </c>
      <c r="G20" s="191">
        <f>教務委員編集用!G24</f>
        <v>1</v>
      </c>
      <c r="H20" s="191" t="str">
        <f>教務委員編集用!H24</f>
        <v>必修選択</v>
      </c>
      <c r="I20" s="191" t="str">
        <f>教務委員編集用!I24</f>
        <v>履修</v>
      </c>
      <c r="J20" s="191">
        <f>教務委員編集用!J24</f>
        <v>4</v>
      </c>
      <c r="K20" s="191" t="str">
        <f>教務委員編集用!K24</f>
        <v>半期</v>
      </c>
      <c r="L20" s="213">
        <f>教務委員編集用!L24</f>
        <v>22.5</v>
      </c>
      <c r="M20" s="213">
        <f>教務委員編集用!M24</f>
        <v>100</v>
      </c>
      <c r="N20" s="213">
        <f>教務委員編集用!N24</f>
        <v>0</v>
      </c>
      <c r="O20" s="211" t="str">
        <f>IF(教務委員編集用!S24=0,"",教務委員編集用!S24)</f>
        <v/>
      </c>
      <c r="P20" s="212" t="str">
        <f>IF(教務委員編集用!T24=0,"",教務委員編集用!T24)</f>
        <v/>
      </c>
      <c r="Q20" s="234" t="str">
        <f>IF(教務委員編集用!O24=0,"",教務委員編集用!O24)</f>
        <v/>
      </c>
      <c r="R20" s="235" t="str">
        <f>IF(教務委員編集用!P24=0,"",教務委員編集用!P24)</f>
        <v/>
      </c>
      <c r="S20" s="235" t="str">
        <f>IF(教務委員編集用!Q24=0,"",教務委員編集用!Q24)</f>
        <v/>
      </c>
      <c r="T20" s="235" t="str">
        <f>IF(教務委員編集用!R24=0,"",教務委員編集用!R24)</f>
        <v/>
      </c>
    </row>
    <row r="21" spans="2:20">
      <c r="B21" s="552"/>
      <c r="C21" s="562"/>
      <c r="D21" s="557"/>
      <c r="E21" s="562"/>
      <c r="F21" s="191" t="str">
        <f>教務委員編集用!F25</f>
        <v>日本文化史</v>
      </c>
      <c r="G21" s="191">
        <f>教務委員編集用!G25</f>
        <v>1</v>
      </c>
      <c r="H21" s="191" t="str">
        <f>教務委員編集用!H25</f>
        <v>必修選択</v>
      </c>
      <c r="I21" s="191" t="str">
        <f>教務委員編集用!I25</f>
        <v>履修</v>
      </c>
      <c r="J21" s="191">
        <f>教務委員編集用!J25</f>
        <v>4</v>
      </c>
      <c r="K21" s="191" t="str">
        <f>教務委員編集用!K25</f>
        <v>半期</v>
      </c>
      <c r="L21" s="213">
        <f>教務委員編集用!L25</f>
        <v>22.5</v>
      </c>
      <c r="M21" s="213">
        <f>教務委員編集用!M25</f>
        <v>100</v>
      </c>
      <c r="N21" s="213">
        <f>教務委員編集用!N25</f>
        <v>0</v>
      </c>
      <c r="O21" s="211" t="str">
        <f>IF(教務委員編集用!S25=0,"",教務委員編集用!S25)</f>
        <v/>
      </c>
      <c r="P21" s="212" t="str">
        <f>IF(教務委員編集用!T25=0,"",教務委員編集用!T25)</f>
        <v/>
      </c>
      <c r="Q21" s="234" t="str">
        <f>IF(教務委員編集用!O25=0,"",教務委員編集用!O25)</f>
        <v/>
      </c>
      <c r="R21" s="235" t="str">
        <f>IF(教務委員編集用!P25=0,"",教務委員編集用!P25)</f>
        <v/>
      </c>
      <c r="S21" s="235" t="str">
        <f>IF(教務委員編集用!Q25=0,"",教務委員編集用!Q25)</f>
        <v/>
      </c>
      <c r="T21" s="235" t="str">
        <f>IF(教務委員編集用!R25=0,"",教務委員編集用!R25)</f>
        <v/>
      </c>
    </row>
    <row r="22" spans="2:20">
      <c r="B22" s="552"/>
      <c r="C22" s="562"/>
      <c r="D22" s="557"/>
      <c r="E22" s="562"/>
      <c r="F22" s="191" t="str">
        <f>教務委員編集用!F26</f>
        <v>東洋史</v>
      </c>
      <c r="G22" s="191">
        <f>教務委員編集用!G26</f>
        <v>1</v>
      </c>
      <c r="H22" s="191" t="str">
        <f>教務委員編集用!H26</f>
        <v>必修選択</v>
      </c>
      <c r="I22" s="191" t="str">
        <f>教務委員編集用!I26</f>
        <v>履修</v>
      </c>
      <c r="J22" s="191">
        <f>教務委員編集用!J26</f>
        <v>4</v>
      </c>
      <c r="K22" s="191" t="str">
        <f>教務委員編集用!K26</f>
        <v>半期</v>
      </c>
      <c r="L22" s="213">
        <f>教務委員編集用!L26</f>
        <v>22.5</v>
      </c>
      <c r="M22" s="213">
        <f>教務委員編集用!M26</f>
        <v>100</v>
      </c>
      <c r="N22" s="213">
        <f>教務委員編集用!N26</f>
        <v>0</v>
      </c>
      <c r="O22" s="211" t="str">
        <f>IF(教務委員編集用!S26=0,"",教務委員編集用!S26)</f>
        <v/>
      </c>
      <c r="P22" s="212" t="str">
        <f>IF(教務委員編集用!T26=0,"",教務委員編集用!T26)</f>
        <v/>
      </c>
      <c r="Q22" s="234" t="str">
        <f>IF(教務委員編集用!O26=0,"",教務委員編集用!O26)</f>
        <v/>
      </c>
      <c r="R22" s="235" t="str">
        <f>IF(教務委員編集用!P26=0,"",教務委員編集用!P26)</f>
        <v/>
      </c>
      <c r="S22" s="235" t="str">
        <f>IF(教務委員編集用!Q26=0,"",教務委員編集用!Q26)</f>
        <v/>
      </c>
      <c r="T22" s="235" t="str">
        <f>IF(教務委員編集用!R26=0,"",教務委員編集用!R26)</f>
        <v/>
      </c>
    </row>
    <row r="23" spans="2:20">
      <c r="B23" s="552"/>
      <c r="C23" s="562"/>
      <c r="D23" s="557"/>
      <c r="E23" s="562"/>
      <c r="F23" s="191" t="str">
        <f>教務委員編集用!F27</f>
        <v>論理トレーニング</v>
      </c>
      <c r="G23" s="191">
        <f>教務委員編集用!G27</f>
        <v>1</v>
      </c>
      <c r="H23" s="191" t="str">
        <f>教務委員編集用!H27</f>
        <v>必修選択</v>
      </c>
      <c r="I23" s="191" t="str">
        <f>教務委員編集用!I27</f>
        <v>履修</v>
      </c>
      <c r="J23" s="191">
        <f>教務委員編集用!J27</f>
        <v>4</v>
      </c>
      <c r="K23" s="191" t="str">
        <f>教務委員編集用!K27</f>
        <v>半期</v>
      </c>
      <c r="L23" s="213">
        <f>教務委員編集用!L27</f>
        <v>22.5</v>
      </c>
      <c r="M23" s="213">
        <f>教務委員編集用!M27</f>
        <v>100</v>
      </c>
      <c r="N23" s="213">
        <f>教務委員編集用!N27</f>
        <v>0</v>
      </c>
      <c r="O23" s="211" t="str">
        <f>IF(教務委員編集用!S27=0,"",教務委員編集用!S27)</f>
        <v/>
      </c>
      <c r="P23" s="212" t="str">
        <f>IF(教務委員編集用!T27=0,"",教務委員編集用!T27)</f>
        <v/>
      </c>
      <c r="Q23" s="234" t="str">
        <f>IF(教務委員編集用!O27=0,"",教務委員編集用!O27)</f>
        <v/>
      </c>
      <c r="R23" s="235" t="str">
        <f>IF(教務委員編集用!P27=0,"",教務委員編集用!P27)</f>
        <v/>
      </c>
      <c r="S23" s="235" t="str">
        <f>IF(教務委員編集用!Q27=0,"",教務委員編集用!Q27)</f>
        <v/>
      </c>
      <c r="T23" s="235" t="str">
        <f>IF(教務委員編集用!R27=0,"",教務委員編集用!R27)</f>
        <v/>
      </c>
    </row>
    <row r="24" spans="2:20">
      <c r="B24" s="552"/>
      <c r="C24" s="562"/>
      <c r="D24" s="557"/>
      <c r="E24" s="562"/>
      <c r="F24" s="191" t="str">
        <f>教務委員編集用!F28</f>
        <v>経済学</v>
      </c>
      <c r="G24" s="191">
        <f>教務委員編集用!G28</f>
        <v>1</v>
      </c>
      <c r="H24" s="191" t="str">
        <f>教務委員編集用!H28</f>
        <v>必修選択</v>
      </c>
      <c r="I24" s="191" t="str">
        <f>教務委員編集用!I28</f>
        <v>履修</v>
      </c>
      <c r="J24" s="191">
        <f>教務委員編集用!J28</f>
        <v>4</v>
      </c>
      <c r="K24" s="191" t="str">
        <f>教務委員編集用!K28</f>
        <v>半期</v>
      </c>
      <c r="L24" s="213">
        <f>教務委員編集用!L28</f>
        <v>22.5</v>
      </c>
      <c r="M24" s="213">
        <f>教務委員編集用!M28</f>
        <v>100</v>
      </c>
      <c r="N24" s="213">
        <f>教務委員編集用!N28</f>
        <v>0</v>
      </c>
      <c r="O24" s="211" t="str">
        <f>IF(教務委員編集用!S28=0,"",教務委員編集用!S28)</f>
        <v/>
      </c>
      <c r="P24" s="212" t="str">
        <f>IF(教務委員編集用!T28=0,"",教務委員編集用!T28)</f>
        <v/>
      </c>
      <c r="Q24" s="234" t="str">
        <f>IF(教務委員編集用!O28=0,"",教務委員編集用!O28)</f>
        <v/>
      </c>
      <c r="R24" s="235" t="str">
        <f>IF(教務委員編集用!P28=0,"",教務委員編集用!P28)</f>
        <v/>
      </c>
      <c r="S24" s="235" t="str">
        <f>IF(教務委員編集用!Q28=0,"",教務委員編集用!Q28)</f>
        <v/>
      </c>
      <c r="T24" s="235" t="str">
        <f>IF(教務委員編集用!R28=0,"",教務委員編集用!R28)</f>
        <v/>
      </c>
    </row>
    <row r="25" spans="2:20">
      <c r="B25" s="552"/>
      <c r="C25" s="562"/>
      <c r="D25" s="557"/>
      <c r="E25" s="562"/>
      <c r="F25" s="191" t="str">
        <f>教務委員編集用!F29</f>
        <v>中国語Ⅱ</v>
      </c>
      <c r="G25" s="191">
        <f>教務委員編集用!G29</f>
        <v>1</v>
      </c>
      <c r="H25" s="191" t="str">
        <f>教務委員編集用!H29</f>
        <v>必修選択</v>
      </c>
      <c r="I25" s="191" t="str">
        <f>教務委員編集用!I29</f>
        <v>履修</v>
      </c>
      <c r="J25" s="191">
        <f>教務委員編集用!J29</f>
        <v>4</v>
      </c>
      <c r="K25" s="191" t="str">
        <f>教務委員編集用!K29</f>
        <v>半期</v>
      </c>
      <c r="L25" s="213">
        <f>教務委員編集用!L29</f>
        <v>22.5</v>
      </c>
      <c r="M25" s="213">
        <f>教務委員編集用!M29</f>
        <v>100</v>
      </c>
      <c r="N25" s="213">
        <f>教務委員編集用!N29</f>
        <v>0</v>
      </c>
      <c r="O25" s="211" t="str">
        <f>IF(教務委員編集用!S29=0,"",教務委員編集用!S29)</f>
        <v/>
      </c>
      <c r="P25" s="212" t="str">
        <f>IF(教務委員編集用!T29=0,"",教務委員編集用!T29)</f>
        <v/>
      </c>
      <c r="Q25" s="234" t="str">
        <f>IF(教務委員編集用!O29=0,"",教務委員編集用!O29)</f>
        <v/>
      </c>
      <c r="R25" s="235" t="str">
        <f>IF(教務委員編集用!P29=0,"",教務委員編集用!P29)</f>
        <v/>
      </c>
      <c r="S25" s="235" t="str">
        <f>IF(教務委員編集用!Q29=0,"",教務委員編集用!Q29)</f>
        <v/>
      </c>
      <c r="T25" s="235" t="str">
        <f>IF(教務委員編集用!R29=0,"",教務委員編集用!R29)</f>
        <v/>
      </c>
    </row>
    <row r="26" spans="2:20">
      <c r="B26" s="552"/>
      <c r="C26" s="562"/>
      <c r="D26" s="557"/>
      <c r="E26" s="562"/>
      <c r="F26" s="191" t="str">
        <f>教務委員編集用!F30</f>
        <v>ハングルⅡ</v>
      </c>
      <c r="G26" s="191">
        <f>教務委員編集用!G30</f>
        <v>1</v>
      </c>
      <c r="H26" s="191" t="str">
        <f>教務委員編集用!H30</f>
        <v>必修選択</v>
      </c>
      <c r="I26" s="191" t="str">
        <f>教務委員編集用!I30</f>
        <v>履修</v>
      </c>
      <c r="J26" s="191">
        <f>教務委員編集用!J30</f>
        <v>4</v>
      </c>
      <c r="K26" s="191" t="str">
        <f>教務委員編集用!K30</f>
        <v>半期</v>
      </c>
      <c r="L26" s="213">
        <f>教務委員編集用!L30</f>
        <v>22.5</v>
      </c>
      <c r="M26" s="213">
        <f>教務委員編集用!M30</f>
        <v>100</v>
      </c>
      <c r="N26" s="213">
        <f>教務委員編集用!N30</f>
        <v>0</v>
      </c>
      <c r="O26" s="211" t="str">
        <f>IF(教務委員編集用!S30=0,"",教務委員編集用!S30)</f>
        <v/>
      </c>
      <c r="P26" s="212" t="str">
        <f>IF(教務委員編集用!T30=0,"",教務委員編集用!T30)</f>
        <v/>
      </c>
      <c r="Q26" s="234" t="str">
        <f>IF(教務委員編集用!O30=0,"",教務委員編集用!O30)</f>
        <v/>
      </c>
      <c r="R26" s="235" t="str">
        <f>IF(教務委員編集用!P30=0,"",教務委員編集用!P30)</f>
        <v/>
      </c>
      <c r="S26" s="235" t="str">
        <f>IF(教務委員編集用!Q30=0,"",教務委員編集用!Q30)</f>
        <v/>
      </c>
      <c r="T26" s="235" t="str">
        <f>IF(教務委員編集用!R30=0,"",教務委員編集用!R30)</f>
        <v/>
      </c>
    </row>
    <row r="27" spans="2:20">
      <c r="B27" s="552"/>
      <c r="C27" s="562"/>
      <c r="D27" s="557"/>
      <c r="E27" s="562"/>
      <c r="F27" s="191"/>
      <c r="G27" s="191"/>
      <c r="H27" s="191"/>
      <c r="I27" s="191"/>
      <c r="J27" s="191"/>
      <c r="K27" s="191"/>
      <c r="L27" s="191"/>
      <c r="M27" s="191"/>
      <c r="N27" s="191"/>
      <c r="O27" s="191"/>
      <c r="P27" s="216"/>
      <c r="Q27" s="239"/>
      <c r="R27" s="191"/>
      <c r="S27" s="191"/>
      <c r="T27" s="219"/>
    </row>
    <row r="28" spans="2:20">
      <c r="B28" s="552"/>
      <c r="C28" s="562"/>
      <c r="D28" s="558"/>
      <c r="E28" s="563"/>
      <c r="F28" s="192" t="str">
        <f>IF(教務委員編集用!F36=0,"",教務委員編集用!F36)</f>
        <v>A-1合計</v>
      </c>
      <c r="G28" s="192" t="str">
        <f>IF(教務委員編集用!G36=0,"",教務委員編集用!G36)</f>
        <v/>
      </c>
      <c r="H28" s="192" t="str">
        <f>IF(教務委員編集用!H36=0,"",教務委員編集用!H36)</f>
        <v/>
      </c>
      <c r="I28" s="192" t="str">
        <f>IF(教務委員編集用!I36=0,"",教務委員編集用!I36)</f>
        <v/>
      </c>
      <c r="J28" s="192"/>
      <c r="K28" s="192" t="str">
        <f>IF(教務委員編集用!K36=0,"",教務委員編集用!K36)</f>
        <v/>
      </c>
      <c r="L28" s="192"/>
      <c r="M28" s="192" t="str">
        <f>IF(教務委員編集用!M36=0,"",教務委員編集用!M36)</f>
        <v/>
      </c>
      <c r="N28" s="192">
        <f>教務委員編集用!$N$36</f>
        <v>337.5</v>
      </c>
      <c r="O28" s="192" t="str">
        <f>IF(教務委員編集用!X36=0,"",教務委員編集用!X36)</f>
        <v/>
      </c>
      <c r="P28" s="217" t="str">
        <f>IF(教務委員編集用!AE36=0,"",教務委員編集用!AE36)</f>
        <v/>
      </c>
      <c r="Q28" s="240"/>
      <c r="R28" s="192"/>
      <c r="S28" s="192"/>
      <c r="T28" s="241" t="str">
        <f>IF(教務委員編集用!W36=0,"",教務委員編集用!W36)</f>
        <v/>
      </c>
    </row>
    <row r="29" spans="2:20">
      <c r="B29" s="552"/>
      <c r="C29" s="562"/>
      <c r="D29" s="559">
        <f>教務委員編集用!D37</f>
        <v>2</v>
      </c>
      <c r="E29" s="564" t="str">
        <f>教務委員編集用!E37</f>
        <v>健全な心身の発達について理解して行動でき,考えを述べることができる.</v>
      </c>
      <c r="F29" s="193" t="str">
        <f>教務委員編集用!F37</f>
        <v>保健・体育Ⅰ</v>
      </c>
      <c r="G29" s="193">
        <f>教務委員編集用!G37</f>
        <v>2</v>
      </c>
      <c r="H29" s="193" t="str">
        <f>教務委員編集用!H37</f>
        <v>必修</v>
      </c>
      <c r="I29" s="193" t="str">
        <f>教務委員編集用!I37</f>
        <v>履修</v>
      </c>
      <c r="J29" s="193">
        <f>教務委員編集用!J37</f>
        <v>1</v>
      </c>
      <c r="K29" s="193" t="str">
        <f>教務委員編集用!K37</f>
        <v>通年</v>
      </c>
      <c r="L29" s="193">
        <f>教務委員編集用!L37</f>
        <v>45</v>
      </c>
      <c r="M29" s="193">
        <f>教務委員編集用!M37</f>
        <v>100</v>
      </c>
      <c r="N29" s="193">
        <f>教務委員編集用!N37</f>
        <v>45</v>
      </c>
      <c r="O29" s="211" t="str">
        <f>IF(教務委員編集用!S37=0,"",教務委員編集用!S37)</f>
        <v/>
      </c>
      <c r="P29" s="218" t="str">
        <f>IF(教務委員編集用!T37=0,"",教務委員編集用!T37)</f>
        <v/>
      </c>
      <c r="Q29" s="242" t="str">
        <f>IF(教務委員編集用!O37=0,"",教務委員編集用!O37)</f>
        <v/>
      </c>
      <c r="R29" s="211" t="str">
        <f>IF(教務委員編集用!P37=0,"",教務委員編集用!P37)</f>
        <v/>
      </c>
      <c r="S29" s="211" t="str">
        <f>IF(教務委員編集用!Q37=0,"",教務委員編集用!Q37)</f>
        <v/>
      </c>
      <c r="T29" s="211" t="str">
        <f>IF(教務委員編集用!R37=0,"",教務委員編集用!R37)</f>
        <v/>
      </c>
    </row>
    <row r="30" spans="2:20">
      <c r="B30" s="552"/>
      <c r="C30" s="562"/>
      <c r="D30" s="560"/>
      <c r="E30" s="562"/>
      <c r="F30" s="191" t="str">
        <f>教務委員編集用!F38</f>
        <v>保健・体育Ⅱ</v>
      </c>
      <c r="G30" s="191">
        <f>教務委員編集用!G38</f>
        <v>4</v>
      </c>
      <c r="H30" s="191" t="str">
        <f>教務委員編集用!H38</f>
        <v>必修</v>
      </c>
      <c r="I30" s="191" t="str">
        <f>教務委員編集用!I38</f>
        <v>履修</v>
      </c>
      <c r="J30" s="191">
        <f>教務委員編集用!J38</f>
        <v>2</v>
      </c>
      <c r="K30" s="191" t="str">
        <f>教務委員編集用!K38</f>
        <v>通年</v>
      </c>
      <c r="L30" s="191">
        <f>教務委員編集用!L38</f>
        <v>90</v>
      </c>
      <c r="M30" s="191">
        <f>教務委員編集用!M38</f>
        <v>100</v>
      </c>
      <c r="N30" s="191">
        <f>教務委員編集用!N38</f>
        <v>90</v>
      </c>
      <c r="O30" s="219" t="str">
        <f>IF(教務委員編集用!S38=0,"",教務委員編集用!S38)</f>
        <v/>
      </c>
      <c r="P30" s="220" t="str">
        <f>IF(教務委員編集用!T38=0,"",教務委員編集用!T38)</f>
        <v/>
      </c>
      <c r="Q30" s="243" t="str">
        <f>IF(教務委員編集用!O38=0,"",教務委員編集用!O38)</f>
        <v/>
      </c>
      <c r="R30" s="219" t="str">
        <f>IF(教務委員編集用!P38=0,"",教務委員編集用!P38)</f>
        <v/>
      </c>
      <c r="S30" s="219" t="str">
        <f>IF(教務委員編集用!Q38=0,"",教務委員編集用!Q38)</f>
        <v/>
      </c>
      <c r="T30" s="219" t="str">
        <f>IF(教務委員編集用!R38=0,"",教務委員編集用!R38)</f>
        <v/>
      </c>
    </row>
    <row r="31" spans="2:20">
      <c r="B31" s="552"/>
      <c r="C31" s="562"/>
      <c r="D31" s="560"/>
      <c r="E31" s="562"/>
      <c r="F31" s="191" t="str">
        <f>教務委員編集用!F39</f>
        <v>保健・体育Ⅲ</v>
      </c>
      <c r="G31" s="191">
        <f>教務委員編集用!G39</f>
        <v>2</v>
      </c>
      <c r="H31" s="191" t="str">
        <f>教務委員編集用!H39</f>
        <v>必修</v>
      </c>
      <c r="I31" s="191" t="str">
        <f>教務委員編集用!I39</f>
        <v>履修</v>
      </c>
      <c r="J31" s="191">
        <f>教務委員編集用!J39</f>
        <v>3</v>
      </c>
      <c r="K31" s="191" t="str">
        <f>教務委員編集用!K39</f>
        <v>通年</v>
      </c>
      <c r="L31" s="191">
        <f>教務委員編集用!L39</f>
        <v>45</v>
      </c>
      <c r="M31" s="191">
        <f>教務委員編集用!M39</f>
        <v>100</v>
      </c>
      <c r="N31" s="191">
        <f>教務委員編集用!N39</f>
        <v>45</v>
      </c>
      <c r="O31" s="219" t="str">
        <f>IF(教務委員編集用!S39=0,"",教務委員編集用!S39)</f>
        <v/>
      </c>
      <c r="P31" s="220" t="str">
        <f>IF(教務委員編集用!T39=0,"",教務委員編集用!T39)</f>
        <v/>
      </c>
      <c r="Q31" s="243" t="str">
        <f>IF(教務委員編集用!O39=0,"",教務委員編集用!O39)</f>
        <v/>
      </c>
      <c r="R31" s="219" t="str">
        <f>IF(教務委員編集用!P39=0,"",教務委員編集用!P39)</f>
        <v/>
      </c>
      <c r="S31" s="219" t="str">
        <f>IF(教務委員編集用!Q39=0,"",教務委員編集用!Q39)</f>
        <v/>
      </c>
      <c r="T31" s="219" t="str">
        <f>IF(教務委員編集用!R39=0,"",教務委員編集用!R39)</f>
        <v/>
      </c>
    </row>
    <row r="32" spans="2:20" ht="14.25" customHeight="1">
      <c r="B32" s="552"/>
      <c r="C32" s="562"/>
      <c r="D32" s="560"/>
      <c r="E32" s="562"/>
      <c r="F32" s="194" t="str">
        <f>教務委員編集用!F40</f>
        <v>スポーツI</v>
      </c>
      <c r="G32" s="194">
        <f>教務委員編集用!G40</f>
        <v>1</v>
      </c>
      <c r="H32" s="194" t="str">
        <f>教務委員編集用!H40</f>
        <v>必修</v>
      </c>
      <c r="I32" s="194" t="str">
        <f>教務委員編集用!I40</f>
        <v>履修</v>
      </c>
      <c r="J32" s="194">
        <f>教務委員編集用!J40</f>
        <v>4</v>
      </c>
      <c r="K32" s="194" t="str">
        <f>教務委員編集用!K40</f>
        <v>半期</v>
      </c>
      <c r="L32" s="194">
        <f>教務委員編集用!L40</f>
        <v>22.5</v>
      </c>
      <c r="M32" s="194">
        <f>教務委員編集用!M40</f>
        <v>100</v>
      </c>
      <c r="N32" s="194">
        <f>教務委員編集用!N40</f>
        <v>22.5</v>
      </c>
      <c r="O32" s="219" t="str">
        <f>IF(教務委員編集用!S40=0,"",教務委員編集用!S40)</f>
        <v/>
      </c>
      <c r="P32" s="220" t="str">
        <f>IF(教務委員編集用!T40=0,"",教務委員編集用!T40)</f>
        <v/>
      </c>
      <c r="Q32" s="243" t="str">
        <f>IF(教務委員編集用!O40=0,"",教務委員編集用!O40)</f>
        <v/>
      </c>
      <c r="R32" s="219" t="str">
        <f>IF(教務委員編集用!P40=0,"",教務委員編集用!P40)</f>
        <v/>
      </c>
      <c r="S32" s="219" t="str">
        <f>IF(教務委員編集用!Q40=0,"",教務委員編集用!Q40)</f>
        <v/>
      </c>
      <c r="T32" s="219" t="str">
        <f>IF(教務委員編集用!R40=0,"",教務委員編集用!R40)</f>
        <v/>
      </c>
    </row>
    <row r="33" spans="2:20">
      <c r="B33" s="552"/>
      <c r="C33" s="562"/>
      <c r="D33" s="560"/>
      <c r="E33" s="562"/>
      <c r="F33" s="191" t="str">
        <f>教務委員編集用!F41</f>
        <v>スポーツⅡ</v>
      </c>
      <c r="G33" s="191">
        <f>教務委員編集用!G41</f>
        <v>1</v>
      </c>
      <c r="H33" s="191" t="str">
        <f>教務委員編集用!H41</f>
        <v>必修</v>
      </c>
      <c r="I33" s="191" t="str">
        <f>教務委員編集用!I41</f>
        <v>履修</v>
      </c>
      <c r="J33" s="191">
        <f>教務委員編集用!J41</f>
        <v>5</v>
      </c>
      <c r="K33" s="191" t="str">
        <f>教務委員編集用!K41</f>
        <v>半期</v>
      </c>
      <c r="L33" s="191">
        <f>教務委員編集用!L41</f>
        <v>22.5</v>
      </c>
      <c r="M33" s="191">
        <f>教務委員編集用!M41</f>
        <v>100</v>
      </c>
      <c r="N33" s="191">
        <f>教務委員編集用!N41</f>
        <v>22.5</v>
      </c>
      <c r="O33" s="214"/>
      <c r="P33" s="215"/>
      <c r="Q33" s="244"/>
      <c r="R33" s="245"/>
      <c r="S33" s="245"/>
      <c r="T33" s="238"/>
    </row>
    <row r="34" spans="2:20">
      <c r="B34" s="552"/>
      <c r="C34" s="562"/>
      <c r="D34" s="560"/>
      <c r="E34" s="562"/>
      <c r="F34" s="192"/>
      <c r="G34" s="192"/>
      <c r="H34" s="192"/>
      <c r="I34" s="192"/>
      <c r="J34" s="192"/>
      <c r="K34" s="192"/>
      <c r="L34" s="192"/>
      <c r="M34" s="192"/>
      <c r="N34" s="192"/>
      <c r="O34" s="192"/>
      <c r="P34" s="221"/>
      <c r="Q34" s="240"/>
      <c r="R34" s="192"/>
      <c r="S34" s="192"/>
      <c r="T34" s="241"/>
    </row>
    <row r="35" spans="2:20">
      <c r="B35" s="552"/>
      <c r="C35" s="562"/>
      <c r="D35" s="492"/>
      <c r="E35" s="529"/>
      <c r="F35" s="191" t="str">
        <f>IF(教務委員編集用!F47=0,"",教務委員編集用!F47)</f>
        <v>A-2合計</v>
      </c>
      <c r="G35" s="191" t="str">
        <f>IF(教務委員編集用!G47=0,"",教務委員編集用!G47)</f>
        <v/>
      </c>
      <c r="H35" s="191" t="str">
        <f>IF(教務委員編集用!H47=0,"",教務委員編集用!H47)</f>
        <v/>
      </c>
      <c r="I35" s="191" t="str">
        <f>IF(教務委員編集用!I47=0,"",教務委員編集用!I47)</f>
        <v/>
      </c>
      <c r="J35" s="191"/>
      <c r="K35" s="191" t="str">
        <f>IF(教務委員編集用!K47=0,"",教務委員編集用!K47)</f>
        <v/>
      </c>
      <c r="L35" s="191"/>
      <c r="M35" s="191" t="str">
        <f>IF(教務委員編集用!M47=0,"",教務委員編集用!M47)</f>
        <v/>
      </c>
      <c r="N35" s="191">
        <f>教務委員編集用!N47</f>
        <v>225</v>
      </c>
      <c r="O35" s="191" t="str">
        <f>IF(教務委員編集用!X47=0,"",教務委員編集用!X47)</f>
        <v/>
      </c>
      <c r="P35" s="222" t="str">
        <f>IF(教務委員編集用!AE47=0,"",教務委員編集用!AE47)</f>
        <v/>
      </c>
      <c r="Q35" s="239"/>
      <c r="R35" s="191"/>
      <c r="S35" s="191"/>
      <c r="T35" s="219" t="str">
        <f>IF(教務委員編集用!W47=0,"",教務委員編集用!W47)</f>
        <v/>
      </c>
    </row>
    <row r="36" spans="2:20">
      <c r="B36" s="553"/>
      <c r="C36" s="565"/>
      <c r="D36" s="196"/>
      <c r="E36" s="197"/>
      <c r="F36" s="198" t="str">
        <f>IF(教務委員編集用!F48=0,"",教務委員編集用!F48)</f>
        <v>A合計</v>
      </c>
      <c r="G36" s="198" t="str">
        <f>IF(教務委員編集用!G48=0,"",教務委員編集用!G48)</f>
        <v/>
      </c>
      <c r="H36" s="198" t="str">
        <f>IF(教務委員編集用!H48=0,"",教務委員編集用!H48)</f>
        <v/>
      </c>
      <c r="I36" s="198" t="str">
        <f>IF(教務委員編集用!I48=0,"",教務委員編集用!I48)</f>
        <v/>
      </c>
      <c r="J36" s="198"/>
      <c r="K36" s="198" t="str">
        <f>IF(教務委員編集用!K48=0,"",教務委員編集用!K48)</f>
        <v/>
      </c>
      <c r="L36" s="198" t="str">
        <f>IF(教務委員編集用!L48=0,"",教務委員編集用!L48)</f>
        <v/>
      </c>
      <c r="M36" s="198" t="str">
        <f>IF(教務委員編集用!M48=0,"",教務委員編集用!M48)</f>
        <v/>
      </c>
      <c r="N36" s="198">
        <f>教務委員編集用!N48</f>
        <v>562.5</v>
      </c>
      <c r="O36" s="198" t="str">
        <f>IF(教務委員編集用!X48=0,"",教務委員編集用!X48)</f>
        <v/>
      </c>
      <c r="P36" s="223" t="str">
        <f>IF(教務委員編集用!AE48=0,"",教務委員編集用!AE48)</f>
        <v/>
      </c>
      <c r="Q36" s="246"/>
      <c r="R36" s="198"/>
      <c r="S36" s="198"/>
      <c r="T36" s="247" t="str">
        <f>IF(教務委員編集用!W48=0,"",教務委員編集用!W48)</f>
        <v/>
      </c>
    </row>
    <row r="37" spans="2:20">
      <c r="B37" s="504" t="str">
        <f>教務委員編集用!B49</f>
        <v>B</v>
      </c>
      <c r="C37" s="529" t="str">
        <f>教務委員編集用!C49</f>
        <v>自然環境や社会の問題に関心を持ち,技術者としての役割と責任について考えを述べる素養を持つ。(技術者倫理)</v>
      </c>
      <c r="D37" s="492">
        <f>教務委員編集用!D49</f>
        <v>1</v>
      </c>
      <c r="E37" s="500" t="str">
        <f>教務委員編集用!E49</f>
        <v>自然や社会の問題に関心を持ち,技術が果たしてきた役割を理解し論述できる.</v>
      </c>
      <c r="F37" s="194" t="str">
        <f>教務委員編集用!F49</f>
        <v>倫理学</v>
      </c>
      <c r="G37" s="194">
        <f>教務委員編集用!G49</f>
        <v>2</v>
      </c>
      <c r="H37" s="194" t="str">
        <f>教務委員編集用!H49</f>
        <v>必修</v>
      </c>
      <c r="I37" s="194" t="str">
        <f>教務委員編集用!I49</f>
        <v>学修</v>
      </c>
      <c r="J37" s="194">
        <f>教務委員編集用!J49</f>
        <v>4</v>
      </c>
      <c r="K37" s="194" t="str">
        <f>教務委員編集用!K49</f>
        <v>半期</v>
      </c>
      <c r="L37" s="194">
        <f>教務委員編集用!L49</f>
        <v>22.5</v>
      </c>
      <c r="M37" s="194">
        <f>教務委員編集用!M49</f>
        <v>50</v>
      </c>
      <c r="N37" s="194">
        <f>教務委員編集用!N49</f>
        <v>11.25</v>
      </c>
      <c r="O37" s="211" t="str">
        <f>IF(教務委員編集用!S49=0,"",教務委員編集用!S49)</f>
        <v/>
      </c>
      <c r="P37" s="218" t="str">
        <f>IF(教務委員編集用!T49=0,"",教務委員編集用!T49)</f>
        <v/>
      </c>
      <c r="Q37" s="242" t="str">
        <f>IF(教務委員編集用!O49=0,"",教務委員編集用!O49)</f>
        <v/>
      </c>
      <c r="R37" s="211" t="str">
        <f>IF(教務委員編集用!P49=0,"",教務委員編集用!P49)</f>
        <v/>
      </c>
      <c r="S37" s="211" t="str">
        <f>IF(教務委員編集用!Q49=0,"",教務委員編集用!Q49)</f>
        <v/>
      </c>
      <c r="T37" s="211" t="str">
        <f>IF(教務委員編集用!R49=0,"",教務委員編集用!R49)</f>
        <v/>
      </c>
    </row>
    <row r="38" spans="2:20">
      <c r="B38" s="486"/>
      <c r="C38" s="507"/>
      <c r="D38" s="490"/>
      <c r="E38" s="502"/>
      <c r="F38" s="191"/>
      <c r="G38" s="191"/>
      <c r="H38" s="191"/>
      <c r="I38" s="191"/>
      <c r="J38" s="191"/>
      <c r="K38" s="191"/>
      <c r="L38" s="191"/>
      <c r="M38" s="191"/>
      <c r="N38" s="191"/>
      <c r="O38" s="191"/>
      <c r="P38" s="224"/>
      <c r="Q38" s="239"/>
      <c r="R38" s="191"/>
      <c r="S38" s="191"/>
      <c r="T38" s="219"/>
    </row>
    <row r="39" spans="2:20">
      <c r="B39" s="486"/>
      <c r="C39" s="507"/>
      <c r="D39" s="490"/>
      <c r="E39" s="502"/>
      <c r="F39" s="192"/>
      <c r="G39" s="192"/>
      <c r="H39" s="192"/>
      <c r="I39" s="192"/>
      <c r="J39" s="192"/>
      <c r="K39" s="192"/>
      <c r="L39" s="192"/>
      <c r="M39" s="192"/>
      <c r="N39" s="192"/>
      <c r="O39" s="192"/>
      <c r="P39" s="225"/>
      <c r="Q39" s="240"/>
      <c r="R39" s="192"/>
      <c r="S39" s="192"/>
      <c r="T39" s="241"/>
    </row>
    <row r="40" spans="2:20">
      <c r="B40" s="486"/>
      <c r="C40" s="507"/>
      <c r="D40" s="491"/>
      <c r="E40" s="503"/>
      <c r="F40" s="192" t="str">
        <f>IF(教務委員編集用!F55=0,"",教務委員編集用!F55)</f>
        <v>B-1合計</v>
      </c>
      <c r="G40" s="192" t="str">
        <f>IF(教務委員編集用!G55=0,"",教務委員編集用!G55)</f>
        <v/>
      </c>
      <c r="H40" s="192" t="str">
        <f>IF(教務委員編集用!H55=0,"",教務委員編集用!H55)</f>
        <v/>
      </c>
      <c r="I40" s="192" t="str">
        <f>IF(教務委員編集用!I55=0,"",教務委員編集用!I55)</f>
        <v/>
      </c>
      <c r="J40" s="192"/>
      <c r="K40" s="192" t="str">
        <f>IF(教務委員編集用!K55=0,"",教務委員編集用!K55)</f>
        <v/>
      </c>
      <c r="L40" s="192"/>
      <c r="M40" s="192" t="str">
        <f>IF(教務委員編集用!M55=0,"",教務委員編集用!M55)</f>
        <v/>
      </c>
      <c r="N40" s="192">
        <f>IF(教務委員編集用!N55=0,"",教務委員編集用!N55)</f>
        <v>11.25</v>
      </c>
      <c r="O40" s="192"/>
      <c r="P40" s="217" t="str">
        <f>IF(教務委員編集用!AE55=0,"",教務委員編集用!AE55)</f>
        <v/>
      </c>
      <c r="Q40" s="240"/>
      <c r="R40" s="192"/>
      <c r="S40" s="192"/>
      <c r="T40" s="241"/>
    </row>
    <row r="41" spans="2:20">
      <c r="B41" s="486"/>
      <c r="C41" s="507"/>
      <c r="D41" s="494">
        <f>教務委員編集用!D56</f>
        <v>2</v>
      </c>
      <c r="E41" s="500" t="str">
        <f>教務委員編集用!E56</f>
        <v>環境や社会における課題を理解し論述できる.</v>
      </c>
      <c r="F41" s="194" t="str">
        <f>教務委員編集用!F56</f>
        <v>倫理学</v>
      </c>
      <c r="G41" s="194">
        <f>教務委員編集用!G56</f>
        <v>2</v>
      </c>
      <c r="H41" s="194" t="str">
        <f>教務委員編集用!H56</f>
        <v>必修</v>
      </c>
      <c r="I41" s="194" t="str">
        <f>教務委員編集用!I56</f>
        <v>学修</v>
      </c>
      <c r="J41" s="194">
        <f>教務委員編集用!J56</f>
        <v>4</v>
      </c>
      <c r="K41" s="194" t="str">
        <f>教務委員編集用!K56</f>
        <v>半期</v>
      </c>
      <c r="L41" s="194">
        <f>教務委員編集用!L56</f>
        <v>22.5</v>
      </c>
      <c r="M41" s="194">
        <f>教務委員編集用!M56</f>
        <v>50</v>
      </c>
      <c r="N41" s="194">
        <f>教務委員編集用!N56</f>
        <v>11.25</v>
      </c>
      <c r="O41" s="226" t="str">
        <f>IF(O37=0,"",O37)</f>
        <v/>
      </c>
      <c r="P41" s="227" t="str">
        <f>IF(P37=0,"",P37)</f>
        <v/>
      </c>
      <c r="Q41" s="248" t="str">
        <f t="shared" ref="Q41" si="0">IF(Q37=0,"",Q37)</f>
        <v/>
      </c>
      <c r="R41" s="226" t="str">
        <f>IF(R37=0,"",R37)</f>
        <v/>
      </c>
      <c r="S41" s="226" t="str">
        <f>IF(S37=0,"",S37)</f>
        <v/>
      </c>
      <c r="T41" s="226" t="str">
        <f>IF(T37=0,"",T37)</f>
        <v/>
      </c>
    </row>
    <row r="42" spans="2:20">
      <c r="B42" s="486"/>
      <c r="C42" s="507"/>
      <c r="D42" s="495"/>
      <c r="E42" s="502"/>
      <c r="F42" s="194" t="str">
        <f>教務委員編集用!F57</f>
        <v>土木工学概論</v>
      </c>
      <c r="G42" s="194">
        <f>教務委員編集用!G57</f>
        <v>1</v>
      </c>
      <c r="H42" s="194" t="str">
        <f>教務委員編集用!H57</f>
        <v>必修</v>
      </c>
      <c r="I42" s="194" t="str">
        <f>教務委員編集用!I57</f>
        <v>履修</v>
      </c>
      <c r="J42" s="194">
        <f>教務委員編集用!J57</f>
        <v>1</v>
      </c>
      <c r="K42" s="194" t="str">
        <f>教務委員編集用!K57</f>
        <v>半期</v>
      </c>
      <c r="L42" s="194">
        <f>教務委員編集用!L57</f>
        <v>22.5</v>
      </c>
      <c r="M42" s="194">
        <f>教務委員編集用!M57</f>
        <v>100</v>
      </c>
      <c r="N42" s="194">
        <f>教務委員編集用!N57</f>
        <v>22.5</v>
      </c>
      <c r="O42" s="211" t="str">
        <f>IF(教務委員編集用!S57=0,"",教務委員編集用!S57)</f>
        <v/>
      </c>
      <c r="P42" s="218" t="str">
        <f>IF(教務委員編集用!T57=0,"",教務委員編集用!T57)</f>
        <v/>
      </c>
      <c r="Q42" s="242" t="str">
        <f>IF(教務委員編集用!O57=0,"",教務委員編集用!O57)</f>
        <v/>
      </c>
      <c r="R42" s="211" t="str">
        <f>IF(教務委員編集用!P57=0,"",教務委員編集用!P57)</f>
        <v/>
      </c>
      <c r="S42" s="211" t="str">
        <f>IF(教務委員編集用!Q57=0,"",教務委員編集用!Q57)</f>
        <v/>
      </c>
      <c r="T42" s="211" t="str">
        <f>IF(教務委員編集用!R57=0,"",教務委員編集用!R57)</f>
        <v/>
      </c>
    </row>
    <row r="43" spans="2:20">
      <c r="B43" s="486"/>
      <c r="C43" s="507"/>
      <c r="D43" s="495"/>
      <c r="E43" s="502"/>
      <c r="F43" s="192"/>
      <c r="G43" s="192"/>
      <c r="H43" s="192"/>
      <c r="I43" s="192"/>
      <c r="J43" s="192"/>
      <c r="K43" s="192"/>
      <c r="L43" s="192"/>
      <c r="M43" s="192"/>
      <c r="N43" s="192"/>
      <c r="O43" s="192"/>
      <c r="P43" s="225"/>
      <c r="Q43" s="240"/>
      <c r="R43" s="192"/>
      <c r="S43" s="192"/>
      <c r="T43" s="241"/>
    </row>
    <row r="44" spans="2:20">
      <c r="B44" s="486"/>
      <c r="C44" s="507"/>
      <c r="D44" s="495"/>
      <c r="E44" s="502"/>
      <c r="F44" s="191" t="str">
        <f>IF(教務委員編集用!F63=0,"",教務委員編集用!F63)</f>
        <v>B-2合計</v>
      </c>
      <c r="G44" s="191" t="str">
        <f>IF(教務委員編集用!G63=0,"",教務委員編集用!G63)</f>
        <v/>
      </c>
      <c r="H44" s="191" t="str">
        <f>IF(教務委員編集用!H63=0,"",教務委員編集用!H63)</f>
        <v/>
      </c>
      <c r="I44" s="191" t="str">
        <f>IF(教務委員編集用!I63=0,"",教務委員編集用!I63)</f>
        <v/>
      </c>
      <c r="J44" s="191"/>
      <c r="K44" s="191" t="str">
        <f>IF(教務委員編集用!K63=0,"",教務委員編集用!K63)</f>
        <v/>
      </c>
      <c r="L44" s="191" t="str">
        <f>IF(教務委員編集用!L63=0,"",教務委員編集用!L63)</f>
        <v/>
      </c>
      <c r="M44" s="191" t="str">
        <f>IF(教務委員編集用!M63=0,"",教務委員編集用!M63)</f>
        <v/>
      </c>
      <c r="N44" s="191">
        <f>IF(教務委員編集用!N63=0,"",教務委員編集用!N63)</f>
        <v>33.75</v>
      </c>
      <c r="O44" s="191"/>
      <c r="P44" s="228" t="str">
        <f>IF(教務委員編集用!AE63=0,"",教務委員編集用!AE63)</f>
        <v/>
      </c>
      <c r="Q44" s="239"/>
      <c r="R44" s="191"/>
      <c r="S44" s="191"/>
      <c r="T44" s="219"/>
    </row>
    <row r="45" spans="2:20">
      <c r="B45" s="554"/>
      <c r="C45" s="566"/>
      <c r="D45" s="203"/>
      <c r="E45" s="204"/>
      <c r="F45" s="205" t="str">
        <f>IF(教務委員編集用!F64=0,"",教務委員編集用!F64)</f>
        <v>B合計</v>
      </c>
      <c r="G45" s="205" t="str">
        <f>IF(教務委員編集用!G64=0,"",教務委員編集用!G64)</f>
        <v/>
      </c>
      <c r="H45" s="205" t="str">
        <f>IF(教務委員編集用!H64=0,"",教務委員編集用!H64)</f>
        <v/>
      </c>
      <c r="I45" s="205" t="str">
        <f>IF(教務委員編集用!I64=0,"",教務委員編集用!I64)</f>
        <v/>
      </c>
      <c r="J45" s="205"/>
      <c r="K45" s="205" t="str">
        <f>IF(教務委員編集用!K64=0,"",教務委員編集用!K64)</f>
        <v/>
      </c>
      <c r="L45" s="205" t="str">
        <f>IF(教務委員編集用!L64=0,"",教務委員編集用!L64)</f>
        <v/>
      </c>
      <c r="M45" s="205" t="str">
        <f>IF(教務委員編集用!M64=0,"",教務委員編集用!M64)</f>
        <v/>
      </c>
      <c r="N45" s="205">
        <f>IF(教務委員編集用!N64=0,"",教務委員編集用!N64)</f>
        <v>45</v>
      </c>
      <c r="O45" s="198"/>
      <c r="P45" s="229" t="str">
        <f>IF(教務委員編集用!AE64=0,"",教務委員編集用!AE64)</f>
        <v/>
      </c>
      <c r="Q45" s="246"/>
      <c r="R45" s="198"/>
      <c r="S45" s="198"/>
      <c r="T45" s="247"/>
    </row>
    <row r="46" spans="2:20" ht="13.5" customHeight="1">
      <c r="B46" s="487" t="str">
        <f>教務委員編集用!B65</f>
        <v>C</v>
      </c>
      <c r="C46" s="508" t="str">
        <f>教務委員編集用!C65</f>
        <v>機械,電気電子,情報または土木の工学分野(以下「基盤となる工学分野」という。)に必要な数学,自然科学の知識を有し,情報技術に関する基礎知識を習得して活用できる。</v>
      </c>
      <c r="D46" s="489">
        <f>教務委員編集用!D65</f>
        <v>1</v>
      </c>
      <c r="E46" s="501" t="str">
        <f>教務委員編集用!E65</f>
        <v>数学,自然科学において,事象を理解するとともに,技術士第一次試験相当の学力を身につける.</v>
      </c>
      <c r="F46" s="207" t="str">
        <f>教務委員編集用!F65</f>
        <v>基礎数学A</v>
      </c>
      <c r="G46" s="207">
        <f>教務委員編集用!G65</f>
        <v>2</v>
      </c>
      <c r="H46" s="207" t="str">
        <f>教務委員編集用!H65</f>
        <v>必修</v>
      </c>
      <c r="I46" s="207" t="str">
        <f>教務委員編集用!I65</f>
        <v>履修</v>
      </c>
      <c r="J46" s="207">
        <f>教務委員編集用!J65</f>
        <v>1</v>
      </c>
      <c r="K46" s="207" t="str">
        <f>教務委員編集用!K65</f>
        <v>通年</v>
      </c>
      <c r="L46" s="207">
        <f>教務委員編集用!L65</f>
        <v>45</v>
      </c>
      <c r="M46" s="207">
        <f>教務委員編集用!M65</f>
        <v>100</v>
      </c>
      <c r="N46" s="207">
        <f>教務委員編集用!N65</f>
        <v>45</v>
      </c>
      <c r="O46" s="230" t="str">
        <f>IF(教務委員編集用!S65=0,"",教務委員編集用!S65)</f>
        <v/>
      </c>
      <c r="P46" s="231" t="str">
        <f>IF(教務委員編集用!T65=0,"",教務委員編集用!T65)</f>
        <v/>
      </c>
      <c r="Q46" s="249" t="str">
        <f>IF(教務委員編集用!O65=0,"",教務委員編集用!O65)</f>
        <v/>
      </c>
      <c r="R46" s="230" t="str">
        <f>IF(教務委員編集用!P65=0,"",教務委員編集用!P65)</f>
        <v/>
      </c>
      <c r="S46" s="230" t="str">
        <f>IF(教務委員編集用!Q65=0,"",教務委員編集用!Q65)</f>
        <v/>
      </c>
      <c r="T46" s="230" t="str">
        <f>IF(教務委員編集用!R65=0,"",教務委員編集用!R65)</f>
        <v/>
      </c>
    </row>
    <row r="47" spans="2:20" ht="13.5" customHeight="1">
      <c r="B47" s="488"/>
      <c r="C47" s="509"/>
      <c r="D47" s="492"/>
      <c r="E47" s="500"/>
      <c r="F47" s="191" t="str">
        <f>教務委員編集用!F66</f>
        <v>基礎数学B</v>
      </c>
      <c r="G47" s="191">
        <f>教務委員編集用!G66</f>
        <v>4</v>
      </c>
      <c r="H47" s="191" t="str">
        <f>教務委員編集用!H66</f>
        <v>必修</v>
      </c>
      <c r="I47" s="191" t="str">
        <f>教務委員編集用!I66</f>
        <v>履修</v>
      </c>
      <c r="J47" s="191">
        <f>教務委員編集用!J66</f>
        <v>1</v>
      </c>
      <c r="K47" s="191" t="str">
        <f>教務委員編集用!K66</f>
        <v>通年</v>
      </c>
      <c r="L47" s="191">
        <f>教務委員編集用!L66</f>
        <v>90</v>
      </c>
      <c r="M47" s="191">
        <f>教務委員編集用!M66</f>
        <v>100</v>
      </c>
      <c r="N47" s="191">
        <f>教務委員編集用!N66</f>
        <v>90</v>
      </c>
      <c r="O47" s="219" t="str">
        <f>IF(教務委員編集用!S66=0,"",教務委員編集用!S66)</f>
        <v/>
      </c>
      <c r="P47" s="220" t="str">
        <f>IF(教務委員編集用!T66=0,"",教務委員編集用!T66)</f>
        <v/>
      </c>
      <c r="Q47" s="243" t="str">
        <f>IF(教務委員編集用!O66=0,"",教務委員編集用!O66)</f>
        <v/>
      </c>
      <c r="R47" s="219" t="str">
        <f>IF(教務委員編集用!P66=0,"",教務委員編集用!P66)</f>
        <v/>
      </c>
      <c r="S47" s="219" t="str">
        <f>IF(教務委員編集用!Q66=0,"",教務委員編集用!Q66)</f>
        <v/>
      </c>
      <c r="T47" s="219" t="str">
        <f>IF(教務委員編集用!R66=0,"",教務委員編集用!R66)</f>
        <v/>
      </c>
    </row>
    <row r="48" spans="2:20" ht="13.5" customHeight="1">
      <c r="B48" s="488"/>
      <c r="C48" s="509"/>
      <c r="D48" s="492"/>
      <c r="E48" s="500"/>
      <c r="F48" s="191" t="str">
        <f>教務委員編集用!F67</f>
        <v>基礎数学演習</v>
      </c>
      <c r="G48" s="191">
        <f>教務委員編集用!G67</f>
        <v>2</v>
      </c>
      <c r="H48" s="191" t="str">
        <f>教務委員編集用!H67</f>
        <v>必修</v>
      </c>
      <c r="I48" s="191" t="str">
        <f>教務委員編集用!I67</f>
        <v>履修</v>
      </c>
      <c r="J48" s="191">
        <f>教務委員編集用!J67</f>
        <v>1</v>
      </c>
      <c r="K48" s="191" t="str">
        <f>教務委員編集用!K67</f>
        <v>通年</v>
      </c>
      <c r="L48" s="191">
        <f>教務委員編集用!L67</f>
        <v>45</v>
      </c>
      <c r="M48" s="191">
        <f>教務委員編集用!M67</f>
        <v>100</v>
      </c>
      <c r="N48" s="191">
        <f>教務委員編集用!N67</f>
        <v>45</v>
      </c>
      <c r="O48" s="219" t="str">
        <f>IF(教務委員編集用!S67=0,"",教務委員編集用!S67)</f>
        <v/>
      </c>
      <c r="P48" s="220" t="str">
        <f>IF(教務委員編集用!T67=0,"",教務委員編集用!T67)</f>
        <v/>
      </c>
      <c r="Q48" s="243" t="str">
        <f>IF(教務委員編集用!O67=0,"",教務委員編集用!O67)</f>
        <v/>
      </c>
      <c r="R48" s="219" t="str">
        <f>IF(教務委員編集用!P67=0,"",教務委員編集用!P67)</f>
        <v/>
      </c>
      <c r="S48" s="219" t="str">
        <f>IF(教務委員編集用!Q67=0,"",教務委員編集用!Q67)</f>
        <v/>
      </c>
      <c r="T48" s="219" t="str">
        <f>IF(教務委員編集用!R67=0,"",教務委員編集用!R67)</f>
        <v/>
      </c>
    </row>
    <row r="49" spans="2:20" ht="13.5" customHeight="1">
      <c r="B49" s="488"/>
      <c r="C49" s="509"/>
      <c r="D49" s="492"/>
      <c r="E49" s="500"/>
      <c r="F49" s="191" t="str">
        <f>教務委員編集用!F68</f>
        <v>微分積分I</v>
      </c>
      <c r="G49" s="191">
        <f>教務委員編集用!G68</f>
        <v>4</v>
      </c>
      <c r="H49" s="191" t="str">
        <f>教務委員編集用!H68</f>
        <v>必修</v>
      </c>
      <c r="I49" s="191" t="str">
        <f>教務委員編集用!I68</f>
        <v>履修</v>
      </c>
      <c r="J49" s="191">
        <f>教務委員編集用!J68</f>
        <v>2</v>
      </c>
      <c r="K49" s="191" t="str">
        <f>教務委員編集用!K68</f>
        <v>通年</v>
      </c>
      <c r="L49" s="191">
        <f>教務委員編集用!L68</f>
        <v>90</v>
      </c>
      <c r="M49" s="191">
        <f>教務委員編集用!M68</f>
        <v>100</v>
      </c>
      <c r="N49" s="191">
        <f>教務委員編集用!N68</f>
        <v>90</v>
      </c>
      <c r="O49" s="219" t="str">
        <f>IF(教務委員編集用!S68=0,"",教務委員編集用!S68)</f>
        <v/>
      </c>
      <c r="P49" s="220" t="str">
        <f>IF(教務委員編集用!T68=0,"",教務委員編集用!T68)</f>
        <v/>
      </c>
      <c r="Q49" s="243" t="str">
        <f>IF(教務委員編集用!O68=0,"",教務委員編集用!O68)</f>
        <v/>
      </c>
      <c r="R49" s="219" t="str">
        <f>IF(教務委員編集用!P68=0,"",教務委員編集用!P68)</f>
        <v/>
      </c>
      <c r="S49" s="219" t="str">
        <f>IF(教務委員編集用!Q68=0,"",教務委員編集用!Q68)</f>
        <v/>
      </c>
      <c r="T49" s="219" t="str">
        <f>IF(教務委員編集用!R68=0,"",教務委員編集用!R68)</f>
        <v/>
      </c>
    </row>
    <row r="50" spans="2:20" ht="13.5" customHeight="1">
      <c r="B50" s="488"/>
      <c r="C50" s="509"/>
      <c r="D50" s="492"/>
      <c r="E50" s="500"/>
      <c r="F50" s="191" t="str">
        <f>教務委員編集用!F69</f>
        <v>線形代数I</v>
      </c>
      <c r="G50" s="191">
        <f>教務委員編集用!G69</f>
        <v>2</v>
      </c>
      <c r="H50" s="191" t="str">
        <f>教務委員編集用!H69</f>
        <v>必修</v>
      </c>
      <c r="I50" s="191" t="str">
        <f>教務委員編集用!I69</f>
        <v>履修</v>
      </c>
      <c r="J50" s="191">
        <f>教務委員編集用!J69</f>
        <v>2</v>
      </c>
      <c r="K50" s="191" t="str">
        <f>教務委員編集用!K69</f>
        <v>通年</v>
      </c>
      <c r="L50" s="191">
        <f>教務委員編集用!L69</f>
        <v>45</v>
      </c>
      <c r="M50" s="191">
        <f>教務委員編集用!M69</f>
        <v>100</v>
      </c>
      <c r="N50" s="191">
        <f>教務委員編集用!N69</f>
        <v>45</v>
      </c>
      <c r="O50" s="219" t="str">
        <f>IF(教務委員編集用!S69=0,"",教務委員編集用!S69)</f>
        <v/>
      </c>
      <c r="P50" s="220" t="str">
        <f>IF(教務委員編集用!T69=0,"",教務委員編集用!T69)</f>
        <v/>
      </c>
      <c r="Q50" s="243" t="str">
        <f>IF(教務委員編集用!O69=0,"",教務委員編集用!O69)</f>
        <v/>
      </c>
      <c r="R50" s="219" t="str">
        <f>IF(教務委員編集用!P69=0,"",教務委員編集用!P69)</f>
        <v/>
      </c>
      <c r="S50" s="219" t="str">
        <f>IF(教務委員編集用!Q69=0,"",教務委員編集用!Q69)</f>
        <v/>
      </c>
      <c r="T50" s="219" t="str">
        <f>IF(教務委員編集用!R69=0,"",教務委員編集用!R69)</f>
        <v/>
      </c>
    </row>
    <row r="51" spans="2:20" ht="13.5" customHeight="1">
      <c r="B51" s="488"/>
      <c r="C51" s="509"/>
      <c r="D51" s="492"/>
      <c r="E51" s="500"/>
      <c r="F51" s="191" t="str">
        <f>教務委員編集用!F70</f>
        <v>化学I</v>
      </c>
      <c r="G51" s="191">
        <f>教務委員編集用!G70</f>
        <v>2</v>
      </c>
      <c r="H51" s="191" t="str">
        <f>教務委員編集用!H70</f>
        <v>必修</v>
      </c>
      <c r="I51" s="191" t="str">
        <f>教務委員編集用!I70</f>
        <v>履修</v>
      </c>
      <c r="J51" s="191">
        <f>教務委員編集用!J70</f>
        <v>1</v>
      </c>
      <c r="K51" s="191" t="str">
        <f>教務委員編集用!K70</f>
        <v>通年</v>
      </c>
      <c r="L51" s="191">
        <f>教務委員編集用!L70</f>
        <v>45</v>
      </c>
      <c r="M51" s="191">
        <f>教務委員編集用!M70</f>
        <v>100</v>
      </c>
      <c r="N51" s="191">
        <f>教務委員編集用!N70</f>
        <v>45</v>
      </c>
      <c r="O51" s="219" t="str">
        <f>IF(教務委員編集用!S70=0,"",教務委員編集用!S70)</f>
        <v/>
      </c>
      <c r="P51" s="220" t="str">
        <f>IF(教務委員編集用!T70=0,"",教務委員編集用!T70)</f>
        <v/>
      </c>
      <c r="Q51" s="243" t="str">
        <f>IF(教務委員編集用!O70=0,"",教務委員編集用!O70)</f>
        <v/>
      </c>
      <c r="R51" s="219" t="str">
        <f>IF(教務委員編集用!P70=0,"",教務委員編集用!P70)</f>
        <v/>
      </c>
      <c r="S51" s="219" t="str">
        <f>IF(教務委員編集用!Q70=0,"",教務委員編集用!Q70)</f>
        <v/>
      </c>
      <c r="T51" s="219" t="str">
        <f>IF(教務委員編集用!R70=0,"",教務委員編集用!R70)</f>
        <v/>
      </c>
    </row>
    <row r="52" spans="2:20" ht="13.5" customHeight="1">
      <c r="B52" s="488"/>
      <c r="C52" s="509"/>
      <c r="D52" s="492"/>
      <c r="E52" s="500"/>
      <c r="F52" s="191" t="str">
        <f>教務委員編集用!F71</f>
        <v>化学II</v>
      </c>
      <c r="G52" s="191">
        <f>教務委員編集用!G71</f>
        <v>2</v>
      </c>
      <c r="H52" s="191" t="str">
        <f>教務委員編集用!H71</f>
        <v>必修</v>
      </c>
      <c r="I52" s="191" t="str">
        <f>教務委員編集用!I71</f>
        <v>履修</v>
      </c>
      <c r="J52" s="191">
        <f>教務委員編集用!J71</f>
        <v>2</v>
      </c>
      <c r="K52" s="191" t="str">
        <f>教務委員編集用!K71</f>
        <v>通年</v>
      </c>
      <c r="L52" s="191">
        <f>教務委員編集用!L71</f>
        <v>45</v>
      </c>
      <c r="M52" s="191">
        <f>教務委員編集用!M71</f>
        <v>100</v>
      </c>
      <c r="N52" s="191">
        <f>教務委員編集用!N71</f>
        <v>45</v>
      </c>
      <c r="O52" s="219" t="str">
        <f>IF(教務委員編集用!S71=0,"",教務委員編集用!S71)</f>
        <v/>
      </c>
      <c r="P52" s="220" t="str">
        <f>IF(教務委員編集用!T71=0,"",教務委員編集用!T71)</f>
        <v/>
      </c>
      <c r="Q52" s="243" t="str">
        <f>IF(教務委員編集用!O71=0,"",教務委員編集用!O71)</f>
        <v/>
      </c>
      <c r="R52" s="219" t="str">
        <f>IF(教務委員編集用!P71=0,"",教務委員編集用!P71)</f>
        <v/>
      </c>
      <c r="S52" s="219" t="str">
        <f>IF(教務委員編集用!Q71=0,"",教務委員編集用!Q71)</f>
        <v/>
      </c>
      <c r="T52" s="219" t="str">
        <f>IF(教務委員編集用!R71=0,"",教務委員編集用!R71)</f>
        <v/>
      </c>
    </row>
    <row r="53" spans="2:20" ht="13.5" customHeight="1">
      <c r="B53" s="488"/>
      <c r="C53" s="509"/>
      <c r="D53" s="492"/>
      <c r="E53" s="500"/>
      <c r="F53" s="191" t="str">
        <f>教務委員編集用!F72</f>
        <v>物理I</v>
      </c>
      <c r="G53" s="191">
        <f>教務委員編集用!G72</f>
        <v>2</v>
      </c>
      <c r="H53" s="191" t="str">
        <f>教務委員編集用!H72</f>
        <v>必修</v>
      </c>
      <c r="I53" s="191" t="str">
        <f>教務委員編集用!I72</f>
        <v>履修</v>
      </c>
      <c r="J53" s="191">
        <f>教務委員編集用!J72</f>
        <v>1</v>
      </c>
      <c r="K53" s="191" t="str">
        <f>教務委員編集用!K72</f>
        <v>通年</v>
      </c>
      <c r="L53" s="191">
        <f>教務委員編集用!L72</f>
        <v>45</v>
      </c>
      <c r="M53" s="191">
        <f>教務委員編集用!M72</f>
        <v>100</v>
      </c>
      <c r="N53" s="191">
        <f>教務委員編集用!N72</f>
        <v>45</v>
      </c>
      <c r="O53" s="219" t="str">
        <f>IF(教務委員編集用!S72=0,"",教務委員編集用!S72)</f>
        <v/>
      </c>
      <c r="P53" s="220" t="str">
        <f>IF(教務委員編集用!T72=0,"",教務委員編集用!T72)</f>
        <v/>
      </c>
      <c r="Q53" s="243" t="str">
        <f>IF(教務委員編集用!O72=0,"",教務委員編集用!O72)</f>
        <v/>
      </c>
      <c r="R53" s="219" t="str">
        <f>IF(教務委員編集用!P72=0,"",教務委員編集用!P72)</f>
        <v/>
      </c>
      <c r="S53" s="219" t="str">
        <f>IF(教務委員編集用!Q72=0,"",教務委員編集用!Q72)</f>
        <v/>
      </c>
      <c r="T53" s="219" t="str">
        <f>IF(教務委員編集用!R72=0,"",教務委員編集用!R72)</f>
        <v/>
      </c>
    </row>
    <row r="54" spans="2:20" ht="13.5" customHeight="1">
      <c r="B54" s="488"/>
      <c r="C54" s="509"/>
      <c r="D54" s="492"/>
      <c r="E54" s="500"/>
      <c r="F54" s="191" t="str">
        <f>教務委員編集用!F73</f>
        <v>物理II</v>
      </c>
      <c r="G54" s="191">
        <f>教務委員編集用!G73</f>
        <v>2</v>
      </c>
      <c r="H54" s="191" t="str">
        <f>教務委員編集用!H73</f>
        <v>必修</v>
      </c>
      <c r="I54" s="191" t="str">
        <f>教務委員編集用!I73</f>
        <v>履修</v>
      </c>
      <c r="J54" s="191">
        <f>教務委員編集用!J73</f>
        <v>2</v>
      </c>
      <c r="K54" s="191" t="str">
        <f>教務委員編集用!K73</f>
        <v>通年</v>
      </c>
      <c r="L54" s="191">
        <f>教務委員編集用!L73</f>
        <v>45</v>
      </c>
      <c r="M54" s="191">
        <f>教務委員編集用!M73</f>
        <v>100</v>
      </c>
      <c r="N54" s="191">
        <f>教務委員編集用!N73</f>
        <v>45</v>
      </c>
      <c r="O54" s="219" t="str">
        <f>IF(教務委員編集用!S73=0,"",教務委員編集用!S73)</f>
        <v/>
      </c>
      <c r="P54" s="220" t="str">
        <f>IF(教務委員編集用!T73=0,"",教務委員編集用!T73)</f>
        <v/>
      </c>
      <c r="Q54" s="243" t="str">
        <f>IF(教務委員編集用!O73=0,"",教務委員編集用!O73)</f>
        <v/>
      </c>
      <c r="R54" s="219" t="str">
        <f>IF(教務委員編集用!P73=0,"",教務委員編集用!P73)</f>
        <v/>
      </c>
      <c r="S54" s="219" t="str">
        <f>IF(教務委員編集用!Q73=0,"",教務委員編集用!Q73)</f>
        <v/>
      </c>
      <c r="T54" s="219" t="str">
        <f>IF(教務委員編集用!R73=0,"",教務委員編集用!R73)</f>
        <v/>
      </c>
    </row>
    <row r="55" spans="2:20" ht="13.5" customHeight="1">
      <c r="B55" s="488"/>
      <c r="C55" s="509"/>
      <c r="D55" s="492"/>
      <c r="E55" s="500"/>
      <c r="F55" s="191" t="str">
        <f>教務委員編集用!F74</f>
        <v>科学演習・実験</v>
      </c>
      <c r="G55" s="191">
        <f>教務委員編集用!G74</f>
        <v>1</v>
      </c>
      <c r="H55" s="191" t="str">
        <f>教務委員編集用!H74</f>
        <v>必修</v>
      </c>
      <c r="I55" s="191" t="str">
        <f>教務委員編集用!I74</f>
        <v>履修</v>
      </c>
      <c r="J55" s="191">
        <f>教務委員編集用!J74</f>
        <v>2</v>
      </c>
      <c r="K55" s="191" t="str">
        <f>教務委員編集用!K74</f>
        <v>半期</v>
      </c>
      <c r="L55" s="191">
        <f>教務委員編集用!L74</f>
        <v>22.5</v>
      </c>
      <c r="M55" s="191">
        <f>教務委員編集用!M74</f>
        <v>100</v>
      </c>
      <c r="N55" s="191">
        <f>教務委員編集用!N74</f>
        <v>22.5</v>
      </c>
      <c r="O55" s="219" t="str">
        <f>IF(教務委員編集用!S74=0,"",教務委員編集用!S74)</f>
        <v/>
      </c>
      <c r="P55" s="220" t="str">
        <f>IF(教務委員編集用!T74=0,"",教務委員編集用!T74)</f>
        <v/>
      </c>
      <c r="Q55" s="243" t="str">
        <f>IF(教務委員編集用!O74=0,"",教務委員編集用!O74)</f>
        <v/>
      </c>
      <c r="R55" s="219" t="str">
        <f>IF(教務委員編集用!P74=0,"",教務委員編集用!P74)</f>
        <v/>
      </c>
      <c r="S55" s="219" t="str">
        <f>IF(教務委員編集用!Q74=0,"",教務委員編集用!Q74)</f>
        <v/>
      </c>
      <c r="T55" s="219" t="str">
        <f>IF(教務委員編集用!R74=0,"",教務委員編集用!R74)</f>
        <v/>
      </c>
    </row>
    <row r="56" spans="2:20" ht="13.5" customHeight="1">
      <c r="B56" s="488"/>
      <c r="C56" s="509"/>
      <c r="D56" s="492"/>
      <c r="E56" s="500"/>
      <c r="F56" s="191" t="str">
        <f>教務委員編集用!F75</f>
        <v>微分積分ⅡＡ</v>
      </c>
      <c r="G56" s="191">
        <f>教務委員編集用!G75</f>
        <v>2</v>
      </c>
      <c r="H56" s="191" t="str">
        <f>教務委員編集用!H75</f>
        <v>必修</v>
      </c>
      <c r="I56" s="191" t="str">
        <f>教務委員編集用!I75</f>
        <v>履修</v>
      </c>
      <c r="J56" s="191">
        <f>教務委員編集用!J75</f>
        <v>3</v>
      </c>
      <c r="K56" s="191" t="str">
        <f>教務委員編集用!K75</f>
        <v>通年</v>
      </c>
      <c r="L56" s="191">
        <f>教務委員編集用!L75</f>
        <v>45</v>
      </c>
      <c r="M56" s="191">
        <f>教務委員編集用!M75</f>
        <v>100</v>
      </c>
      <c r="N56" s="191">
        <f>教務委員編集用!N75</f>
        <v>45</v>
      </c>
      <c r="O56" s="219" t="str">
        <f>IF(教務委員編集用!S75=0,"",教務委員編集用!S75)</f>
        <v/>
      </c>
      <c r="P56" s="220" t="str">
        <f>IF(教務委員編集用!T75=0,"",教務委員編集用!T75)</f>
        <v/>
      </c>
      <c r="Q56" s="243" t="str">
        <f>IF(教務委員編集用!O75=0,"",教務委員編集用!O75)</f>
        <v/>
      </c>
      <c r="R56" s="219" t="str">
        <f>IF(教務委員編集用!P75=0,"",教務委員編集用!P75)</f>
        <v/>
      </c>
      <c r="S56" s="219" t="str">
        <f>IF(教務委員編集用!Q75=0,"",教務委員編集用!Q75)</f>
        <v/>
      </c>
      <c r="T56" s="219" t="str">
        <f>IF(教務委員編集用!R75=0,"",教務委員編集用!R75)</f>
        <v/>
      </c>
    </row>
    <row r="57" spans="2:20" ht="13.5" customHeight="1">
      <c r="B57" s="488"/>
      <c r="C57" s="509"/>
      <c r="D57" s="492"/>
      <c r="E57" s="500"/>
      <c r="F57" s="191" t="str">
        <f>教務委員編集用!F76</f>
        <v>微分積分ⅡＢ</v>
      </c>
      <c r="G57" s="191">
        <f>教務委員編集用!G76</f>
        <v>2</v>
      </c>
      <c r="H57" s="191" t="str">
        <f>教務委員編集用!H76</f>
        <v>必修</v>
      </c>
      <c r="I57" s="191" t="str">
        <f>教務委員編集用!I76</f>
        <v>履修</v>
      </c>
      <c r="J57" s="191">
        <f>教務委員編集用!J76</f>
        <v>3</v>
      </c>
      <c r="K57" s="191" t="str">
        <f>教務委員編集用!K76</f>
        <v>通年</v>
      </c>
      <c r="L57" s="191">
        <f>教務委員編集用!L76</f>
        <v>45</v>
      </c>
      <c r="M57" s="191">
        <f>教務委員編集用!M76</f>
        <v>100</v>
      </c>
      <c r="N57" s="191">
        <f>教務委員編集用!N76</f>
        <v>45</v>
      </c>
      <c r="O57" s="219" t="str">
        <f>IF(教務委員編集用!S76=0,"",教務委員編集用!S76)</f>
        <v/>
      </c>
      <c r="P57" s="220" t="str">
        <f>IF(教務委員編集用!T76=0,"",教務委員編集用!T76)</f>
        <v/>
      </c>
      <c r="Q57" s="243" t="str">
        <f>IF(教務委員編集用!O76=0,"",教務委員編集用!O76)</f>
        <v/>
      </c>
      <c r="R57" s="219" t="str">
        <f>IF(教務委員編集用!P76=0,"",教務委員編集用!P76)</f>
        <v/>
      </c>
      <c r="S57" s="219" t="str">
        <f>IF(教務委員編集用!Q76=0,"",教務委員編集用!Q76)</f>
        <v/>
      </c>
      <c r="T57" s="219" t="str">
        <f>IF(教務委員編集用!R76=0,"",教務委員編集用!R76)</f>
        <v/>
      </c>
    </row>
    <row r="58" spans="2:20" ht="13.5" customHeight="1">
      <c r="B58" s="488"/>
      <c r="C58" s="509"/>
      <c r="D58" s="492"/>
      <c r="E58" s="500"/>
      <c r="F58" s="191" t="str">
        <f>教務委員編集用!F77</f>
        <v>確率統計I　</v>
      </c>
      <c r="G58" s="191">
        <f>教務委員編集用!G77</f>
        <v>1</v>
      </c>
      <c r="H58" s="191" t="str">
        <f>教務委員編集用!H77</f>
        <v>必修</v>
      </c>
      <c r="I58" s="191" t="str">
        <f>教務委員編集用!I77</f>
        <v>履修</v>
      </c>
      <c r="J58" s="191">
        <f>教務委員編集用!J77</f>
        <v>3</v>
      </c>
      <c r="K58" s="191" t="str">
        <f>教務委員編集用!K77</f>
        <v>半期</v>
      </c>
      <c r="L58" s="191">
        <f>教務委員編集用!L77</f>
        <v>22.5</v>
      </c>
      <c r="M58" s="191">
        <f>教務委員編集用!M77</f>
        <v>100</v>
      </c>
      <c r="N58" s="191">
        <f>教務委員編集用!N77</f>
        <v>22.5</v>
      </c>
      <c r="O58" s="219" t="str">
        <f>IF(教務委員編集用!S77=0,"",教務委員編集用!S77)</f>
        <v/>
      </c>
      <c r="P58" s="220" t="str">
        <f>IF(教務委員編集用!T77=0,"",教務委員編集用!T77)</f>
        <v/>
      </c>
      <c r="Q58" s="243" t="str">
        <f>IF(教務委員編集用!O77=0,"",教務委員編集用!O77)</f>
        <v/>
      </c>
      <c r="R58" s="219" t="str">
        <f>IF(教務委員編集用!P77=0,"",教務委員編集用!P77)</f>
        <v/>
      </c>
      <c r="S58" s="219" t="str">
        <f>IF(教務委員編集用!Q77=0,"",教務委員編集用!Q77)</f>
        <v/>
      </c>
      <c r="T58" s="219" t="str">
        <f>IF(教務委員編集用!R77=0,"",教務委員編集用!R77)</f>
        <v/>
      </c>
    </row>
    <row r="59" spans="2:20" ht="13.5" customHeight="1">
      <c r="B59" s="488"/>
      <c r="C59" s="509"/>
      <c r="D59" s="492"/>
      <c r="E59" s="500"/>
      <c r="F59" s="191" t="str">
        <f>教務委員編集用!F78</f>
        <v>線形代数Ⅱ　</v>
      </c>
      <c r="G59" s="191">
        <f>教務委員編集用!G78</f>
        <v>1</v>
      </c>
      <c r="H59" s="191" t="str">
        <f>教務委員編集用!H78</f>
        <v>必修</v>
      </c>
      <c r="I59" s="191" t="str">
        <f>教務委員編集用!I78</f>
        <v>履修</v>
      </c>
      <c r="J59" s="191">
        <f>教務委員編集用!J78</f>
        <v>3</v>
      </c>
      <c r="K59" s="191" t="str">
        <f>教務委員編集用!K78</f>
        <v>半期</v>
      </c>
      <c r="L59" s="191">
        <f>教務委員編集用!L78</f>
        <v>22.5</v>
      </c>
      <c r="M59" s="191">
        <f>教務委員編集用!M78</f>
        <v>100</v>
      </c>
      <c r="N59" s="191">
        <f>教務委員編集用!N78</f>
        <v>22.5</v>
      </c>
      <c r="O59" s="219" t="str">
        <f>IF(教務委員編集用!S78=0,"",教務委員編集用!S78)</f>
        <v/>
      </c>
      <c r="P59" s="220" t="str">
        <f>IF(教務委員編集用!T78=0,"",教務委員編集用!T78)</f>
        <v/>
      </c>
      <c r="Q59" s="243" t="str">
        <f>IF(教務委員編集用!O78=0,"",教務委員編集用!O78)</f>
        <v/>
      </c>
      <c r="R59" s="219" t="str">
        <f>IF(教務委員編集用!P78=0,"",教務委員編集用!P78)</f>
        <v/>
      </c>
      <c r="S59" s="219" t="str">
        <f>IF(教務委員編集用!Q78=0,"",教務委員編集用!Q78)</f>
        <v/>
      </c>
      <c r="T59" s="219" t="str">
        <f>IF(教務委員編集用!R78=0,"",教務委員編集用!R78)</f>
        <v/>
      </c>
    </row>
    <row r="60" spans="2:20" ht="13.5" customHeight="1">
      <c r="B60" s="488"/>
      <c r="C60" s="509"/>
      <c r="D60" s="492"/>
      <c r="E60" s="500"/>
      <c r="F60" s="191" t="str">
        <f>教務委員編集用!F79</f>
        <v>応用物理Ⅰ</v>
      </c>
      <c r="G60" s="191">
        <f>教務委員編集用!G79</f>
        <v>2</v>
      </c>
      <c r="H60" s="191" t="str">
        <f>教務委員編集用!H79</f>
        <v>必修</v>
      </c>
      <c r="I60" s="191" t="str">
        <f>教務委員編集用!I79</f>
        <v>履修</v>
      </c>
      <c r="J60" s="191">
        <f>教務委員編集用!J79</f>
        <v>3</v>
      </c>
      <c r="K60" s="191" t="str">
        <f>教務委員編集用!K79</f>
        <v>通年</v>
      </c>
      <c r="L60" s="191">
        <f>教務委員編集用!L79</f>
        <v>45</v>
      </c>
      <c r="M60" s="191">
        <f>教務委員編集用!M79</f>
        <v>100</v>
      </c>
      <c r="N60" s="191">
        <f>教務委員編集用!N79</f>
        <v>45</v>
      </c>
      <c r="O60" s="219" t="str">
        <f>IF(教務委員編集用!S79=0,"",教務委員編集用!S79)</f>
        <v/>
      </c>
      <c r="P60" s="220" t="str">
        <f>IF(教務委員編集用!T79=0,"",教務委員編集用!T79)</f>
        <v/>
      </c>
      <c r="Q60" s="243" t="str">
        <f>IF(教務委員編集用!O79=0,"",教務委員編集用!O79)</f>
        <v/>
      </c>
      <c r="R60" s="219" t="str">
        <f>IF(教務委員編集用!P79=0,"",教務委員編集用!P79)</f>
        <v/>
      </c>
      <c r="S60" s="219" t="str">
        <f>IF(教務委員編集用!Q79=0,"",教務委員編集用!Q79)</f>
        <v/>
      </c>
      <c r="T60" s="219" t="str">
        <f>IF(教務委員編集用!R79=0,"",教務委員編集用!R79)</f>
        <v/>
      </c>
    </row>
    <row r="61" spans="2:20" ht="13.5" customHeight="1">
      <c r="B61" s="488"/>
      <c r="C61" s="509"/>
      <c r="D61" s="492"/>
      <c r="E61" s="500"/>
      <c r="F61" s="191" t="str">
        <f>教務委員編集用!F80</f>
        <v>応用物理Ⅱ</v>
      </c>
      <c r="G61" s="191">
        <f>教務委員編集用!G80</f>
        <v>2</v>
      </c>
      <c r="H61" s="191" t="str">
        <f>教務委員編集用!H80</f>
        <v>必修</v>
      </c>
      <c r="I61" s="191" t="str">
        <f>教務委員編集用!I80</f>
        <v>学修</v>
      </c>
      <c r="J61" s="191">
        <f>教務委員編集用!J80</f>
        <v>4</v>
      </c>
      <c r="K61" s="191" t="str">
        <f>教務委員編集用!K80</f>
        <v>半期</v>
      </c>
      <c r="L61" s="191">
        <f>教務委員編集用!L80</f>
        <v>22.5</v>
      </c>
      <c r="M61" s="191">
        <f>教務委員編集用!M80</f>
        <v>100</v>
      </c>
      <c r="N61" s="191">
        <f>教務委員編集用!N80</f>
        <v>22.5</v>
      </c>
      <c r="O61" s="219" t="str">
        <f>IF(教務委員編集用!S80=0,"",教務委員編集用!S80)</f>
        <v/>
      </c>
      <c r="P61" s="220" t="str">
        <f>IF(教務委員編集用!T80=0,"",教務委員編集用!T80)</f>
        <v/>
      </c>
      <c r="Q61" s="243" t="str">
        <f>IF(教務委員編集用!O80=0,"",教務委員編集用!O80)</f>
        <v/>
      </c>
      <c r="R61" s="219" t="str">
        <f>IF(教務委員編集用!P80=0,"",教務委員編集用!P80)</f>
        <v/>
      </c>
      <c r="S61" s="219" t="str">
        <f>IF(教務委員編集用!Q80=0,"",教務委員編集用!Q80)</f>
        <v/>
      </c>
      <c r="T61" s="219" t="str">
        <f>IF(教務委員編集用!R80=0,"",教務委員編集用!R80)</f>
        <v/>
      </c>
    </row>
    <row r="62" spans="2:20" ht="13.5" customHeight="1">
      <c r="B62" s="488"/>
      <c r="C62" s="509"/>
      <c r="D62" s="492"/>
      <c r="E62" s="500"/>
      <c r="F62" s="191" t="str">
        <f>教務委員編集用!F81</f>
        <v>ベクトル解析</v>
      </c>
      <c r="G62" s="191">
        <f>教務委員編集用!G81</f>
        <v>2</v>
      </c>
      <c r="H62" s="191" t="str">
        <f>教務委員編集用!H81</f>
        <v>必修</v>
      </c>
      <c r="I62" s="191" t="str">
        <f>教務委員編集用!I81</f>
        <v>学修</v>
      </c>
      <c r="J62" s="191">
        <f>教務委員編集用!J81</f>
        <v>4</v>
      </c>
      <c r="K62" s="191" t="str">
        <f>教務委員編集用!K81</f>
        <v>半期</v>
      </c>
      <c r="L62" s="191">
        <f>教務委員編集用!L81</f>
        <v>22.5</v>
      </c>
      <c r="M62" s="191">
        <f>教務委員編集用!M81</f>
        <v>100</v>
      </c>
      <c r="N62" s="191">
        <f>教務委員編集用!N81</f>
        <v>22.5</v>
      </c>
      <c r="O62" s="219" t="str">
        <f>IF(教務委員編集用!S81=0,"",教務委員編集用!S81)</f>
        <v/>
      </c>
      <c r="P62" s="220" t="str">
        <f>IF(教務委員編集用!T81=0,"",教務委員編集用!T81)</f>
        <v/>
      </c>
      <c r="Q62" s="243" t="str">
        <f>IF(教務委員編集用!O81=0,"",教務委員編集用!O81)</f>
        <v/>
      </c>
      <c r="R62" s="219" t="str">
        <f>IF(教務委員編集用!P81=0,"",教務委員編集用!P81)</f>
        <v/>
      </c>
      <c r="S62" s="219" t="str">
        <f>IF(教務委員編集用!Q81=0,"",教務委員編集用!Q81)</f>
        <v/>
      </c>
      <c r="T62" s="219" t="str">
        <f>IF(教務委員編集用!R81=0,"",教務委員編集用!R81)</f>
        <v/>
      </c>
    </row>
    <row r="63" spans="2:20">
      <c r="B63" s="488"/>
      <c r="C63" s="509"/>
      <c r="D63" s="490"/>
      <c r="E63" s="502"/>
      <c r="F63" s="191" t="str">
        <f>教務委員編集用!F82</f>
        <v>確率統計Ⅱ</v>
      </c>
      <c r="G63" s="191">
        <f>教務委員編集用!G82</f>
        <v>2</v>
      </c>
      <c r="H63" s="191" t="str">
        <f>教務委員編集用!H82</f>
        <v>必修</v>
      </c>
      <c r="I63" s="191" t="str">
        <f>教務委員編集用!I82</f>
        <v>学修</v>
      </c>
      <c r="J63" s="191">
        <f>教務委員編集用!J82</f>
        <v>4</v>
      </c>
      <c r="K63" s="191" t="str">
        <f>教務委員編集用!K82</f>
        <v>半期</v>
      </c>
      <c r="L63" s="191">
        <f>教務委員編集用!L82</f>
        <v>22.5</v>
      </c>
      <c r="M63" s="191">
        <f>教務委員編集用!M82</f>
        <v>100</v>
      </c>
      <c r="N63" s="191">
        <f>教務委員編集用!N82</f>
        <v>22.5</v>
      </c>
      <c r="O63" s="219" t="str">
        <f>IF(教務委員編集用!S82=0,"",教務委員編集用!S82)</f>
        <v/>
      </c>
      <c r="P63" s="220" t="str">
        <f>IF(教務委員編集用!T82=0,"",教務委員編集用!T82)</f>
        <v/>
      </c>
      <c r="Q63" s="243" t="str">
        <f>IF(教務委員編集用!O82=0,"",教務委員編集用!O82)</f>
        <v/>
      </c>
      <c r="R63" s="219" t="str">
        <f>IF(教務委員編集用!P82=0,"",教務委員編集用!P82)</f>
        <v/>
      </c>
      <c r="S63" s="219" t="str">
        <f>IF(教務委員編集用!Q82=0,"",教務委員編集用!Q82)</f>
        <v/>
      </c>
      <c r="T63" s="219" t="str">
        <f>IF(教務委員編集用!R82=0,"",教務委員編集用!R82)</f>
        <v/>
      </c>
    </row>
    <row r="64" spans="2:20">
      <c r="B64" s="488"/>
      <c r="C64" s="509"/>
      <c r="D64" s="490"/>
      <c r="E64" s="502"/>
      <c r="F64" s="191" t="str">
        <f>教務委員編集用!F83</f>
        <v>フーリエ解析</v>
      </c>
      <c r="G64" s="191">
        <f>教務委員編集用!G83</f>
        <v>2</v>
      </c>
      <c r="H64" s="191" t="str">
        <f>教務委員編集用!H83</f>
        <v>選択</v>
      </c>
      <c r="I64" s="191" t="str">
        <f>教務委員編集用!I83</f>
        <v>学修</v>
      </c>
      <c r="J64" s="191">
        <f>教務委員編集用!J83</f>
        <v>5</v>
      </c>
      <c r="K64" s="191" t="str">
        <f>教務委員編集用!K83</f>
        <v>半期</v>
      </c>
      <c r="L64" s="191">
        <f>教務委員編集用!L83</f>
        <v>22.5</v>
      </c>
      <c r="M64" s="191">
        <f>教務委員編集用!M83</f>
        <v>100</v>
      </c>
      <c r="N64" s="191">
        <f>教務委員編集用!N83</f>
        <v>0</v>
      </c>
      <c r="O64" s="214"/>
      <c r="P64" s="215"/>
      <c r="Q64" s="244"/>
      <c r="R64" s="245"/>
      <c r="S64" s="245"/>
      <c r="T64" s="238"/>
    </row>
    <row r="65" spans="2:20">
      <c r="B65" s="488"/>
      <c r="C65" s="509"/>
      <c r="D65" s="490"/>
      <c r="E65" s="502"/>
      <c r="F65" s="191" t="str">
        <f>教務委員編集用!F84</f>
        <v>複素関数論</v>
      </c>
      <c r="G65" s="191">
        <f>教務委員編集用!G84</f>
        <v>2</v>
      </c>
      <c r="H65" s="191" t="str">
        <f>教務委員編集用!H84</f>
        <v>選択</v>
      </c>
      <c r="I65" s="191" t="str">
        <f>教務委員編集用!I84</f>
        <v>学修</v>
      </c>
      <c r="J65" s="191">
        <f>教務委員編集用!J84</f>
        <v>5</v>
      </c>
      <c r="K65" s="191" t="str">
        <f>教務委員編集用!K84</f>
        <v>半期</v>
      </c>
      <c r="L65" s="191">
        <f>教務委員編集用!L84</f>
        <v>22.5</v>
      </c>
      <c r="M65" s="191">
        <f>教務委員編集用!M84</f>
        <v>100</v>
      </c>
      <c r="N65" s="191">
        <f>教務委員編集用!N84</f>
        <v>0</v>
      </c>
      <c r="O65" s="214"/>
      <c r="P65" s="215"/>
      <c r="Q65" s="244"/>
      <c r="R65" s="245"/>
      <c r="S65" s="245"/>
      <c r="T65" s="238"/>
    </row>
    <row r="66" spans="2:20">
      <c r="B66" s="488"/>
      <c r="C66" s="509"/>
      <c r="D66" s="490"/>
      <c r="E66" s="502"/>
      <c r="F66" s="191" t="str">
        <f>教務委員編集用!F85</f>
        <v>フーリエ解析</v>
      </c>
      <c r="G66" s="191">
        <f>教務委員編集用!G85</f>
        <v>2</v>
      </c>
      <c r="H66" s="191" t="str">
        <f>教務委員編集用!H85</f>
        <v>選択</v>
      </c>
      <c r="I66" s="191" t="str">
        <f>教務委員編集用!I85</f>
        <v>学修</v>
      </c>
      <c r="J66" s="191">
        <f>教務委員編集用!J85</f>
        <v>4</v>
      </c>
      <c r="K66" s="191" t="str">
        <f>教務委員編集用!K85</f>
        <v>半期</v>
      </c>
      <c r="L66" s="213">
        <f>教務委員編集用!L85</f>
        <v>22.5</v>
      </c>
      <c r="M66" s="213">
        <f>教務委員編集用!M85</f>
        <v>100</v>
      </c>
      <c r="N66" s="213">
        <f>教務委員編集用!N85</f>
        <v>0</v>
      </c>
      <c r="O66" s="219" t="str">
        <f>IF(教務委員編集用!S85=0,"",教務委員編集用!S85)</f>
        <v/>
      </c>
      <c r="P66" s="220" t="str">
        <f>IF(教務委員編集用!T85=0,"",教務委員編集用!T85)</f>
        <v/>
      </c>
      <c r="Q66" s="243" t="str">
        <f>IF(教務委員編集用!O85=0,"",教務委員編集用!O85)</f>
        <v/>
      </c>
      <c r="R66" s="219" t="str">
        <f>IF(教務委員編集用!P85=0,"",教務委員編集用!P85)</f>
        <v/>
      </c>
      <c r="S66" s="219" t="str">
        <f>IF(教務委員編集用!Q85=0,"",教務委員編集用!Q85)</f>
        <v/>
      </c>
      <c r="T66" s="219" t="str">
        <f>IF(教務委員編集用!R85=0,"",教務委員編集用!R85)</f>
        <v/>
      </c>
    </row>
    <row r="67" spans="2:20">
      <c r="B67" s="488"/>
      <c r="C67" s="509"/>
      <c r="D67" s="490"/>
      <c r="E67" s="502"/>
      <c r="F67" s="191" t="str">
        <f>教務委員編集用!F86</f>
        <v>複素関数論</v>
      </c>
      <c r="G67" s="191">
        <f>教務委員編集用!G86</f>
        <v>2</v>
      </c>
      <c r="H67" s="191" t="str">
        <f>教務委員編集用!H86</f>
        <v>選択</v>
      </c>
      <c r="I67" s="191" t="str">
        <f>教務委員編集用!I86</f>
        <v>学修</v>
      </c>
      <c r="J67" s="191">
        <f>教務委員編集用!J86</f>
        <v>4</v>
      </c>
      <c r="K67" s="191" t="str">
        <f>教務委員編集用!K86</f>
        <v>半期</v>
      </c>
      <c r="L67" s="213">
        <f>教務委員編集用!L86</f>
        <v>22.5</v>
      </c>
      <c r="M67" s="213">
        <f>教務委員編集用!M86</f>
        <v>100</v>
      </c>
      <c r="N67" s="213">
        <f>教務委員編集用!N86</f>
        <v>0</v>
      </c>
      <c r="O67" s="219" t="str">
        <f>IF(教務委員編集用!S86=0,"",教務委員編集用!S86)</f>
        <v/>
      </c>
      <c r="P67" s="220" t="str">
        <f>IF(教務委員編集用!T86=0,"",教務委員編集用!T86)</f>
        <v/>
      </c>
      <c r="Q67" s="243" t="str">
        <f>IF(教務委員編集用!O86=0,"",教務委員編集用!O86)</f>
        <v/>
      </c>
      <c r="R67" s="219" t="str">
        <f>IF(教務委員編集用!P86=0,"",教務委員編集用!P86)</f>
        <v/>
      </c>
      <c r="S67" s="219" t="str">
        <f>IF(教務委員編集用!Q86=0,"",教務委員編集用!Q86)</f>
        <v/>
      </c>
      <c r="T67" s="219" t="str">
        <f>IF(教務委員編集用!R86=0,"",教務委員編集用!R86)</f>
        <v/>
      </c>
    </row>
    <row r="68" spans="2:20">
      <c r="B68" s="488"/>
      <c r="C68" s="509"/>
      <c r="D68" s="490"/>
      <c r="E68" s="502"/>
      <c r="F68" s="191" t="str">
        <f>教務委員編集用!F87</f>
        <v>地球科学</v>
      </c>
      <c r="G68" s="191">
        <f>教務委員編集用!G87</f>
        <v>1</v>
      </c>
      <c r="H68" s="191" t="str">
        <f>教務委員編集用!H87</f>
        <v>必修</v>
      </c>
      <c r="I68" s="191" t="str">
        <f>教務委員編集用!I87</f>
        <v>履修</v>
      </c>
      <c r="J68" s="191">
        <f>教務委員編集用!J87</f>
        <v>4</v>
      </c>
      <c r="K68" s="191" t="str">
        <f>教務委員編集用!K87</f>
        <v>半期</v>
      </c>
      <c r="L68" s="213">
        <f>教務委員編集用!L87</f>
        <v>22.5</v>
      </c>
      <c r="M68" s="213">
        <f>教務委員編集用!M87</f>
        <v>100</v>
      </c>
      <c r="N68" s="213">
        <f>教務委員編集用!N87</f>
        <v>22.5</v>
      </c>
      <c r="O68" s="219" t="str">
        <f>IF(教務委員編集用!S87=0,"",教務委員編集用!S87)</f>
        <v/>
      </c>
      <c r="P68" s="220" t="str">
        <f>IF(教務委員編集用!T87=0,"",教務委員編集用!T87)</f>
        <v/>
      </c>
      <c r="Q68" s="243" t="str">
        <f>IF(教務委員編集用!O87=0,"",教務委員編集用!O87)</f>
        <v/>
      </c>
      <c r="R68" s="219" t="str">
        <f>IF(教務委員編集用!P87=0,"",教務委員編集用!P87)</f>
        <v/>
      </c>
      <c r="S68" s="219" t="str">
        <f>IF(教務委員編集用!Q87=0,"",教務委員編集用!Q87)</f>
        <v/>
      </c>
      <c r="T68" s="219" t="str">
        <f>IF(教務委員編集用!R87=0,"",教務委員編集用!R87)</f>
        <v/>
      </c>
    </row>
    <row r="69" spans="2:20">
      <c r="B69" s="488"/>
      <c r="C69" s="509"/>
      <c r="D69" s="490"/>
      <c r="E69" s="502"/>
      <c r="F69" s="192"/>
      <c r="G69" s="192"/>
      <c r="H69" s="192"/>
      <c r="I69" s="192"/>
      <c r="J69" s="192"/>
      <c r="K69" s="192"/>
      <c r="L69" s="192"/>
      <c r="M69" s="192"/>
      <c r="N69" s="192"/>
      <c r="O69" s="192"/>
      <c r="P69" s="221"/>
      <c r="Q69" s="240"/>
      <c r="R69" s="192"/>
      <c r="S69" s="192"/>
      <c r="T69" s="241"/>
    </row>
    <row r="70" spans="2:20">
      <c r="B70" s="488"/>
      <c r="C70" s="509"/>
      <c r="D70" s="491"/>
      <c r="E70" s="503"/>
      <c r="F70" s="192" t="str">
        <f>IF(教務委員編集用!F93=0,"",教務委員編集用!F93)</f>
        <v>C-1合計</v>
      </c>
      <c r="G70" s="192" t="str">
        <f>IF(教務委員編集用!G93=0,"",教務委員編集用!G93)</f>
        <v/>
      </c>
      <c r="H70" s="192" t="str">
        <f>IF(教務委員編集用!H93=0,"",教務委員編集用!H93)</f>
        <v/>
      </c>
      <c r="I70" s="192" t="str">
        <f>IF(教務委員編集用!I93=0,"",教務委員編集用!I93)</f>
        <v/>
      </c>
      <c r="J70" s="192"/>
      <c r="K70" s="192" t="str">
        <f>IF(教務委員編集用!K93=0,"",教務委員編集用!K93)</f>
        <v/>
      </c>
      <c r="L70" s="192"/>
      <c r="M70" s="192" t="str">
        <f>IF(教務委員編集用!M93=0,"",教務委員編集用!M93)</f>
        <v/>
      </c>
      <c r="N70" s="192">
        <f>教務委員編集用!$N$93</f>
        <v>787.5</v>
      </c>
      <c r="O70" s="192"/>
      <c r="P70" s="217" t="str">
        <f>IF(教務委員編集用!AE93=0,"",教務委員編集用!AE93)</f>
        <v/>
      </c>
      <c r="Q70" s="240"/>
      <c r="R70" s="192"/>
      <c r="S70" s="192"/>
      <c r="T70" s="241"/>
    </row>
    <row r="71" spans="2:20">
      <c r="B71" s="488"/>
      <c r="C71" s="509"/>
      <c r="D71" s="492">
        <f>教務委員編集用!D94</f>
        <v>2</v>
      </c>
      <c r="E71" s="500" t="str">
        <f>教務委員編集用!E94</f>
        <v>工学に必要な情報技術に関するリテラシーを身につけ,使用できる.</v>
      </c>
      <c r="F71" s="191" t="str">
        <f>教務委員編集用!F94</f>
        <v>情報処理基礎</v>
      </c>
      <c r="G71" s="191">
        <f>教務委員編集用!G94</f>
        <v>2</v>
      </c>
      <c r="H71" s="191" t="str">
        <f>教務委員編集用!H94</f>
        <v>必修</v>
      </c>
      <c r="I71" s="191" t="str">
        <f>教務委員編集用!I94</f>
        <v>履修</v>
      </c>
      <c r="J71" s="191">
        <f>教務委員編集用!J94</f>
        <v>1</v>
      </c>
      <c r="K71" s="191" t="str">
        <f>教務委員編集用!K94</f>
        <v>通年</v>
      </c>
      <c r="L71" s="191">
        <f>教務委員編集用!L94</f>
        <v>45</v>
      </c>
      <c r="M71" s="191">
        <f>教務委員編集用!M94</f>
        <v>100</v>
      </c>
      <c r="N71" s="191">
        <f>教務委員編集用!N94</f>
        <v>45</v>
      </c>
      <c r="O71" s="219" t="str">
        <f>IF(教務委員編集用!S94=0,"",教務委員編集用!S94)</f>
        <v/>
      </c>
      <c r="P71" s="220" t="str">
        <f>IF(教務委員編集用!T94=0,"",教務委員編集用!T94)</f>
        <v/>
      </c>
      <c r="Q71" s="243" t="str">
        <f>IF(教務委員編集用!O94=0,"",教務委員編集用!O94)</f>
        <v/>
      </c>
      <c r="R71" s="219" t="str">
        <f>IF(教務委員編集用!P94=0,"",教務委員編集用!P94)</f>
        <v/>
      </c>
      <c r="S71" s="219" t="str">
        <f>IF(教務委員編集用!Q94=0,"",教務委員編集用!Q94)</f>
        <v/>
      </c>
      <c r="T71" s="219" t="str">
        <f>IF(教務委員編集用!R94=0,"",教務委員編集用!R94)</f>
        <v/>
      </c>
    </row>
    <row r="72" spans="2:20">
      <c r="B72" s="488"/>
      <c r="C72" s="509"/>
      <c r="D72" s="492"/>
      <c r="E72" s="500"/>
      <c r="F72" s="191" t="str">
        <f>教務委員編集用!F95</f>
        <v>情報処理</v>
      </c>
      <c r="G72" s="191">
        <f>教務委員編集用!G95</f>
        <v>2</v>
      </c>
      <c r="H72" s="191" t="str">
        <f>教務委員編集用!H95</f>
        <v>必修</v>
      </c>
      <c r="I72" s="191" t="str">
        <f>教務委員編集用!I95</f>
        <v>履修</v>
      </c>
      <c r="J72" s="191">
        <f>教務委員編集用!J95</f>
        <v>4</v>
      </c>
      <c r="K72" s="191" t="str">
        <f>教務委員編集用!K95</f>
        <v>通年</v>
      </c>
      <c r="L72" s="191">
        <f>教務委員編集用!L95</f>
        <v>45</v>
      </c>
      <c r="M72" s="191">
        <f>教務委員編集用!M95</f>
        <v>100</v>
      </c>
      <c r="N72" s="191">
        <f>教務委員編集用!N95</f>
        <v>45</v>
      </c>
      <c r="O72" s="219" t="str">
        <f>IF(教務委員編集用!S95=0,"",教務委員編集用!S95)</f>
        <v/>
      </c>
      <c r="P72" s="220" t="str">
        <f>IF(教務委員編集用!T95=0,"",教務委員編集用!T95)</f>
        <v/>
      </c>
      <c r="Q72" s="243" t="str">
        <f>IF(教務委員編集用!O95=0,"",教務委員編集用!O95)</f>
        <v/>
      </c>
      <c r="R72" s="219" t="str">
        <f>IF(教務委員編集用!P95=0,"",教務委員編集用!P95)</f>
        <v/>
      </c>
      <c r="S72" s="219" t="str">
        <f>IF(教務委員編集用!Q95=0,"",教務委員編集用!Q95)</f>
        <v/>
      </c>
      <c r="T72" s="219" t="str">
        <f>IF(教務委員編集用!R95=0,"",教務委員編集用!R95)</f>
        <v/>
      </c>
    </row>
    <row r="73" spans="2:20">
      <c r="B73" s="488"/>
      <c r="C73" s="509"/>
      <c r="D73" s="492"/>
      <c r="E73" s="500"/>
      <c r="F73" s="191" t="str">
        <f>教務委員編集用!F96</f>
        <v>設計製図Ⅲ</v>
      </c>
      <c r="G73" s="191">
        <f>教務委員編集用!G96</f>
        <v>2</v>
      </c>
      <c r="H73" s="191" t="str">
        <f>教務委員編集用!H96</f>
        <v>必修</v>
      </c>
      <c r="I73" s="191" t="str">
        <f>教務委員編集用!I96</f>
        <v>履修</v>
      </c>
      <c r="J73" s="191">
        <f>教務委員編集用!J96</f>
        <v>5</v>
      </c>
      <c r="K73" s="191" t="str">
        <f>教務委員編集用!K96</f>
        <v>通年</v>
      </c>
      <c r="L73" s="191">
        <f>教務委員編集用!L96</f>
        <v>45</v>
      </c>
      <c r="M73" s="191">
        <f>教務委員編集用!M96</f>
        <v>40</v>
      </c>
      <c r="N73" s="191">
        <f>教務委員編集用!N96</f>
        <v>18</v>
      </c>
      <c r="O73" s="214"/>
      <c r="P73" s="215"/>
      <c r="Q73" s="258"/>
      <c r="R73" s="259"/>
      <c r="S73" s="259"/>
      <c r="T73" s="259"/>
    </row>
    <row r="74" spans="2:20">
      <c r="B74" s="488"/>
      <c r="C74" s="509"/>
      <c r="D74" s="490"/>
      <c r="E74" s="502"/>
      <c r="F74" s="191" t="str">
        <f>教務委員編集用!F97</f>
        <v>CAD</v>
      </c>
      <c r="G74" s="191">
        <f>教務委員編集用!G97</f>
        <v>2</v>
      </c>
      <c r="H74" s="191" t="str">
        <f>教務委員編集用!H97</f>
        <v>選択</v>
      </c>
      <c r="I74" s="191" t="str">
        <f>教務委員編集用!I97</f>
        <v>学修</v>
      </c>
      <c r="J74" s="191">
        <f>教務委員編集用!J97</f>
        <v>5</v>
      </c>
      <c r="K74" s="191" t="str">
        <f>教務委員編集用!K97</f>
        <v>半期</v>
      </c>
      <c r="L74" s="191">
        <f>教務委員編集用!L97</f>
        <v>22.5</v>
      </c>
      <c r="M74" s="191">
        <f>教務委員編集用!M97</f>
        <v>100</v>
      </c>
      <c r="N74" s="191">
        <f>教務委員編集用!N97</f>
        <v>0</v>
      </c>
      <c r="O74" s="214"/>
      <c r="P74" s="215"/>
      <c r="Q74" s="258"/>
      <c r="R74" s="259"/>
      <c r="S74" s="259"/>
      <c r="T74" s="259"/>
    </row>
    <row r="75" spans="2:20">
      <c r="B75" s="488"/>
      <c r="C75" s="509"/>
      <c r="D75" s="490"/>
      <c r="E75" s="502"/>
      <c r="F75" s="191" t="str">
        <f>教務委員編集用!F98</f>
        <v>フィジカルコンピューティング</v>
      </c>
      <c r="G75" s="191">
        <f>教務委員編集用!G98</f>
        <v>2</v>
      </c>
      <c r="H75" s="191" t="str">
        <f>教務委員編集用!H98</f>
        <v>選択</v>
      </c>
      <c r="I75" s="191" t="str">
        <f>教務委員編集用!I98</f>
        <v>学修</v>
      </c>
      <c r="J75" s="191">
        <f>教務委員編集用!J98</f>
        <v>4</v>
      </c>
      <c r="K75" s="191" t="str">
        <f>教務委員編集用!K98</f>
        <v>半期</v>
      </c>
      <c r="L75" s="191">
        <f>教務委員編集用!L98</f>
        <v>22.5</v>
      </c>
      <c r="M75" s="191">
        <f>教務委員編集用!M98</f>
        <v>100</v>
      </c>
      <c r="N75" s="191">
        <f>教務委員編集用!N98</f>
        <v>0</v>
      </c>
      <c r="O75" s="219" t="str">
        <f>IF(教務委員編集用!S98=0,"",教務委員編集用!S98)</f>
        <v/>
      </c>
      <c r="P75" s="220" t="str">
        <f>IF(教務委員編集用!T98=0,"",教務委員編集用!T98)</f>
        <v/>
      </c>
      <c r="Q75" s="243" t="str">
        <f>IF(教務委員編集用!O98=0,"",教務委員編集用!O98)</f>
        <v/>
      </c>
      <c r="R75" s="219" t="str">
        <f>IF(教務委員編集用!P98=0,"",教務委員編集用!P98)</f>
        <v/>
      </c>
      <c r="S75" s="219" t="str">
        <f>IF(教務委員編集用!Q98=0,"",教務委員編集用!Q98)</f>
        <v/>
      </c>
      <c r="T75" s="219" t="str">
        <f>IF(教務委員編集用!R98=0,"",教務委員編集用!R98)</f>
        <v/>
      </c>
    </row>
    <row r="76" spans="2:20">
      <c r="B76" s="488"/>
      <c r="C76" s="509"/>
      <c r="D76" s="490"/>
      <c r="E76" s="502"/>
      <c r="F76" s="192"/>
      <c r="G76" s="192"/>
      <c r="H76" s="192"/>
      <c r="I76" s="192"/>
      <c r="J76" s="192"/>
      <c r="K76" s="192"/>
      <c r="L76" s="192"/>
      <c r="M76" s="192"/>
      <c r="N76" s="192"/>
      <c r="O76" s="192"/>
      <c r="P76" s="221"/>
      <c r="Q76" s="240"/>
      <c r="R76" s="192"/>
      <c r="S76" s="192"/>
      <c r="T76" s="241"/>
    </row>
    <row r="77" spans="2:20">
      <c r="B77" s="488"/>
      <c r="C77" s="509"/>
      <c r="D77" s="490"/>
      <c r="E77" s="502"/>
      <c r="F77" s="191" t="str">
        <f>IF(教務委員編集用!F104=0,"",教務委員編集用!F104)</f>
        <v>C-2合計</v>
      </c>
      <c r="G77" s="191" t="str">
        <f>IF(教務委員編集用!G104=0,"",教務委員編集用!G104)</f>
        <v/>
      </c>
      <c r="H77" s="191" t="str">
        <f>IF(教務委員編集用!H104=0,"",教務委員編集用!H104)</f>
        <v/>
      </c>
      <c r="I77" s="191" t="str">
        <f>IF(教務委員編集用!I104=0,"",教務委員編集用!I104)</f>
        <v/>
      </c>
      <c r="J77" s="191"/>
      <c r="K77" s="191"/>
      <c r="L77" s="191"/>
      <c r="M77" s="191" t="str">
        <f>IF(教務委員編集用!M104=0,"",教務委員編集用!M104)</f>
        <v/>
      </c>
      <c r="N77" s="191">
        <f>教務委員編集用!N104</f>
        <v>108</v>
      </c>
      <c r="O77" s="191"/>
      <c r="P77" s="222" t="str">
        <f>IF(教務委員編集用!AE104=0,"",教務委員編集用!AE104)</f>
        <v/>
      </c>
      <c r="Q77" s="239"/>
      <c r="R77" s="191"/>
      <c r="S77" s="191"/>
      <c r="T77" s="219"/>
    </row>
    <row r="78" spans="2:20">
      <c r="B78" s="555"/>
      <c r="C78" s="567"/>
      <c r="D78" s="250"/>
      <c r="E78" s="251"/>
      <c r="F78" s="198" t="str">
        <f>IF(教務委員編集用!F105=0,"",教務委員編集用!F105)</f>
        <v>C合計</v>
      </c>
      <c r="G78" s="198" t="str">
        <f>IF(教務委員編集用!G105=0,"",教務委員編集用!G105)</f>
        <v/>
      </c>
      <c r="H78" s="198" t="str">
        <f>IF(教務委員編集用!H105=0,"",教務委員編集用!H105)</f>
        <v/>
      </c>
      <c r="I78" s="198" t="str">
        <f>IF(教務委員編集用!I105=0,"",教務委員編集用!I105)</f>
        <v/>
      </c>
      <c r="J78" s="198"/>
      <c r="K78" s="198"/>
      <c r="L78" s="198" t="str">
        <f>IF(教務委員編集用!L105=0,"",教務委員編集用!L105)</f>
        <v/>
      </c>
      <c r="M78" s="198" t="str">
        <f>IF(教務委員編集用!M105=0,"",教務委員編集用!M105)</f>
        <v/>
      </c>
      <c r="N78" s="198">
        <f>教務委員編集用!N105</f>
        <v>895.5</v>
      </c>
      <c r="O78" s="198"/>
      <c r="P78" s="223" t="str">
        <f>IF(教務委員編集用!AE105=0,"",教務委員編集用!AE105)</f>
        <v/>
      </c>
      <c r="Q78" s="246"/>
      <c r="R78" s="198"/>
      <c r="S78" s="198"/>
      <c r="T78" s="247"/>
    </row>
    <row r="79" spans="2:20">
      <c r="B79" s="485" t="str">
        <f>教務委員編集用!B106</f>
        <v>D</v>
      </c>
      <c r="C79" s="501" t="str">
        <f>教務委員編集用!C106</f>
        <v>基盤となる工学分野およびその基礎となる科学,技術の知識と技能を習得して必要とされる技術上の問題に活用できる。</v>
      </c>
      <c r="D79" s="489">
        <f>教務委員編集用!D106</f>
        <v>1</v>
      </c>
      <c r="E79" s="501" t="str">
        <f>教務委員編集用!E106</f>
        <v>基盤となる工学分野において,事象を理解し,技術士第一次試験相当の学力を身につける.</v>
      </c>
      <c r="F79" s="191" t="str">
        <f>教務委員編集用!F106</f>
        <v>機械加工基礎実習</v>
      </c>
      <c r="G79" s="191">
        <f>教務委員編集用!G106</f>
        <v>1</v>
      </c>
      <c r="H79" s="191" t="str">
        <f>教務委員編集用!H106</f>
        <v>選択</v>
      </c>
      <c r="I79" s="191" t="str">
        <f>教務委員編集用!I106</f>
        <v>履修</v>
      </c>
      <c r="J79" s="191">
        <f>教務委員編集用!J106</f>
        <v>1</v>
      </c>
      <c r="K79" s="191" t="str">
        <f>教務委員編集用!K106</f>
        <v>半期</v>
      </c>
      <c r="L79" s="191">
        <f>教務委員編集用!L106</f>
        <v>22.5</v>
      </c>
      <c r="M79" s="191">
        <f>教務委員編集用!M106</f>
        <v>100</v>
      </c>
      <c r="N79" s="191">
        <f>教務委員編集用!N106</f>
        <v>0</v>
      </c>
      <c r="O79" s="219" t="str">
        <f>IF(教務委員編集用!S106=0,"",教務委員編集用!S106)</f>
        <v/>
      </c>
      <c r="P79" s="220" t="str">
        <f>IF(教務委員編集用!T106=0,"",教務委員編集用!T106)</f>
        <v/>
      </c>
      <c r="Q79" s="243" t="str">
        <f>IF(教務委員編集用!O106=0,"",教務委員編集用!O106)</f>
        <v/>
      </c>
      <c r="R79" s="219" t="str">
        <f>IF(教務委員編集用!P106=0,"",教務委員編集用!P106)</f>
        <v/>
      </c>
      <c r="S79" s="219" t="str">
        <f>IF(教務委員編集用!Q106=0,"",教務委員編集用!Q106)</f>
        <v/>
      </c>
      <c r="T79" s="219" t="str">
        <f>IF(教務委員編集用!R106=0,"",教務委員編集用!R106)</f>
        <v/>
      </c>
    </row>
    <row r="80" spans="2:20">
      <c r="B80" s="486"/>
      <c r="C80" s="502"/>
      <c r="D80" s="490"/>
      <c r="E80" s="502"/>
      <c r="F80" s="191">
        <f>教務委員編集用!F107</f>
        <v>0</v>
      </c>
      <c r="G80" s="191">
        <f>教務委員編集用!G107</f>
        <v>0</v>
      </c>
      <c r="H80" s="191">
        <f>教務委員編集用!H107</f>
        <v>0</v>
      </c>
      <c r="I80" s="191">
        <f>教務委員編集用!I107</f>
        <v>0</v>
      </c>
      <c r="J80" s="191">
        <f>教務委員編集用!J107</f>
        <v>0</v>
      </c>
      <c r="K80" s="191">
        <f>教務委員編集用!K107</f>
        <v>0</v>
      </c>
      <c r="L80" s="191">
        <f>教務委員編集用!L107</f>
        <v>0</v>
      </c>
      <c r="M80" s="191">
        <f>教務委員編集用!M107</f>
        <v>0</v>
      </c>
      <c r="N80" s="191">
        <f>教務委員編集用!N107</f>
        <v>0</v>
      </c>
      <c r="O80" s="219" t="str">
        <f>IF(教務委員編集用!S107=0,"",教務委員編集用!S107)</f>
        <v/>
      </c>
      <c r="P80" s="220" t="str">
        <f>IF(教務委員編集用!T107=0,"",教務委員編集用!T107)</f>
        <v/>
      </c>
      <c r="Q80" s="243" t="str">
        <f>IF(教務委員編集用!O107=0,"",教務委員編集用!O107)</f>
        <v/>
      </c>
      <c r="R80" s="219" t="str">
        <f>IF(教務委員編集用!P107=0,"",教務委員編集用!P107)</f>
        <v/>
      </c>
      <c r="S80" s="219" t="str">
        <f>IF(教務委員編集用!Q107=0,"",教務委員編集用!Q107)</f>
        <v/>
      </c>
      <c r="T80" s="219" t="str">
        <f>IF(教務委員編集用!R107=0,"",教務委員編集用!R107)</f>
        <v/>
      </c>
    </row>
    <row r="81" spans="2:20">
      <c r="B81" s="486"/>
      <c r="C81" s="502"/>
      <c r="D81" s="490"/>
      <c r="E81" s="502"/>
      <c r="F81" s="191"/>
      <c r="G81" s="191"/>
      <c r="H81" s="191"/>
      <c r="I81" s="191"/>
      <c r="J81" s="191"/>
      <c r="K81" s="191"/>
      <c r="L81" s="191"/>
      <c r="M81" s="191"/>
      <c r="N81" s="191"/>
      <c r="O81" s="219"/>
      <c r="P81" s="220"/>
      <c r="Q81" s="243"/>
      <c r="R81" s="219"/>
      <c r="S81" s="219"/>
      <c r="T81" s="219"/>
    </row>
    <row r="82" spans="2:20">
      <c r="B82" s="486"/>
      <c r="C82" s="502"/>
      <c r="D82" s="490"/>
      <c r="E82" s="502"/>
      <c r="F82" s="191"/>
      <c r="G82" s="191"/>
      <c r="H82" s="191"/>
      <c r="I82" s="191"/>
      <c r="J82" s="191"/>
      <c r="K82" s="191"/>
      <c r="L82" s="213"/>
      <c r="M82" s="213"/>
      <c r="N82" s="213"/>
      <c r="O82" s="219"/>
      <c r="P82" s="220"/>
      <c r="Q82" s="243"/>
      <c r="R82" s="219"/>
      <c r="S82" s="219"/>
      <c r="T82" s="219"/>
    </row>
    <row r="83" spans="2:20">
      <c r="B83" s="486"/>
      <c r="C83" s="502"/>
      <c r="D83" s="490"/>
      <c r="E83" s="502"/>
      <c r="F83" s="192"/>
      <c r="G83" s="192"/>
      <c r="H83" s="192"/>
      <c r="I83" s="192"/>
      <c r="J83" s="192"/>
      <c r="K83" s="192"/>
      <c r="L83" s="192"/>
      <c r="M83" s="192"/>
      <c r="N83" s="192"/>
      <c r="O83" s="192"/>
      <c r="P83" s="221"/>
      <c r="Q83" s="240"/>
      <c r="R83" s="192"/>
      <c r="S83" s="192"/>
      <c r="T83" s="241"/>
    </row>
    <row r="84" spans="2:20">
      <c r="B84" s="486"/>
      <c r="C84" s="502"/>
      <c r="D84" s="491"/>
      <c r="E84" s="503"/>
      <c r="F84" s="192" t="str">
        <f>IF(教務委員編集用!F113=0,"",教務委員編集用!F113)</f>
        <v>D-1合計</v>
      </c>
      <c r="G84" s="192" t="str">
        <f>IF(教務委員編集用!G113=0,"",教務委員編集用!G113)</f>
        <v/>
      </c>
      <c r="H84" s="192" t="str">
        <f>IF(教務委員編集用!H113=0,"",教務委員編集用!H113)</f>
        <v/>
      </c>
      <c r="I84" s="192" t="str">
        <f>IF(教務委員編集用!I113=0,"",教務委員編集用!I113)</f>
        <v/>
      </c>
      <c r="J84" s="192"/>
      <c r="K84" s="192" t="str">
        <f>IF(教務委員編集用!K113=0,"",教務委員編集用!K113)</f>
        <v/>
      </c>
      <c r="L84" s="192"/>
      <c r="M84" s="192" t="str">
        <f>IF(教務委員編集用!M113=0,"",教務委員編集用!M113)</f>
        <v/>
      </c>
      <c r="N84" s="192">
        <f>教務委員編集用!$N$113</f>
        <v>0</v>
      </c>
      <c r="O84" s="192"/>
      <c r="P84" s="217" t="str">
        <f>IF(教務委員編集用!AE113=0,"",教務委員編集用!AE113)</f>
        <v/>
      </c>
      <c r="Q84" s="240"/>
      <c r="R84" s="192"/>
      <c r="S84" s="192"/>
      <c r="T84" s="241"/>
    </row>
    <row r="85" spans="2:20">
      <c r="B85" s="486"/>
      <c r="C85" s="502"/>
      <c r="D85" s="511">
        <f>教務委員編集用!D114</f>
        <v>2</v>
      </c>
      <c r="E85" s="531" t="str">
        <f>教務委員編集用!E114</f>
        <v>基盤となる工学分野において,論理展開に必要な基礎問題を解くことができる.</v>
      </c>
      <c r="F85" s="252" t="str">
        <f>教務委員編集用!F114</f>
        <v>生物</v>
      </c>
      <c r="G85" s="252">
        <f>教務委員編集用!G114</f>
        <v>1</v>
      </c>
      <c r="H85" s="252" t="str">
        <f>教務委員編集用!H114</f>
        <v>必修</v>
      </c>
      <c r="I85" s="252" t="str">
        <f>教務委員編集用!I114</f>
        <v>履修</v>
      </c>
      <c r="J85" s="252">
        <f>教務委員編集用!J114</f>
        <v>1</v>
      </c>
      <c r="K85" s="252" t="str">
        <f>教務委員編集用!K114</f>
        <v>半期</v>
      </c>
      <c r="L85" s="252">
        <f>教務委員編集用!L114</f>
        <v>22.5</v>
      </c>
      <c r="M85" s="252">
        <f>教務委員編集用!M114</f>
        <v>100</v>
      </c>
      <c r="N85" s="252">
        <f>教務委員編集用!N114</f>
        <v>22.5</v>
      </c>
      <c r="O85" s="253" t="str">
        <f>IF(教務委員編集用!S114=0,"",教務委員編集用!S114)</f>
        <v/>
      </c>
      <c r="P85" s="254" t="str">
        <f>IF(教務委員編集用!T114=0,"",教務委員編集用!T114)</f>
        <v/>
      </c>
      <c r="Q85" s="260" t="str">
        <f>IF(教務委員編集用!O114=0,"",教務委員編集用!O114)</f>
        <v/>
      </c>
      <c r="R85" s="261" t="str">
        <f>IF(教務委員編集用!P114=0,"",教務委員編集用!P114)</f>
        <v/>
      </c>
      <c r="S85" s="261" t="str">
        <f>IF(教務委員編集用!Q114=0,"",教務委員編集用!Q114)</f>
        <v/>
      </c>
      <c r="T85" s="261" t="str">
        <f>IF(教務委員編集用!R114=0,"",教務委員編集用!R114)</f>
        <v/>
      </c>
    </row>
    <row r="86" spans="2:20">
      <c r="B86" s="486"/>
      <c r="C86" s="502"/>
      <c r="D86" s="490"/>
      <c r="E86" s="502"/>
      <c r="F86" s="191" t="str">
        <f>教務委員編集用!F115</f>
        <v>環境アセスメント</v>
      </c>
      <c r="G86" s="191">
        <f>教務委員編集用!G115</f>
        <v>2</v>
      </c>
      <c r="H86" s="191" t="str">
        <f>教務委員編集用!H115</f>
        <v>選択</v>
      </c>
      <c r="I86" s="191" t="str">
        <f>教務委員編集用!I115</f>
        <v>学修</v>
      </c>
      <c r="J86" s="191">
        <f>教務委員編集用!J115</f>
        <v>5</v>
      </c>
      <c r="K86" s="191" t="str">
        <f>教務委員編集用!K115</f>
        <v>半期</v>
      </c>
      <c r="L86" s="191">
        <f>教務委員編集用!L115</f>
        <v>22.5</v>
      </c>
      <c r="M86" s="191">
        <f>教務委員編集用!M115</f>
        <v>100</v>
      </c>
      <c r="N86" s="191">
        <f>教務委員編集用!N115</f>
        <v>0</v>
      </c>
      <c r="O86" s="214"/>
      <c r="P86" s="215"/>
      <c r="Q86" s="244"/>
      <c r="R86" s="245"/>
      <c r="S86" s="245"/>
      <c r="T86" s="238"/>
    </row>
    <row r="87" spans="2:20">
      <c r="B87" s="486"/>
      <c r="C87" s="502"/>
      <c r="D87" s="490"/>
      <c r="E87" s="502"/>
      <c r="F87" s="171"/>
      <c r="G87" s="171"/>
      <c r="H87" s="171"/>
      <c r="I87" s="171"/>
      <c r="J87" s="171"/>
      <c r="K87" s="171"/>
      <c r="L87" s="255"/>
      <c r="M87" s="255"/>
      <c r="N87" s="255"/>
      <c r="O87" s="256"/>
      <c r="P87" s="257"/>
      <c r="Q87" s="262"/>
      <c r="R87" s="263"/>
      <c r="S87" s="263"/>
      <c r="T87" s="264"/>
    </row>
    <row r="88" spans="2:20">
      <c r="B88" s="486"/>
      <c r="C88" s="502"/>
      <c r="D88" s="490"/>
      <c r="E88" s="502"/>
      <c r="F88" s="192"/>
      <c r="G88" s="192"/>
      <c r="H88" s="192"/>
      <c r="I88" s="192"/>
      <c r="J88" s="192"/>
      <c r="K88" s="192"/>
      <c r="L88" s="192"/>
      <c r="M88" s="192"/>
      <c r="N88" s="192"/>
      <c r="O88" s="192"/>
      <c r="P88" s="225"/>
      <c r="Q88" s="240"/>
      <c r="R88" s="192"/>
      <c r="S88" s="192"/>
      <c r="T88" s="241"/>
    </row>
    <row r="89" spans="2:20">
      <c r="B89" s="486"/>
      <c r="C89" s="502"/>
      <c r="D89" s="491"/>
      <c r="E89" s="503"/>
      <c r="F89" s="192" t="str">
        <f>IF(教務委員編集用!F121=0,"",教務委員編集用!F121)</f>
        <v>D-2合計</v>
      </c>
      <c r="G89" s="192" t="str">
        <f>IF(教務委員編集用!G121=0,"",教務委員編集用!G121)</f>
        <v/>
      </c>
      <c r="H89" s="192" t="str">
        <f>IF(教務委員編集用!H121=0,"",教務委員編集用!H121)</f>
        <v/>
      </c>
      <c r="I89" s="192" t="str">
        <f>IF(教務委員編集用!I121=0,"",教務委員編集用!I121)</f>
        <v/>
      </c>
      <c r="J89" s="192"/>
      <c r="K89" s="192" t="str">
        <f>IF(教務委員編集用!K121=0,"",教務委員編集用!K121)</f>
        <v/>
      </c>
      <c r="L89" s="192"/>
      <c r="M89" s="192" t="str">
        <f>IF(教務委員編集用!M121=0,"",教務委員編集用!M121)</f>
        <v/>
      </c>
      <c r="N89" s="192">
        <f>教務委員編集用!$N$121</f>
        <v>22.5</v>
      </c>
      <c r="O89" s="192"/>
      <c r="P89" s="217" t="str">
        <f>IF(教務委員編集用!AE121=0,"",教務委員編集用!AE121)</f>
        <v/>
      </c>
      <c r="Q89" s="240"/>
      <c r="R89" s="192"/>
      <c r="S89" s="192"/>
      <c r="T89" s="241"/>
    </row>
    <row r="90" spans="2:20">
      <c r="B90" s="486"/>
      <c r="C90" s="502"/>
      <c r="D90" s="492">
        <f>教務委員編集用!D122</f>
        <v>12</v>
      </c>
      <c r="E90" s="500" t="str">
        <f>教務委員編集用!E122</f>
        <v>基盤となる工学分野において,事象を理解し,技術士第一次試験相当の学力を身につける.
基盤となる工学分野において,論理展開に必要な基礎問題を解くことができる.</v>
      </c>
      <c r="F90" s="194" t="str">
        <f>教務委員編集用!F122</f>
        <v>地球環境学</v>
      </c>
      <c r="G90" s="194">
        <f>教務委員編集用!G122</f>
        <v>1</v>
      </c>
      <c r="H90" s="194" t="str">
        <f>教務委員編集用!H122</f>
        <v>必修</v>
      </c>
      <c r="I90" s="194" t="str">
        <f>教務委員編集用!I122</f>
        <v>履修</v>
      </c>
      <c r="J90" s="194">
        <f>教務委員編集用!J122</f>
        <v>1</v>
      </c>
      <c r="K90" s="194" t="str">
        <f>教務委員編集用!K122</f>
        <v>半期</v>
      </c>
      <c r="L90" s="194">
        <f>教務委員編集用!L122</f>
        <v>22.5</v>
      </c>
      <c r="M90" s="194">
        <f>教務委員編集用!M122</f>
        <v>100</v>
      </c>
      <c r="N90" s="194">
        <f>教務委員編集用!N122</f>
        <v>22.5</v>
      </c>
      <c r="O90" s="211" t="str">
        <f>IF(教務委員編集用!S122=0,"",教務委員編集用!S122)</f>
        <v/>
      </c>
      <c r="P90" s="218" t="str">
        <f>IF(教務委員編集用!T122=0,"",教務委員編集用!T122)</f>
        <v/>
      </c>
      <c r="Q90" s="242" t="str">
        <f>IF(教務委員編集用!O122=0,"",教務委員編集用!O122)</f>
        <v/>
      </c>
      <c r="R90" s="211" t="str">
        <f>IF(教務委員編集用!P122=0,"",教務委員編集用!P122)</f>
        <v/>
      </c>
      <c r="S90" s="211" t="str">
        <f>IF(教務委員編集用!Q122=0,"",教務委員編集用!Q122)</f>
        <v/>
      </c>
      <c r="T90" s="211" t="str">
        <f>IF(教務委員編集用!R122=0,"",教務委員編集用!R122)</f>
        <v/>
      </c>
    </row>
    <row r="91" spans="2:20">
      <c r="B91" s="486"/>
      <c r="C91" s="502"/>
      <c r="D91" s="492"/>
      <c r="E91" s="500"/>
      <c r="F91" s="194" t="str">
        <f>教務委員編集用!F123</f>
        <v>測量学Ⅰ</v>
      </c>
      <c r="G91" s="194">
        <f>教務委員編集用!G123</f>
        <v>1</v>
      </c>
      <c r="H91" s="194" t="str">
        <f>教務委員編集用!H123</f>
        <v>必修</v>
      </c>
      <c r="I91" s="194" t="str">
        <f>教務委員編集用!I123</f>
        <v>履修</v>
      </c>
      <c r="J91" s="194">
        <f>教務委員編集用!J123</f>
        <v>1</v>
      </c>
      <c r="K91" s="194" t="str">
        <f>教務委員編集用!K123</f>
        <v>半期</v>
      </c>
      <c r="L91" s="194">
        <f>教務委員編集用!L123</f>
        <v>22.5</v>
      </c>
      <c r="M91" s="194">
        <f>教務委員編集用!M123</f>
        <v>100</v>
      </c>
      <c r="N91" s="194">
        <f>教務委員編集用!N123</f>
        <v>22.5</v>
      </c>
      <c r="O91" s="211" t="str">
        <f>IF(教務委員編集用!S123=0,"",教務委員編集用!S123)</f>
        <v/>
      </c>
      <c r="P91" s="218" t="str">
        <f>IF(教務委員編集用!T123=0,"",教務委員編集用!T123)</f>
        <v/>
      </c>
      <c r="Q91" s="242" t="str">
        <f>IF(教務委員編集用!O123=0,"",教務委員編集用!O123)</f>
        <v/>
      </c>
      <c r="R91" s="211" t="str">
        <f>IF(教務委員編集用!P123=0,"",教務委員編集用!P123)</f>
        <v/>
      </c>
      <c r="S91" s="211" t="str">
        <f>IF(教務委員編集用!Q123=0,"",教務委員編集用!Q123)</f>
        <v/>
      </c>
      <c r="T91" s="211" t="str">
        <f>IF(教務委員編集用!R123=0,"",教務委員編集用!R123)</f>
        <v/>
      </c>
    </row>
    <row r="92" spans="2:20">
      <c r="B92" s="486"/>
      <c r="C92" s="502"/>
      <c r="D92" s="492"/>
      <c r="E92" s="500"/>
      <c r="F92" s="194" t="str">
        <f>教務委員編集用!F124</f>
        <v>実験実習Ⅰ</v>
      </c>
      <c r="G92" s="194">
        <f>教務委員編集用!G124</f>
        <v>4</v>
      </c>
      <c r="H92" s="194" t="str">
        <f>教務委員編集用!H124</f>
        <v>必修</v>
      </c>
      <c r="I92" s="194" t="str">
        <f>教務委員編集用!I124</f>
        <v>履修</v>
      </c>
      <c r="J92" s="194">
        <f>教務委員編集用!J124</f>
        <v>2</v>
      </c>
      <c r="K92" s="194" t="str">
        <f>教務委員編集用!K124</f>
        <v>通年</v>
      </c>
      <c r="L92" s="194">
        <f>教務委員編集用!L124</f>
        <v>90</v>
      </c>
      <c r="M92" s="194">
        <f>教務委員編集用!M124</f>
        <v>100</v>
      </c>
      <c r="N92" s="194">
        <f>教務委員編集用!N124</f>
        <v>90</v>
      </c>
      <c r="O92" s="211" t="str">
        <f>IF(教務委員編集用!S124=0,"",教務委員編集用!S124)</f>
        <v/>
      </c>
      <c r="P92" s="218" t="str">
        <f>IF(教務委員編集用!T124=0,"",教務委員編集用!T124)</f>
        <v/>
      </c>
      <c r="Q92" s="242" t="str">
        <f>IF(教務委員編集用!O124=0,"",教務委員編集用!O124)</f>
        <v/>
      </c>
      <c r="R92" s="211" t="str">
        <f>IF(教務委員編集用!P124=0,"",教務委員編集用!P124)</f>
        <v/>
      </c>
      <c r="S92" s="211" t="str">
        <f>IF(教務委員編集用!Q124=0,"",教務委員編集用!Q124)</f>
        <v/>
      </c>
      <c r="T92" s="211" t="str">
        <f>IF(教務委員編集用!R124=0,"",教務委員編集用!R124)</f>
        <v/>
      </c>
    </row>
    <row r="93" spans="2:20">
      <c r="B93" s="486"/>
      <c r="C93" s="502"/>
      <c r="D93" s="492"/>
      <c r="E93" s="500"/>
      <c r="F93" s="194" t="str">
        <f>教務委員編集用!F125</f>
        <v>構造力学Ⅰ</v>
      </c>
      <c r="G93" s="194">
        <f>教務委員編集用!G125</f>
        <v>2</v>
      </c>
      <c r="H93" s="194" t="str">
        <f>教務委員編集用!H125</f>
        <v>必修</v>
      </c>
      <c r="I93" s="194" t="str">
        <f>教務委員編集用!I125</f>
        <v>履修</v>
      </c>
      <c r="J93" s="194">
        <f>教務委員編集用!J125</f>
        <v>2</v>
      </c>
      <c r="K93" s="194" t="str">
        <f>教務委員編集用!K125</f>
        <v>通年</v>
      </c>
      <c r="L93" s="194">
        <f>教務委員編集用!L125</f>
        <v>45</v>
      </c>
      <c r="M93" s="194">
        <f>教務委員編集用!M125</f>
        <v>100</v>
      </c>
      <c r="N93" s="194">
        <f>教務委員編集用!N125</f>
        <v>45</v>
      </c>
      <c r="O93" s="211" t="str">
        <f>IF(教務委員編集用!S125=0,"",教務委員編集用!S125)</f>
        <v/>
      </c>
      <c r="P93" s="218" t="str">
        <f>IF(教務委員編集用!T125=0,"",教務委員編集用!T125)</f>
        <v/>
      </c>
      <c r="Q93" s="242" t="str">
        <f>IF(教務委員編集用!O125=0,"",教務委員編集用!O125)</f>
        <v/>
      </c>
      <c r="R93" s="211" t="str">
        <f>IF(教務委員編集用!P125=0,"",教務委員編集用!P125)</f>
        <v/>
      </c>
      <c r="S93" s="211" t="str">
        <f>IF(教務委員編集用!Q125=0,"",教務委員編集用!Q125)</f>
        <v/>
      </c>
      <c r="T93" s="211" t="str">
        <f>IF(教務委員編集用!R125=0,"",教務委員編集用!R125)</f>
        <v/>
      </c>
    </row>
    <row r="94" spans="2:20">
      <c r="B94" s="486"/>
      <c r="C94" s="502"/>
      <c r="D94" s="492"/>
      <c r="E94" s="500"/>
      <c r="F94" s="194" t="str">
        <f>教務委員編集用!F126</f>
        <v>測量学Ⅱ</v>
      </c>
      <c r="G94" s="194">
        <f>教務委員編集用!G126</f>
        <v>2</v>
      </c>
      <c r="H94" s="194" t="str">
        <f>教務委員編集用!H126</f>
        <v>必修</v>
      </c>
      <c r="I94" s="194" t="str">
        <f>教務委員編集用!I126</f>
        <v>履修</v>
      </c>
      <c r="J94" s="194">
        <f>教務委員編集用!J126</f>
        <v>2</v>
      </c>
      <c r="K94" s="194" t="str">
        <f>教務委員編集用!K126</f>
        <v>通年</v>
      </c>
      <c r="L94" s="194">
        <f>教務委員編集用!L126</f>
        <v>45</v>
      </c>
      <c r="M94" s="194">
        <f>教務委員編集用!M126</f>
        <v>100</v>
      </c>
      <c r="N94" s="194">
        <f>教務委員編集用!N126</f>
        <v>45</v>
      </c>
      <c r="O94" s="211" t="str">
        <f>IF(教務委員編集用!S126=0,"",教務委員編集用!S126)</f>
        <v/>
      </c>
      <c r="P94" s="218" t="str">
        <f>IF(教務委員編集用!T126=0,"",教務委員編集用!T126)</f>
        <v/>
      </c>
      <c r="Q94" s="242" t="str">
        <f>IF(教務委員編集用!O126=0,"",教務委員編集用!O126)</f>
        <v/>
      </c>
      <c r="R94" s="211" t="str">
        <f>IF(教務委員編集用!P126=0,"",教務委員編集用!P126)</f>
        <v/>
      </c>
      <c r="S94" s="211" t="str">
        <f>IF(教務委員編集用!Q126=0,"",教務委員編集用!Q126)</f>
        <v/>
      </c>
      <c r="T94" s="211" t="str">
        <f>IF(教務委員編集用!R126=0,"",教務委員編集用!R126)</f>
        <v/>
      </c>
    </row>
    <row r="95" spans="2:20">
      <c r="B95" s="486"/>
      <c r="C95" s="502"/>
      <c r="D95" s="492"/>
      <c r="E95" s="500"/>
      <c r="F95" s="194" t="str">
        <f>教務委員編集用!F127</f>
        <v>構造力学Ⅱ</v>
      </c>
      <c r="G95" s="194">
        <f>教務委員編集用!G127</f>
        <v>2</v>
      </c>
      <c r="H95" s="194" t="str">
        <f>教務委員編集用!H127</f>
        <v>必修</v>
      </c>
      <c r="I95" s="194" t="str">
        <f>教務委員編集用!I127</f>
        <v>履修</v>
      </c>
      <c r="J95" s="194">
        <f>教務委員編集用!J127</f>
        <v>3</v>
      </c>
      <c r="K95" s="194" t="str">
        <f>教務委員編集用!K127</f>
        <v>通年</v>
      </c>
      <c r="L95" s="194">
        <f>教務委員編集用!L127</f>
        <v>45</v>
      </c>
      <c r="M95" s="194">
        <f>教務委員編集用!M127</f>
        <v>100</v>
      </c>
      <c r="N95" s="194">
        <f>教務委員編集用!N127</f>
        <v>45</v>
      </c>
      <c r="O95" s="211" t="str">
        <f>IF(教務委員編集用!S127=0,"",教務委員編集用!S127)</f>
        <v/>
      </c>
      <c r="P95" s="218" t="str">
        <f>IF(教務委員編集用!T127=0,"",教務委員編集用!T127)</f>
        <v/>
      </c>
      <c r="Q95" s="242" t="str">
        <f>IF(教務委員編集用!O127=0,"",教務委員編集用!O127)</f>
        <v/>
      </c>
      <c r="R95" s="211" t="str">
        <f>IF(教務委員編集用!P127=0,"",教務委員編集用!P127)</f>
        <v/>
      </c>
      <c r="S95" s="211" t="str">
        <f>IF(教務委員編集用!Q127=0,"",教務委員編集用!Q127)</f>
        <v/>
      </c>
      <c r="T95" s="211" t="str">
        <f>IF(教務委員編集用!R127=0,"",教務委員編集用!R127)</f>
        <v/>
      </c>
    </row>
    <row r="96" spans="2:20">
      <c r="B96" s="486"/>
      <c r="C96" s="502"/>
      <c r="D96" s="492"/>
      <c r="E96" s="500"/>
      <c r="F96" s="194" t="str">
        <f>教務委員編集用!F128</f>
        <v>水理学Ⅰ</v>
      </c>
      <c r="G96" s="194">
        <f>教務委員編集用!G128</f>
        <v>2</v>
      </c>
      <c r="H96" s="194" t="str">
        <f>教務委員編集用!H128</f>
        <v>必修</v>
      </c>
      <c r="I96" s="194" t="str">
        <f>教務委員編集用!I128</f>
        <v>履修</v>
      </c>
      <c r="J96" s="194">
        <f>教務委員編集用!J128</f>
        <v>3</v>
      </c>
      <c r="K96" s="194" t="str">
        <f>教務委員編集用!K128</f>
        <v>通年</v>
      </c>
      <c r="L96" s="194">
        <f>教務委員編集用!L128</f>
        <v>45</v>
      </c>
      <c r="M96" s="194">
        <f>教務委員編集用!M128</f>
        <v>100</v>
      </c>
      <c r="N96" s="194">
        <f>教務委員編集用!N128</f>
        <v>45</v>
      </c>
      <c r="O96" s="211" t="str">
        <f>IF(教務委員編集用!S128=0,"",教務委員編集用!S128)</f>
        <v/>
      </c>
      <c r="P96" s="218" t="str">
        <f>IF(教務委員編集用!T128=0,"",教務委員編集用!T128)</f>
        <v/>
      </c>
      <c r="Q96" s="242" t="str">
        <f>IF(教務委員編集用!O128=0,"",教務委員編集用!O128)</f>
        <v/>
      </c>
      <c r="R96" s="211" t="str">
        <f>IF(教務委員編集用!P128=0,"",教務委員編集用!P128)</f>
        <v/>
      </c>
      <c r="S96" s="211" t="str">
        <f>IF(教務委員編集用!Q128=0,"",教務委員編集用!Q128)</f>
        <v/>
      </c>
      <c r="T96" s="211" t="str">
        <f>IF(教務委員編集用!R128=0,"",教務委員編集用!R128)</f>
        <v/>
      </c>
    </row>
    <row r="97" spans="2:20">
      <c r="B97" s="486"/>
      <c r="C97" s="502"/>
      <c r="D97" s="492"/>
      <c r="E97" s="500"/>
      <c r="F97" s="194" t="str">
        <f>教務委員編集用!F129</f>
        <v>土質工学Ⅰ</v>
      </c>
      <c r="G97" s="194">
        <f>教務委員編集用!G129</f>
        <v>2</v>
      </c>
      <c r="H97" s="194" t="str">
        <f>教務委員編集用!H129</f>
        <v>必修</v>
      </c>
      <c r="I97" s="194" t="str">
        <f>教務委員編集用!I129</f>
        <v>履修</v>
      </c>
      <c r="J97" s="194">
        <f>教務委員編集用!J129</f>
        <v>3</v>
      </c>
      <c r="K97" s="194" t="str">
        <f>教務委員編集用!K129</f>
        <v>通年</v>
      </c>
      <c r="L97" s="194">
        <f>教務委員編集用!L129</f>
        <v>45</v>
      </c>
      <c r="M97" s="194">
        <f>教務委員編集用!M129</f>
        <v>100</v>
      </c>
      <c r="N97" s="194">
        <f>教務委員編集用!N129</f>
        <v>45</v>
      </c>
      <c r="O97" s="211" t="str">
        <f>IF(教務委員編集用!S129=0,"",教務委員編集用!S129)</f>
        <v/>
      </c>
      <c r="P97" s="218" t="str">
        <f>IF(教務委員編集用!T129=0,"",教務委員編集用!T129)</f>
        <v/>
      </c>
      <c r="Q97" s="242" t="str">
        <f>IF(教務委員編集用!O129=0,"",教務委員編集用!O129)</f>
        <v/>
      </c>
      <c r="R97" s="211" t="str">
        <f>IF(教務委員編集用!P129=0,"",教務委員編集用!P129)</f>
        <v/>
      </c>
      <c r="S97" s="211" t="str">
        <f>IF(教務委員編集用!Q129=0,"",教務委員編集用!Q129)</f>
        <v/>
      </c>
      <c r="T97" s="211" t="str">
        <f>IF(教務委員編集用!R129=0,"",教務委員編集用!R129)</f>
        <v/>
      </c>
    </row>
    <row r="98" spans="2:20">
      <c r="B98" s="486"/>
      <c r="C98" s="502"/>
      <c r="D98" s="492"/>
      <c r="E98" s="500"/>
      <c r="F98" s="194" t="str">
        <f>教務委員編集用!F130</f>
        <v>測量学Ⅲ</v>
      </c>
      <c r="G98" s="194">
        <f>教務委員編集用!G130</f>
        <v>1</v>
      </c>
      <c r="H98" s="194" t="str">
        <f>教務委員編集用!H130</f>
        <v>必修</v>
      </c>
      <c r="I98" s="194" t="str">
        <f>教務委員編集用!I130</f>
        <v>履修</v>
      </c>
      <c r="J98" s="194">
        <f>教務委員編集用!J130</f>
        <v>3</v>
      </c>
      <c r="K98" s="194" t="str">
        <f>教務委員編集用!K130</f>
        <v>半期</v>
      </c>
      <c r="L98" s="194">
        <f>教務委員編集用!L130</f>
        <v>22.5</v>
      </c>
      <c r="M98" s="194">
        <f>教務委員編集用!M130</f>
        <v>100</v>
      </c>
      <c r="N98" s="194">
        <f>教務委員編集用!N130</f>
        <v>22.5</v>
      </c>
      <c r="O98" s="211" t="str">
        <f>IF(教務委員編集用!S130=0,"",教務委員編集用!S130)</f>
        <v/>
      </c>
      <c r="P98" s="218" t="str">
        <f>IF(教務委員編集用!T130=0,"",教務委員編集用!T130)</f>
        <v/>
      </c>
      <c r="Q98" s="242" t="str">
        <f>IF(教務委員編集用!O130=0,"",教務委員編集用!O130)</f>
        <v/>
      </c>
      <c r="R98" s="211" t="str">
        <f>IF(教務委員編集用!P130=0,"",教務委員編集用!P130)</f>
        <v/>
      </c>
      <c r="S98" s="211" t="str">
        <f>IF(教務委員編集用!Q130=0,"",教務委員編集用!Q130)</f>
        <v/>
      </c>
      <c r="T98" s="211" t="str">
        <f>IF(教務委員編集用!R130=0,"",教務委員編集用!R130)</f>
        <v/>
      </c>
    </row>
    <row r="99" spans="2:20">
      <c r="B99" s="486"/>
      <c r="C99" s="502"/>
      <c r="D99" s="492"/>
      <c r="E99" s="500"/>
      <c r="F99" s="194" t="str">
        <f>教務委員編集用!F131</f>
        <v>材料学</v>
      </c>
      <c r="G99" s="194">
        <f>教務委員編集用!G131</f>
        <v>2</v>
      </c>
      <c r="H99" s="194" t="str">
        <f>教務委員編集用!H131</f>
        <v>必修</v>
      </c>
      <c r="I99" s="194" t="str">
        <f>教務委員編集用!I131</f>
        <v>履修</v>
      </c>
      <c r="J99" s="194">
        <f>教務委員編集用!J131</f>
        <v>3</v>
      </c>
      <c r="K99" s="194" t="str">
        <f>教務委員編集用!K131</f>
        <v>通年</v>
      </c>
      <c r="L99" s="194">
        <f>教務委員編集用!L131</f>
        <v>45</v>
      </c>
      <c r="M99" s="194">
        <f>教務委員編集用!M131</f>
        <v>100</v>
      </c>
      <c r="N99" s="194">
        <f>教務委員編集用!N131</f>
        <v>45</v>
      </c>
      <c r="O99" s="211" t="str">
        <f>IF(教務委員編集用!S131=0,"",教務委員編集用!S131)</f>
        <v/>
      </c>
      <c r="P99" s="218" t="str">
        <f>IF(教務委員編集用!T131=0,"",教務委員編集用!T131)</f>
        <v/>
      </c>
      <c r="Q99" s="242" t="str">
        <f>IF(教務委員編集用!O131=0,"",教務委員編集用!O131)</f>
        <v/>
      </c>
      <c r="R99" s="211" t="str">
        <f>IF(教務委員編集用!P131=0,"",教務委員編集用!P131)</f>
        <v/>
      </c>
      <c r="S99" s="211" t="str">
        <f>IF(教務委員編集用!Q131=0,"",教務委員編集用!Q131)</f>
        <v/>
      </c>
      <c r="T99" s="211" t="str">
        <f>IF(教務委員編集用!R131=0,"",教務委員編集用!R131)</f>
        <v/>
      </c>
    </row>
    <row r="100" spans="2:20">
      <c r="B100" s="486"/>
      <c r="C100" s="502"/>
      <c r="D100" s="492"/>
      <c r="E100" s="500"/>
      <c r="F100" s="194" t="str">
        <f>教務委員編集用!F132</f>
        <v>コンクリート構造学Ⅰ</v>
      </c>
      <c r="G100" s="194">
        <f>教務委員編集用!G132</f>
        <v>1</v>
      </c>
      <c r="H100" s="194" t="str">
        <f>教務委員編集用!H132</f>
        <v>必修</v>
      </c>
      <c r="I100" s="194" t="str">
        <f>教務委員編集用!I132</f>
        <v>履修</v>
      </c>
      <c r="J100" s="194">
        <f>教務委員編集用!J132</f>
        <v>3</v>
      </c>
      <c r="K100" s="194" t="str">
        <f>教務委員編集用!K132</f>
        <v>半期</v>
      </c>
      <c r="L100" s="194">
        <f>教務委員編集用!L132</f>
        <v>22.5</v>
      </c>
      <c r="M100" s="194">
        <f>教務委員編集用!M132</f>
        <v>100</v>
      </c>
      <c r="N100" s="194">
        <f>教務委員編集用!N132</f>
        <v>22.5</v>
      </c>
      <c r="O100" s="211" t="str">
        <f>IF(教務委員編集用!S132=0,"",教務委員編集用!S132)</f>
        <v/>
      </c>
      <c r="P100" s="218" t="str">
        <f>IF(教務委員編集用!T132=0,"",教務委員編集用!T132)</f>
        <v/>
      </c>
      <c r="Q100" s="242" t="str">
        <f>IF(教務委員編集用!O132=0,"",教務委員編集用!O132)</f>
        <v/>
      </c>
      <c r="R100" s="211" t="str">
        <f>IF(教務委員編集用!P132=0,"",教務委員編集用!P132)</f>
        <v/>
      </c>
      <c r="S100" s="211" t="str">
        <f>IF(教務委員編集用!Q132=0,"",教務委員編集用!Q132)</f>
        <v/>
      </c>
      <c r="T100" s="211" t="str">
        <f>IF(教務委員編集用!R132=0,"",教務委員編集用!R132)</f>
        <v/>
      </c>
    </row>
    <row r="101" spans="2:20">
      <c r="B101" s="486"/>
      <c r="C101" s="502"/>
      <c r="D101" s="492"/>
      <c r="E101" s="500"/>
      <c r="F101" s="194" t="str">
        <f>教務委員編集用!F133</f>
        <v>実験実習Ⅱ</v>
      </c>
      <c r="G101" s="194">
        <f>教務委員編集用!G133</f>
        <v>2</v>
      </c>
      <c r="H101" s="194" t="str">
        <f>教務委員編集用!H133</f>
        <v>必修</v>
      </c>
      <c r="I101" s="194" t="str">
        <f>教務委員編集用!I133</f>
        <v>履修</v>
      </c>
      <c r="J101" s="194">
        <f>教務委員編集用!J133</f>
        <v>3</v>
      </c>
      <c r="K101" s="194" t="str">
        <f>教務委員編集用!K133</f>
        <v>半期</v>
      </c>
      <c r="L101" s="194">
        <f>教務委員編集用!L133</f>
        <v>45</v>
      </c>
      <c r="M101" s="194">
        <f>教務委員編集用!M133</f>
        <v>100</v>
      </c>
      <c r="N101" s="194">
        <f>教務委員編集用!N133</f>
        <v>45</v>
      </c>
      <c r="O101" s="211" t="str">
        <f>IF(教務委員編集用!S133=0,"",教務委員編集用!S133)</f>
        <v/>
      </c>
      <c r="P101" s="218" t="str">
        <f>IF(教務委員編集用!T133=0,"",教務委員編集用!T133)</f>
        <v/>
      </c>
      <c r="Q101" s="242" t="str">
        <f>IF(教務委員編集用!O133=0,"",教務委員編集用!O133)</f>
        <v/>
      </c>
      <c r="R101" s="211" t="str">
        <f>IF(教務委員編集用!P133=0,"",教務委員編集用!P133)</f>
        <v/>
      </c>
      <c r="S101" s="211" t="str">
        <f>IF(教務委員編集用!Q133=0,"",教務委員編集用!Q133)</f>
        <v/>
      </c>
      <c r="T101" s="211" t="str">
        <f>IF(教務委員編集用!R133=0,"",教務委員編集用!R133)</f>
        <v/>
      </c>
    </row>
    <row r="102" spans="2:20">
      <c r="B102" s="486"/>
      <c r="C102" s="502"/>
      <c r="D102" s="492"/>
      <c r="E102" s="500"/>
      <c r="F102" s="194" t="str">
        <f>教務委員編集用!F134</f>
        <v>設計製図Ⅰ</v>
      </c>
      <c r="G102" s="194">
        <f>教務委員編集用!G134</f>
        <v>2</v>
      </c>
      <c r="H102" s="194" t="str">
        <f>教務委員編集用!H134</f>
        <v>必修</v>
      </c>
      <c r="I102" s="194" t="str">
        <f>教務委員編集用!I134</f>
        <v>履修</v>
      </c>
      <c r="J102" s="194">
        <f>教務委員編集用!J134</f>
        <v>3</v>
      </c>
      <c r="K102" s="194" t="str">
        <f>教務委員編集用!K134</f>
        <v>通年</v>
      </c>
      <c r="L102" s="194">
        <f>教務委員編集用!L134</f>
        <v>45</v>
      </c>
      <c r="M102" s="194">
        <f>教務委員編集用!M134</f>
        <v>100</v>
      </c>
      <c r="N102" s="194">
        <f>教務委員編集用!N134</f>
        <v>45</v>
      </c>
      <c r="O102" s="211" t="str">
        <f>IF(教務委員編集用!S134=0,"",教務委員編集用!S134)</f>
        <v/>
      </c>
      <c r="P102" s="218" t="str">
        <f>IF(教務委員編集用!T134=0,"",教務委員編集用!T134)</f>
        <v/>
      </c>
      <c r="Q102" s="242" t="str">
        <f>IF(教務委員編集用!O134=0,"",教務委員編集用!O134)</f>
        <v/>
      </c>
      <c r="R102" s="211" t="str">
        <f>IF(教務委員編集用!P134=0,"",教務委員編集用!P134)</f>
        <v/>
      </c>
      <c r="S102" s="211" t="str">
        <f>IF(教務委員編集用!Q134=0,"",教務委員編集用!Q134)</f>
        <v/>
      </c>
      <c r="T102" s="211" t="str">
        <f>IF(教務委員編集用!R134=0,"",教務委員編集用!R134)</f>
        <v/>
      </c>
    </row>
    <row r="103" spans="2:20">
      <c r="B103" s="486"/>
      <c r="C103" s="502"/>
      <c r="D103" s="492"/>
      <c r="E103" s="500"/>
      <c r="F103" s="194" t="str">
        <f>教務委員編集用!F135</f>
        <v>建築計画</v>
      </c>
      <c r="G103" s="194">
        <f>教務委員編集用!G135</f>
        <v>1</v>
      </c>
      <c r="H103" s="194" t="str">
        <f>教務委員編集用!H135</f>
        <v>必修</v>
      </c>
      <c r="I103" s="194" t="str">
        <f>教務委員編集用!I135</f>
        <v>履修</v>
      </c>
      <c r="J103" s="194">
        <f>教務委員編集用!J135</f>
        <v>3</v>
      </c>
      <c r="K103" s="194" t="str">
        <f>教務委員編集用!K135</f>
        <v>半期</v>
      </c>
      <c r="L103" s="194">
        <f>教務委員編集用!L135</f>
        <v>22.5</v>
      </c>
      <c r="M103" s="194">
        <f>教務委員編集用!M135</f>
        <v>100</v>
      </c>
      <c r="N103" s="194">
        <f>教務委員編集用!N135</f>
        <v>22.5</v>
      </c>
      <c r="O103" s="211" t="str">
        <f>IF(教務委員編集用!S135=0,"",教務委員編集用!S135)</f>
        <v/>
      </c>
      <c r="P103" s="218" t="str">
        <f>IF(教務委員編集用!T135=0,"",教務委員編集用!T135)</f>
        <v/>
      </c>
      <c r="Q103" s="242" t="str">
        <f>IF(教務委員編集用!O135=0,"",教務委員編集用!O135)</f>
        <v/>
      </c>
      <c r="R103" s="211" t="str">
        <f>IF(教務委員編集用!P135=0,"",教務委員編集用!P135)</f>
        <v/>
      </c>
      <c r="S103" s="211" t="str">
        <f>IF(教務委員編集用!Q135=0,"",教務委員編集用!Q135)</f>
        <v/>
      </c>
      <c r="T103" s="211" t="str">
        <f>IF(教務委員編集用!R135=0,"",教務委員編集用!R135)</f>
        <v/>
      </c>
    </row>
    <row r="104" spans="2:20">
      <c r="B104" s="486"/>
      <c r="C104" s="502"/>
      <c r="D104" s="492"/>
      <c r="E104" s="500"/>
      <c r="F104" s="194" t="str">
        <f>教務委員編集用!F136</f>
        <v>構造力学Ⅲ</v>
      </c>
      <c r="G104" s="194">
        <f>教務委員編集用!G136</f>
        <v>2</v>
      </c>
      <c r="H104" s="194" t="str">
        <f>教務委員編集用!H136</f>
        <v>必修</v>
      </c>
      <c r="I104" s="194" t="str">
        <f>教務委員編集用!I136</f>
        <v>履修</v>
      </c>
      <c r="J104" s="194">
        <f>教務委員編集用!J136</f>
        <v>4</v>
      </c>
      <c r="K104" s="194" t="str">
        <f>教務委員編集用!K136</f>
        <v>通年</v>
      </c>
      <c r="L104" s="194">
        <f>教務委員編集用!L136</f>
        <v>45</v>
      </c>
      <c r="M104" s="194">
        <f>教務委員編集用!M136</f>
        <v>100</v>
      </c>
      <c r="N104" s="194">
        <f>教務委員編集用!N136</f>
        <v>45</v>
      </c>
      <c r="O104" s="211" t="str">
        <f>IF(教務委員編集用!S136=0,"",教務委員編集用!S136)</f>
        <v/>
      </c>
      <c r="P104" s="218" t="str">
        <f>IF(教務委員編集用!T136=0,"",教務委員編集用!T136)</f>
        <v/>
      </c>
      <c r="Q104" s="242" t="str">
        <f>IF(教務委員編集用!O136=0,"",教務委員編集用!O136)</f>
        <v/>
      </c>
      <c r="R104" s="211" t="str">
        <f>IF(教務委員編集用!P136=0,"",教務委員編集用!P136)</f>
        <v/>
      </c>
      <c r="S104" s="211" t="str">
        <f>IF(教務委員編集用!Q136=0,"",教務委員編集用!Q136)</f>
        <v/>
      </c>
      <c r="T104" s="211" t="str">
        <f>IF(教務委員編集用!R136=0,"",教務委員編集用!R136)</f>
        <v/>
      </c>
    </row>
    <row r="105" spans="2:20">
      <c r="B105" s="486"/>
      <c r="C105" s="502"/>
      <c r="D105" s="492"/>
      <c r="E105" s="500"/>
      <c r="F105" s="194" t="str">
        <f>教務委員編集用!F137</f>
        <v>水理学Ⅱ</v>
      </c>
      <c r="G105" s="194">
        <f>教務委員編集用!G137</f>
        <v>2</v>
      </c>
      <c r="H105" s="194" t="str">
        <f>教務委員編集用!H137</f>
        <v>必修</v>
      </c>
      <c r="I105" s="194" t="str">
        <f>教務委員編集用!I137</f>
        <v>学修</v>
      </c>
      <c r="J105" s="194">
        <f>教務委員編集用!J137</f>
        <v>4</v>
      </c>
      <c r="K105" s="194" t="str">
        <f>教務委員編集用!K137</f>
        <v>半期</v>
      </c>
      <c r="L105" s="194">
        <f>教務委員編集用!L137</f>
        <v>22.5</v>
      </c>
      <c r="M105" s="194">
        <f>教務委員編集用!M137</f>
        <v>100</v>
      </c>
      <c r="N105" s="194">
        <f>教務委員編集用!N137</f>
        <v>22.5</v>
      </c>
      <c r="O105" s="211" t="str">
        <f>IF(教務委員編集用!S137=0,"",教務委員編集用!S137)</f>
        <v/>
      </c>
      <c r="P105" s="218" t="str">
        <f>IF(教務委員編集用!T137=0,"",教務委員編集用!T137)</f>
        <v/>
      </c>
      <c r="Q105" s="242" t="str">
        <f>IF(教務委員編集用!O137=0,"",教務委員編集用!O137)</f>
        <v/>
      </c>
      <c r="R105" s="211" t="str">
        <f>IF(教務委員編集用!P137=0,"",教務委員編集用!P137)</f>
        <v/>
      </c>
      <c r="S105" s="211" t="str">
        <f>IF(教務委員編集用!Q137=0,"",教務委員編集用!Q137)</f>
        <v/>
      </c>
      <c r="T105" s="211" t="str">
        <f>IF(教務委員編集用!R137=0,"",教務委員編集用!R137)</f>
        <v/>
      </c>
    </row>
    <row r="106" spans="2:20">
      <c r="B106" s="486"/>
      <c r="C106" s="502"/>
      <c r="D106" s="492"/>
      <c r="E106" s="500"/>
      <c r="F106" s="194" t="str">
        <f>教務委員編集用!F138</f>
        <v>土質工学Ⅱ</v>
      </c>
      <c r="G106" s="194">
        <f>教務委員編集用!G138</f>
        <v>2</v>
      </c>
      <c r="H106" s="194" t="str">
        <f>教務委員編集用!H138</f>
        <v>必修</v>
      </c>
      <c r="I106" s="194" t="str">
        <f>教務委員編集用!I138</f>
        <v>学修</v>
      </c>
      <c r="J106" s="194">
        <f>教務委員編集用!J138</f>
        <v>4</v>
      </c>
      <c r="K106" s="194" t="str">
        <f>教務委員編集用!K138</f>
        <v>半期</v>
      </c>
      <c r="L106" s="194">
        <f>教務委員編集用!L138</f>
        <v>22.5</v>
      </c>
      <c r="M106" s="194">
        <f>教務委員編集用!M138</f>
        <v>100</v>
      </c>
      <c r="N106" s="194">
        <f>教務委員編集用!N138</f>
        <v>22.5</v>
      </c>
      <c r="O106" s="211" t="str">
        <f>IF(教務委員編集用!S138=0,"",教務委員編集用!S138)</f>
        <v/>
      </c>
      <c r="P106" s="218" t="str">
        <f>IF(教務委員編集用!T138=0,"",教務委員編集用!T138)</f>
        <v/>
      </c>
      <c r="Q106" s="242" t="str">
        <f>IF(教務委員編集用!O138=0,"",教務委員編集用!O138)</f>
        <v/>
      </c>
      <c r="R106" s="211" t="str">
        <f>IF(教務委員編集用!P138=0,"",教務委員編集用!P138)</f>
        <v/>
      </c>
      <c r="S106" s="211" t="str">
        <f>IF(教務委員編集用!Q138=0,"",教務委員編集用!Q138)</f>
        <v/>
      </c>
      <c r="T106" s="211" t="str">
        <f>IF(教務委員編集用!R138=0,"",教務委員編集用!R138)</f>
        <v/>
      </c>
    </row>
    <row r="107" spans="2:20">
      <c r="B107" s="486"/>
      <c r="C107" s="502"/>
      <c r="D107" s="492"/>
      <c r="E107" s="500"/>
      <c r="F107" s="194" t="str">
        <f>教務委員編集用!F139</f>
        <v>鋼構造学</v>
      </c>
      <c r="G107" s="194">
        <f>教務委員編集用!G139</f>
        <v>2</v>
      </c>
      <c r="H107" s="194" t="str">
        <f>教務委員編集用!H139</f>
        <v>必修</v>
      </c>
      <c r="I107" s="194" t="str">
        <f>教務委員編集用!I139</f>
        <v>学修</v>
      </c>
      <c r="J107" s="194">
        <f>教務委員編集用!J139</f>
        <v>4</v>
      </c>
      <c r="K107" s="194" t="str">
        <f>教務委員編集用!K139</f>
        <v>半期</v>
      </c>
      <c r="L107" s="194">
        <f>教務委員編集用!L139</f>
        <v>22.5</v>
      </c>
      <c r="M107" s="194">
        <f>教務委員編集用!M139</f>
        <v>100</v>
      </c>
      <c r="N107" s="194">
        <f>教務委員編集用!N139</f>
        <v>22.5</v>
      </c>
      <c r="O107" s="211" t="str">
        <f>IF(教務委員編集用!S139=0,"",教務委員編集用!S139)</f>
        <v/>
      </c>
      <c r="P107" s="218" t="str">
        <f>IF(教務委員編集用!T139=0,"",教務委員編集用!T139)</f>
        <v/>
      </c>
      <c r="Q107" s="242" t="str">
        <f>IF(教務委員編集用!O139=0,"",教務委員編集用!O139)</f>
        <v/>
      </c>
      <c r="R107" s="211" t="str">
        <f>IF(教務委員編集用!P139=0,"",教務委員編集用!P139)</f>
        <v/>
      </c>
      <c r="S107" s="211" t="str">
        <f>IF(教務委員編集用!Q139=0,"",教務委員編集用!Q139)</f>
        <v/>
      </c>
      <c r="T107" s="211" t="str">
        <f>IF(教務委員編集用!R139=0,"",教務委員編集用!R139)</f>
        <v/>
      </c>
    </row>
    <row r="108" spans="2:20">
      <c r="B108" s="486"/>
      <c r="C108" s="502"/>
      <c r="D108" s="492"/>
      <c r="E108" s="500"/>
      <c r="F108" s="194" t="str">
        <f>教務委員編集用!F140</f>
        <v>計画数理学</v>
      </c>
      <c r="G108" s="194">
        <f>教務委員編集用!G140</f>
        <v>2</v>
      </c>
      <c r="H108" s="194" t="str">
        <f>教務委員編集用!H140</f>
        <v>必修</v>
      </c>
      <c r="I108" s="194" t="str">
        <f>教務委員編集用!I140</f>
        <v>履修</v>
      </c>
      <c r="J108" s="194">
        <f>教務委員編集用!J140</f>
        <v>4</v>
      </c>
      <c r="K108" s="194" t="str">
        <f>教務委員編集用!K140</f>
        <v>通年</v>
      </c>
      <c r="L108" s="194">
        <f>教務委員編集用!L140</f>
        <v>45</v>
      </c>
      <c r="M108" s="194">
        <f>教務委員編集用!M140</f>
        <v>100</v>
      </c>
      <c r="N108" s="194">
        <f>教務委員編集用!N140</f>
        <v>45</v>
      </c>
      <c r="O108" s="211" t="str">
        <f>IF(教務委員編集用!S140=0,"",教務委員編集用!S140)</f>
        <v/>
      </c>
      <c r="P108" s="218" t="str">
        <f>IF(教務委員編集用!T140=0,"",教務委員編集用!T140)</f>
        <v/>
      </c>
      <c r="Q108" s="242" t="str">
        <f>IF(教務委員編集用!O140=0,"",教務委員編集用!O140)</f>
        <v/>
      </c>
      <c r="R108" s="211" t="str">
        <f>IF(教務委員編集用!P140=0,"",教務委員編集用!P140)</f>
        <v/>
      </c>
      <c r="S108" s="211" t="str">
        <f>IF(教務委員編集用!Q140=0,"",教務委員編集用!Q140)</f>
        <v/>
      </c>
      <c r="T108" s="211" t="str">
        <f>IF(教務委員編集用!R140=0,"",教務委員編集用!R140)</f>
        <v/>
      </c>
    </row>
    <row r="109" spans="2:20">
      <c r="B109" s="486"/>
      <c r="C109" s="502"/>
      <c r="D109" s="492"/>
      <c r="E109" s="500"/>
      <c r="F109" s="194" t="str">
        <f>教務委員編集用!F141</f>
        <v>コンクリート構造学Ⅱ</v>
      </c>
      <c r="G109" s="194">
        <f>教務委員編集用!G141</f>
        <v>1</v>
      </c>
      <c r="H109" s="194" t="str">
        <f>教務委員編集用!H141</f>
        <v>必修</v>
      </c>
      <c r="I109" s="194" t="str">
        <f>教務委員編集用!I141</f>
        <v>履修</v>
      </c>
      <c r="J109" s="194">
        <f>教務委員編集用!J141</f>
        <v>4</v>
      </c>
      <c r="K109" s="194" t="str">
        <f>教務委員編集用!K141</f>
        <v>半期</v>
      </c>
      <c r="L109" s="194">
        <f>教務委員編集用!L141</f>
        <v>22.5</v>
      </c>
      <c r="M109" s="194">
        <f>教務委員編集用!M141</f>
        <v>100</v>
      </c>
      <c r="N109" s="194">
        <f>教務委員編集用!N141</f>
        <v>22.5</v>
      </c>
      <c r="O109" s="211" t="str">
        <f>IF(教務委員編集用!S141=0,"",教務委員編集用!S141)</f>
        <v/>
      </c>
      <c r="P109" s="218" t="str">
        <f>IF(教務委員編集用!T141=0,"",教務委員編集用!T141)</f>
        <v/>
      </c>
      <c r="Q109" s="242" t="str">
        <f>IF(教務委員編集用!O141=0,"",教務委員編集用!O141)</f>
        <v/>
      </c>
      <c r="R109" s="211" t="str">
        <f>IF(教務委員編集用!P141=0,"",教務委員編集用!P141)</f>
        <v/>
      </c>
      <c r="S109" s="211" t="str">
        <f>IF(教務委員編集用!Q141=0,"",教務委員編集用!Q141)</f>
        <v/>
      </c>
      <c r="T109" s="211" t="str">
        <f>IF(教務委員編集用!R141=0,"",教務委員編集用!R141)</f>
        <v/>
      </c>
    </row>
    <row r="110" spans="2:20">
      <c r="B110" s="486"/>
      <c r="C110" s="502"/>
      <c r="D110" s="492"/>
      <c r="E110" s="500"/>
      <c r="F110" s="194" t="str">
        <f>教務委員編集用!F142</f>
        <v>環境生態学</v>
      </c>
      <c r="G110" s="194">
        <f>教務委員編集用!G142</f>
        <v>2</v>
      </c>
      <c r="H110" s="194" t="str">
        <f>教務委員編集用!H142</f>
        <v>選択</v>
      </c>
      <c r="I110" s="194" t="str">
        <f>教務委員編集用!I142</f>
        <v>学修</v>
      </c>
      <c r="J110" s="194">
        <f>教務委員編集用!J142</f>
        <v>4</v>
      </c>
      <c r="K110" s="194" t="str">
        <f>教務委員編集用!K142</f>
        <v>半期</v>
      </c>
      <c r="L110" s="194">
        <f>教務委員編集用!L142</f>
        <v>22.5</v>
      </c>
      <c r="M110" s="194">
        <f>教務委員編集用!M142</f>
        <v>100</v>
      </c>
      <c r="N110" s="194">
        <f>教務委員編集用!N142</f>
        <v>0</v>
      </c>
      <c r="O110" s="211" t="str">
        <f>IF(教務委員編集用!S142=0,"",教務委員編集用!S142)</f>
        <v/>
      </c>
      <c r="P110" s="218" t="str">
        <f>IF(教務委員編集用!T142=0,"",教務委員編集用!T142)</f>
        <v/>
      </c>
      <c r="Q110" s="242" t="str">
        <f>IF(教務委員編集用!O142=0,"",教務委員編集用!O142)</f>
        <v/>
      </c>
      <c r="R110" s="211" t="str">
        <f>IF(教務委員編集用!P142=0,"",教務委員編集用!P142)</f>
        <v/>
      </c>
      <c r="S110" s="211" t="str">
        <f>IF(教務委員編集用!Q142=0,"",教務委員編集用!Q142)</f>
        <v/>
      </c>
      <c r="T110" s="211" t="str">
        <f>IF(教務委員編集用!R142=0,"",教務委員編集用!R142)</f>
        <v/>
      </c>
    </row>
    <row r="111" spans="2:20">
      <c r="B111" s="486"/>
      <c r="C111" s="502"/>
      <c r="D111" s="492"/>
      <c r="E111" s="500"/>
      <c r="F111" s="194" t="str">
        <f>教務委員編集用!F143</f>
        <v>実験実習Ⅲ</v>
      </c>
      <c r="G111" s="194">
        <f>教務委員編集用!G143</f>
        <v>4</v>
      </c>
      <c r="H111" s="194" t="str">
        <f>教務委員編集用!H143</f>
        <v>必修</v>
      </c>
      <c r="I111" s="194" t="str">
        <f>教務委員編集用!I143</f>
        <v>履修</v>
      </c>
      <c r="J111" s="194">
        <f>教務委員編集用!J143</f>
        <v>4</v>
      </c>
      <c r="K111" s="194" t="str">
        <f>教務委員編集用!K143</f>
        <v>通年</v>
      </c>
      <c r="L111" s="194">
        <f>教務委員編集用!L143</f>
        <v>90</v>
      </c>
      <c r="M111" s="194">
        <f>教務委員編集用!M143</f>
        <v>90</v>
      </c>
      <c r="N111" s="194">
        <f>教務委員編集用!N143</f>
        <v>81</v>
      </c>
      <c r="O111" s="211" t="str">
        <f>IF(教務委員編集用!S143=0,"",教務委員編集用!S143)</f>
        <v/>
      </c>
      <c r="P111" s="218" t="str">
        <f>IF(教務委員編集用!T143=0,"",教務委員編集用!T143)</f>
        <v/>
      </c>
      <c r="Q111" s="242" t="str">
        <f>IF(教務委員編集用!O143=0,"",教務委員編集用!O143)</f>
        <v/>
      </c>
      <c r="R111" s="211" t="str">
        <f>IF(教務委員編集用!P143=0,"",教務委員編集用!P143)</f>
        <v/>
      </c>
      <c r="S111" s="211" t="str">
        <f>IF(教務委員編集用!Q143=0,"",教務委員編集用!Q143)</f>
        <v/>
      </c>
      <c r="T111" s="211" t="str">
        <f>IF(教務委員編集用!R143=0,"",教務委員編集用!R143)</f>
        <v/>
      </c>
    </row>
    <row r="112" spans="2:20">
      <c r="B112" s="486"/>
      <c r="C112" s="502"/>
      <c r="D112" s="492"/>
      <c r="E112" s="500"/>
      <c r="F112" s="194" t="str">
        <f>教務委員編集用!F144</f>
        <v>建築設計製図Ⅰ</v>
      </c>
      <c r="G112" s="194">
        <f>教務委員編集用!G144</f>
        <v>1</v>
      </c>
      <c r="H112" s="194" t="str">
        <f>教務委員編集用!H144</f>
        <v>必修</v>
      </c>
      <c r="I112" s="194" t="str">
        <f>教務委員編集用!I144</f>
        <v>履修</v>
      </c>
      <c r="J112" s="194">
        <f>教務委員編集用!J144</f>
        <v>4</v>
      </c>
      <c r="K112" s="194" t="str">
        <f>教務委員編集用!K144</f>
        <v>半期</v>
      </c>
      <c r="L112" s="194">
        <f>教務委員編集用!L144</f>
        <v>22.5</v>
      </c>
      <c r="M112" s="194">
        <f>教務委員編集用!M144</f>
        <v>100</v>
      </c>
      <c r="N112" s="194">
        <f>教務委員編集用!N144</f>
        <v>22.5</v>
      </c>
      <c r="O112" s="211" t="str">
        <f>IF(教務委員編集用!S144=0,"",教務委員編集用!S144)</f>
        <v/>
      </c>
      <c r="P112" s="218" t="str">
        <f>IF(教務委員編集用!T144=0,"",教務委員編集用!T144)</f>
        <v/>
      </c>
      <c r="Q112" s="242" t="str">
        <f>IF(教務委員編集用!O144=0,"",教務委員編集用!O144)</f>
        <v/>
      </c>
      <c r="R112" s="211" t="str">
        <f>IF(教務委員編集用!P144=0,"",教務委員編集用!P144)</f>
        <v/>
      </c>
      <c r="S112" s="211" t="str">
        <f>IF(教務委員編集用!Q144=0,"",教務委員編集用!Q144)</f>
        <v/>
      </c>
      <c r="T112" s="211" t="str">
        <f>IF(教務委員編集用!R144=0,"",教務委員編集用!R144)</f>
        <v/>
      </c>
    </row>
    <row r="113" spans="2:20">
      <c r="B113" s="486"/>
      <c r="C113" s="502"/>
      <c r="D113" s="492"/>
      <c r="E113" s="500"/>
      <c r="F113" s="194" t="str">
        <f>教務委員編集用!F145</f>
        <v>施工特論</v>
      </c>
      <c r="G113" s="194">
        <f>教務委員編集用!G145</f>
        <v>2</v>
      </c>
      <c r="H113" s="194" t="str">
        <f>教務委員編集用!H145</f>
        <v>選択</v>
      </c>
      <c r="I113" s="194" t="str">
        <f>教務委員編集用!I145</f>
        <v>学修</v>
      </c>
      <c r="J113" s="194">
        <f>教務委員編集用!J145</f>
        <v>5</v>
      </c>
      <c r="K113" s="194" t="str">
        <f>教務委員編集用!K145</f>
        <v>半期</v>
      </c>
      <c r="L113" s="194">
        <f>教務委員編集用!L145</f>
        <v>22.5</v>
      </c>
      <c r="M113" s="194">
        <f>教務委員編集用!M145</f>
        <v>100</v>
      </c>
      <c r="N113" s="194">
        <f>教務委員編集用!N145</f>
        <v>0</v>
      </c>
      <c r="O113" s="214"/>
      <c r="P113" s="215"/>
      <c r="Q113" s="265"/>
      <c r="R113" s="266"/>
      <c r="S113" s="266"/>
      <c r="T113" s="266"/>
    </row>
    <row r="114" spans="2:20">
      <c r="B114" s="486"/>
      <c r="C114" s="502"/>
      <c r="D114" s="492"/>
      <c r="E114" s="500"/>
      <c r="F114" s="194" t="str">
        <f>教務委員編集用!F146</f>
        <v>都市計画</v>
      </c>
      <c r="G114" s="194">
        <f>教務委員編集用!G146</f>
        <v>2</v>
      </c>
      <c r="H114" s="194" t="str">
        <f>教務委員編集用!H146</f>
        <v>必修</v>
      </c>
      <c r="I114" s="194" t="str">
        <f>教務委員編集用!I146</f>
        <v>学修</v>
      </c>
      <c r="J114" s="194">
        <f>教務委員編集用!J146</f>
        <v>5</v>
      </c>
      <c r="K114" s="194" t="str">
        <f>教務委員編集用!K146</f>
        <v>半期</v>
      </c>
      <c r="L114" s="194">
        <f>教務委員編集用!L146</f>
        <v>22.5</v>
      </c>
      <c r="M114" s="194">
        <f>教務委員編集用!M146</f>
        <v>100</v>
      </c>
      <c r="N114" s="194">
        <f>教務委員編集用!N146</f>
        <v>22.5</v>
      </c>
      <c r="O114" s="214"/>
      <c r="P114" s="215"/>
      <c r="Q114" s="265"/>
      <c r="R114" s="266"/>
      <c r="S114" s="266"/>
      <c r="T114" s="266"/>
    </row>
    <row r="115" spans="2:20">
      <c r="B115" s="486"/>
      <c r="C115" s="502"/>
      <c r="D115" s="492"/>
      <c r="E115" s="500"/>
      <c r="F115" s="194" t="str">
        <f>教務委員編集用!F147</f>
        <v>環境水工学</v>
      </c>
      <c r="G115" s="194">
        <f>教務委員編集用!G147</f>
        <v>2</v>
      </c>
      <c r="H115" s="194" t="str">
        <f>教務委員編集用!H147</f>
        <v>選択</v>
      </c>
      <c r="I115" s="194" t="str">
        <f>教務委員編集用!I147</f>
        <v>学修</v>
      </c>
      <c r="J115" s="194">
        <f>教務委員編集用!J147</f>
        <v>5</v>
      </c>
      <c r="K115" s="194" t="str">
        <f>教務委員編集用!K147</f>
        <v>半期</v>
      </c>
      <c r="L115" s="194">
        <f>教務委員編集用!L147</f>
        <v>22.5</v>
      </c>
      <c r="M115" s="194">
        <f>教務委員編集用!M147</f>
        <v>100</v>
      </c>
      <c r="N115" s="194">
        <f>教務委員編集用!N147</f>
        <v>0</v>
      </c>
      <c r="O115" s="214"/>
      <c r="P115" s="215"/>
      <c r="Q115" s="265"/>
      <c r="R115" s="266"/>
      <c r="S115" s="266"/>
      <c r="T115" s="266"/>
    </row>
    <row r="116" spans="2:20">
      <c r="B116" s="486"/>
      <c r="C116" s="502"/>
      <c r="D116" s="492"/>
      <c r="E116" s="500"/>
      <c r="F116" s="194" t="str">
        <f>教務委員編集用!F148</f>
        <v>建設環境衛生学</v>
      </c>
      <c r="G116" s="194">
        <f>教務委員編集用!G148</f>
        <v>2</v>
      </c>
      <c r="H116" s="194" t="str">
        <f>教務委員編集用!H148</f>
        <v>必修</v>
      </c>
      <c r="I116" s="194" t="str">
        <f>教務委員編集用!I148</f>
        <v>履修</v>
      </c>
      <c r="J116" s="194">
        <f>教務委員編集用!J148</f>
        <v>5</v>
      </c>
      <c r="K116" s="194" t="str">
        <f>教務委員編集用!K148</f>
        <v>通年</v>
      </c>
      <c r="L116" s="194">
        <f>教務委員編集用!L148</f>
        <v>45</v>
      </c>
      <c r="M116" s="194">
        <f>教務委員編集用!M148</f>
        <v>100</v>
      </c>
      <c r="N116" s="194">
        <f>教務委員編集用!N148</f>
        <v>45</v>
      </c>
      <c r="O116" s="214"/>
      <c r="P116" s="215"/>
      <c r="Q116" s="265"/>
      <c r="R116" s="266"/>
      <c r="S116" s="266"/>
      <c r="T116" s="266"/>
    </row>
    <row r="117" spans="2:20">
      <c r="B117" s="486"/>
      <c r="C117" s="502"/>
      <c r="D117" s="490"/>
      <c r="E117" s="502"/>
      <c r="F117" s="194" t="str">
        <f>教務委員編集用!F149</f>
        <v>実験実習Ⅳ</v>
      </c>
      <c r="G117" s="194">
        <f>教務委員編集用!G149</f>
        <v>2</v>
      </c>
      <c r="H117" s="194" t="str">
        <f>教務委員編集用!H149</f>
        <v>必修</v>
      </c>
      <c r="I117" s="194" t="str">
        <f>教務委員編集用!I149</f>
        <v>履修</v>
      </c>
      <c r="J117" s="194">
        <f>教務委員編集用!J149</f>
        <v>5</v>
      </c>
      <c r="K117" s="194" t="str">
        <f>教務委員編集用!K149</f>
        <v>半期</v>
      </c>
      <c r="L117" s="194">
        <f>教務委員編集用!L149</f>
        <v>45</v>
      </c>
      <c r="M117" s="194">
        <f>教務委員編集用!M149</f>
        <v>100</v>
      </c>
      <c r="N117" s="194">
        <f>教務委員編集用!N149</f>
        <v>45</v>
      </c>
      <c r="O117" s="214"/>
      <c r="P117" s="215"/>
      <c r="Q117" s="265"/>
      <c r="R117" s="266"/>
      <c r="S117" s="266"/>
      <c r="T117" s="266"/>
    </row>
    <row r="118" spans="2:20">
      <c r="B118" s="486"/>
      <c r="C118" s="502"/>
      <c r="D118" s="490"/>
      <c r="E118" s="502"/>
      <c r="F118" s="194" t="str">
        <f>教務委員編集用!F150</f>
        <v>建築環境</v>
      </c>
      <c r="G118" s="194">
        <f>教務委員編集用!G150</f>
        <v>2</v>
      </c>
      <c r="H118" s="194" t="str">
        <f>教務委員編集用!H150</f>
        <v>選択</v>
      </c>
      <c r="I118" s="194" t="str">
        <f>教務委員編集用!I150</f>
        <v>学修</v>
      </c>
      <c r="J118" s="194">
        <f>教務委員編集用!J150</f>
        <v>5</v>
      </c>
      <c r="K118" s="194" t="str">
        <f>教務委員編集用!K150</f>
        <v>半期</v>
      </c>
      <c r="L118" s="194">
        <f>教務委員編集用!L150</f>
        <v>22.5</v>
      </c>
      <c r="M118" s="194">
        <f>教務委員編集用!M150</f>
        <v>100</v>
      </c>
      <c r="N118" s="194">
        <f>教務委員編集用!N150</f>
        <v>0</v>
      </c>
      <c r="O118" s="214"/>
      <c r="P118" s="215"/>
      <c r="Q118" s="265"/>
      <c r="R118" s="266"/>
      <c r="S118" s="266"/>
      <c r="T118" s="266"/>
    </row>
    <row r="119" spans="2:20">
      <c r="B119" s="486"/>
      <c r="C119" s="502"/>
      <c r="D119" s="490"/>
      <c r="E119" s="502"/>
      <c r="F119" s="194" t="str">
        <f>教務委員編集用!F151</f>
        <v>建築史</v>
      </c>
      <c r="G119" s="194">
        <f>教務委員編集用!G151</f>
        <v>2</v>
      </c>
      <c r="H119" s="194" t="str">
        <f>教務委員編集用!H151</f>
        <v>選択</v>
      </c>
      <c r="I119" s="194" t="str">
        <f>教務委員編集用!I151</f>
        <v>学修</v>
      </c>
      <c r="J119" s="194">
        <f>教務委員編集用!J151</f>
        <v>5</v>
      </c>
      <c r="K119" s="194" t="str">
        <f>教務委員編集用!K151</f>
        <v>半期</v>
      </c>
      <c r="L119" s="194">
        <f>教務委員編集用!L151</f>
        <v>22.5</v>
      </c>
      <c r="M119" s="194">
        <f>教務委員編集用!M151</f>
        <v>100</v>
      </c>
      <c r="N119" s="194">
        <f>教務委員編集用!N151</f>
        <v>0</v>
      </c>
      <c r="O119" s="214"/>
      <c r="P119" s="215"/>
      <c r="Q119" s="265"/>
      <c r="R119" s="266"/>
      <c r="S119" s="266"/>
      <c r="T119" s="266"/>
    </row>
    <row r="120" spans="2:20">
      <c r="B120" s="486"/>
      <c r="C120" s="502"/>
      <c r="D120" s="490"/>
      <c r="E120" s="502"/>
      <c r="F120" s="194">
        <f>教務委員編集用!F152</f>
        <v>0</v>
      </c>
      <c r="G120" s="194">
        <f>教務委員編集用!G152</f>
        <v>0</v>
      </c>
      <c r="H120" s="194">
        <f>教務委員編集用!H152</f>
        <v>0</v>
      </c>
      <c r="I120" s="194">
        <f>教務委員編集用!I152</f>
        <v>0</v>
      </c>
      <c r="J120" s="194">
        <f>教務委員編集用!J152</f>
        <v>0</v>
      </c>
      <c r="K120" s="194">
        <f>教務委員編集用!K152</f>
        <v>0</v>
      </c>
      <c r="L120" s="194">
        <f>教務委員編集用!L152</f>
        <v>0</v>
      </c>
      <c r="M120" s="194">
        <f>教務委員編集用!M152</f>
        <v>0</v>
      </c>
      <c r="N120" s="194">
        <f>教務委員編集用!N152</f>
        <v>0</v>
      </c>
      <c r="O120" s="214"/>
      <c r="P120" s="215"/>
      <c r="Q120" s="265"/>
      <c r="R120" s="266"/>
      <c r="S120" s="266"/>
      <c r="T120" s="266"/>
    </row>
    <row r="121" spans="2:20">
      <c r="B121" s="486"/>
      <c r="C121" s="502"/>
      <c r="D121" s="490"/>
      <c r="E121" s="502"/>
      <c r="F121" s="194" t="str">
        <f>教務委員編集用!F153</f>
        <v>建築法規</v>
      </c>
      <c r="G121" s="194">
        <f>教務委員編集用!G153</f>
        <v>1</v>
      </c>
      <c r="H121" s="194" t="str">
        <f>教務委員編集用!H153</f>
        <v>必修</v>
      </c>
      <c r="I121" s="194" t="str">
        <f>教務委員編集用!I153</f>
        <v>履修</v>
      </c>
      <c r="J121" s="194">
        <f>教務委員編集用!J153</f>
        <v>5</v>
      </c>
      <c r="K121" s="194" t="str">
        <f>教務委員編集用!K153</f>
        <v>半期</v>
      </c>
      <c r="L121" s="194">
        <f>教務委員編集用!L153</f>
        <v>22.5</v>
      </c>
      <c r="M121" s="194">
        <f>教務委員編集用!M153</f>
        <v>100</v>
      </c>
      <c r="N121" s="194">
        <f>教務委員編集用!N153</f>
        <v>22.5</v>
      </c>
      <c r="O121" s="214"/>
      <c r="P121" s="215"/>
      <c r="Q121" s="265"/>
      <c r="R121" s="266"/>
      <c r="S121" s="266"/>
      <c r="T121" s="266"/>
    </row>
    <row r="122" spans="2:20">
      <c r="B122" s="486"/>
      <c r="C122" s="502"/>
      <c r="D122" s="490"/>
      <c r="E122" s="502"/>
      <c r="F122" s="194" t="str">
        <f>教務委員編集用!F154</f>
        <v>交通工学</v>
      </c>
      <c r="G122" s="194">
        <f>教務委員編集用!G154</f>
        <v>2</v>
      </c>
      <c r="H122" s="194" t="str">
        <f>教務委員編集用!H154</f>
        <v>必修</v>
      </c>
      <c r="I122" s="194" t="str">
        <f>教務委員編集用!I154</f>
        <v>学修</v>
      </c>
      <c r="J122" s="194">
        <f>教務委員編集用!J154</f>
        <v>5</v>
      </c>
      <c r="K122" s="194" t="str">
        <f>教務委員編集用!K154</f>
        <v>半期</v>
      </c>
      <c r="L122" s="194">
        <f>教務委員編集用!L154</f>
        <v>22.5</v>
      </c>
      <c r="M122" s="194">
        <f>教務委員編集用!M154</f>
        <v>100</v>
      </c>
      <c r="N122" s="194">
        <f>教務委員編集用!N154</f>
        <v>22.5</v>
      </c>
      <c r="O122" s="214"/>
      <c r="P122" s="215"/>
      <c r="Q122" s="265"/>
      <c r="R122" s="266"/>
      <c r="S122" s="266"/>
      <c r="T122" s="266"/>
    </row>
    <row r="123" spans="2:20">
      <c r="B123" s="486"/>
      <c r="C123" s="502"/>
      <c r="D123" s="490"/>
      <c r="E123" s="502"/>
      <c r="F123" s="194" t="str">
        <f>教務委員編集用!F155</f>
        <v>耐震工学</v>
      </c>
      <c r="G123" s="194">
        <f>教務委員編集用!G155</f>
        <v>2</v>
      </c>
      <c r="H123" s="194" t="str">
        <f>教務委員編集用!H155</f>
        <v>必修</v>
      </c>
      <c r="I123" s="194" t="str">
        <f>教務委員編集用!I155</f>
        <v>学修</v>
      </c>
      <c r="J123" s="194">
        <f>教務委員編集用!J155</f>
        <v>5</v>
      </c>
      <c r="K123" s="194" t="str">
        <f>教務委員編集用!K155</f>
        <v>半期</v>
      </c>
      <c r="L123" s="194">
        <f>教務委員編集用!L155</f>
        <v>22.5</v>
      </c>
      <c r="M123" s="194">
        <f>教務委員編集用!M155</f>
        <v>100</v>
      </c>
      <c r="N123" s="194">
        <f>教務委員編集用!N155</f>
        <v>22.5</v>
      </c>
      <c r="O123" s="214"/>
      <c r="P123" s="215"/>
      <c r="Q123" s="265"/>
      <c r="R123" s="266"/>
      <c r="S123" s="266"/>
      <c r="T123" s="266"/>
    </row>
    <row r="124" spans="2:20">
      <c r="B124" s="486"/>
      <c r="C124" s="502"/>
      <c r="D124" s="490"/>
      <c r="E124" s="502"/>
      <c r="F124" s="194" t="str">
        <f>教務委員編集用!F156</f>
        <v>建築設計製図Ⅱ</v>
      </c>
      <c r="G124" s="194">
        <f>教務委員編集用!G156</f>
        <v>1</v>
      </c>
      <c r="H124" s="194" t="str">
        <f>教務委員編集用!H156</f>
        <v>必修</v>
      </c>
      <c r="I124" s="194" t="str">
        <f>教務委員編集用!I156</f>
        <v>履修</v>
      </c>
      <c r="J124" s="194">
        <f>教務委員編集用!J156</f>
        <v>5</v>
      </c>
      <c r="K124" s="194" t="str">
        <f>教務委員編集用!K156</f>
        <v>半期</v>
      </c>
      <c r="L124" s="194">
        <f>教務委員編集用!L156</f>
        <v>22.5</v>
      </c>
      <c r="M124" s="194">
        <f>教務委員編集用!M156</f>
        <v>100</v>
      </c>
      <c r="N124" s="194">
        <f>教務委員編集用!N156</f>
        <v>22.5</v>
      </c>
      <c r="O124" s="214"/>
      <c r="P124" s="215"/>
      <c r="Q124" s="265"/>
      <c r="R124" s="266"/>
      <c r="S124" s="266"/>
      <c r="T124" s="266"/>
    </row>
    <row r="125" spans="2:20">
      <c r="B125" s="486"/>
      <c r="C125" s="502"/>
      <c r="D125" s="490"/>
      <c r="E125" s="502"/>
      <c r="F125" s="194" t="str">
        <f>教務委員編集用!F157</f>
        <v>環境防災学</v>
      </c>
      <c r="G125" s="194">
        <f>教務委員編集用!G157</f>
        <v>2</v>
      </c>
      <c r="H125" s="194" t="str">
        <f>教務委員編集用!H157</f>
        <v>選択</v>
      </c>
      <c r="I125" s="194" t="str">
        <f>教務委員編集用!I157</f>
        <v>学修</v>
      </c>
      <c r="J125" s="194">
        <f>教務委員編集用!J157</f>
        <v>5</v>
      </c>
      <c r="K125" s="194" t="str">
        <f>教務委員編集用!K157</f>
        <v>半期</v>
      </c>
      <c r="L125" s="194">
        <f>教務委員編集用!L157</f>
        <v>22.5</v>
      </c>
      <c r="M125" s="194">
        <f>教務委員編集用!M157</f>
        <v>100</v>
      </c>
      <c r="N125" s="194">
        <f>教務委員編集用!N157</f>
        <v>0</v>
      </c>
      <c r="O125" s="214"/>
      <c r="P125" s="215"/>
      <c r="Q125" s="265"/>
      <c r="R125" s="266"/>
      <c r="S125" s="266"/>
      <c r="T125" s="266"/>
    </row>
    <row r="126" spans="2:20">
      <c r="B126" s="486"/>
      <c r="C126" s="502"/>
      <c r="D126" s="490"/>
      <c r="E126" s="502"/>
      <c r="F126" s="194" t="str">
        <f>教務委員編集用!F158</f>
        <v>CAD</v>
      </c>
      <c r="G126" s="194">
        <f>教務委員編集用!G158</f>
        <v>2</v>
      </c>
      <c r="H126" s="194" t="str">
        <f>教務委員編集用!H158</f>
        <v>選択</v>
      </c>
      <c r="I126" s="194" t="str">
        <f>教務委員編集用!I158</f>
        <v>学修</v>
      </c>
      <c r="J126" s="194">
        <f>教務委員編集用!J158</f>
        <v>5</v>
      </c>
      <c r="K126" s="194" t="str">
        <f>教務委員編集用!K158</f>
        <v>半期</v>
      </c>
      <c r="L126" s="194">
        <f>教務委員編集用!L158</f>
        <v>22.5</v>
      </c>
      <c r="M126" s="194">
        <f>教務委員編集用!M158</f>
        <v>100</v>
      </c>
      <c r="N126" s="194">
        <f>教務委員編集用!N158</f>
        <v>0</v>
      </c>
      <c r="O126" s="214"/>
      <c r="P126" s="215"/>
      <c r="Q126" s="265"/>
      <c r="R126" s="266"/>
      <c r="S126" s="266"/>
      <c r="T126" s="266"/>
    </row>
    <row r="127" spans="2:20">
      <c r="B127" s="486"/>
      <c r="C127" s="502"/>
      <c r="D127" s="490"/>
      <c r="E127" s="502"/>
      <c r="F127" s="192"/>
      <c r="G127" s="192"/>
      <c r="H127" s="192"/>
      <c r="I127" s="192"/>
      <c r="J127" s="192"/>
      <c r="K127" s="192"/>
      <c r="L127" s="192"/>
      <c r="M127" s="192"/>
      <c r="N127" s="192"/>
      <c r="O127" s="192"/>
      <c r="P127" s="225"/>
      <c r="Q127" s="240"/>
      <c r="R127" s="192"/>
      <c r="S127" s="192"/>
      <c r="T127" s="241"/>
    </row>
    <row r="128" spans="2:20">
      <c r="B128" s="486"/>
      <c r="C128" s="502"/>
      <c r="D128" s="491"/>
      <c r="E128" s="503"/>
      <c r="F128" s="192" t="str">
        <f>IF(教務委員編集用!F164=0,"",教務委員編集用!F164)</f>
        <v>D-1D-2合計</v>
      </c>
      <c r="G128" s="192" t="str">
        <f>IF(教務委員編集用!G164=0,"",教務委員編集用!G164)</f>
        <v/>
      </c>
      <c r="H128" s="192" t="str">
        <f>IF(教務委員編集用!H164=0,"",教務委員編集用!H164)</f>
        <v/>
      </c>
      <c r="I128" s="192" t="str">
        <f>IF(教務委員編集用!I164=0,"",教務委員編集用!I164)</f>
        <v/>
      </c>
      <c r="J128" s="192"/>
      <c r="K128" s="192" t="str">
        <f>IF(教務委員編集用!K164=0,"",教務委員編集用!K164)</f>
        <v/>
      </c>
      <c r="L128" s="192"/>
      <c r="M128" s="192" t="str">
        <f>IF(教務委員編集用!M164=0,"",教務委員編集用!M164)</f>
        <v/>
      </c>
      <c r="N128" s="192">
        <f>教務委員編集用!$N$164</f>
        <v>1048.5</v>
      </c>
      <c r="O128" s="192"/>
      <c r="P128" s="217" t="str">
        <f>IF(教務委員編集用!AE164=0,"",教務委員編集用!AE164)</f>
        <v/>
      </c>
      <c r="Q128" s="240"/>
      <c r="R128" s="192"/>
      <c r="S128" s="192"/>
      <c r="T128" s="241"/>
    </row>
    <row r="129" spans="2:20">
      <c r="B129" s="486"/>
      <c r="C129" s="502"/>
      <c r="D129" s="492">
        <f>教務委員編集用!D165</f>
        <v>3</v>
      </c>
      <c r="E129" s="500" t="str">
        <f>教務委員編集用!E165</f>
        <v>基盤となる工学分野以外の工学分野の基礎的な知識を身につける.</v>
      </c>
      <c r="F129" s="194"/>
      <c r="G129" s="194"/>
      <c r="H129" s="194"/>
      <c r="I129" s="194"/>
      <c r="J129" s="194"/>
      <c r="K129" s="194"/>
      <c r="L129" s="269"/>
      <c r="M129" s="269"/>
      <c r="N129" s="269"/>
      <c r="O129" s="211"/>
      <c r="P129" s="218" t="str">
        <f>IF(教務委員編集用!T165=0,"",教務委員編集用!T165)</f>
        <v/>
      </c>
      <c r="Q129" s="242" t="str">
        <f>IF(教務委員編集用!O165=0,"",教務委員編集用!O165)</f>
        <v/>
      </c>
      <c r="R129" s="211" t="str">
        <f>IF(教務委員編集用!P165=0,"",教務委員編集用!P165)</f>
        <v/>
      </c>
      <c r="S129" s="211" t="str">
        <f>IF(教務委員編集用!Q165=0,"",教務委員編集用!Q165)</f>
        <v/>
      </c>
      <c r="T129" s="211" t="str">
        <f>IF(教務委員編集用!R165=0,"",教務委員編集用!R165)</f>
        <v/>
      </c>
    </row>
    <row r="130" spans="2:20">
      <c r="B130" s="486"/>
      <c r="C130" s="502"/>
      <c r="D130" s="490"/>
      <c r="E130" s="502"/>
      <c r="F130" s="191"/>
      <c r="G130" s="191"/>
      <c r="H130" s="191"/>
      <c r="I130" s="191"/>
      <c r="J130" s="191"/>
      <c r="K130" s="191"/>
      <c r="L130" s="191"/>
      <c r="M130" s="191"/>
      <c r="N130" s="191"/>
      <c r="O130" s="191"/>
      <c r="P130" s="224"/>
      <c r="Q130" s="239"/>
      <c r="R130" s="191"/>
      <c r="S130" s="191"/>
      <c r="T130" s="219"/>
    </row>
    <row r="131" spans="2:20">
      <c r="B131" s="486"/>
      <c r="C131" s="502"/>
      <c r="D131" s="490"/>
      <c r="E131" s="502"/>
      <c r="F131" s="205"/>
      <c r="G131" s="205"/>
      <c r="H131" s="205"/>
      <c r="I131" s="205"/>
      <c r="J131" s="205"/>
      <c r="K131" s="205"/>
      <c r="L131" s="205"/>
      <c r="M131" s="205"/>
      <c r="N131" s="205"/>
      <c r="O131" s="205"/>
      <c r="P131" s="270"/>
      <c r="Q131" s="283"/>
      <c r="R131" s="205"/>
      <c r="S131" s="205"/>
      <c r="T131" s="284"/>
    </row>
    <row r="132" spans="2:20">
      <c r="B132" s="486"/>
      <c r="C132" s="502"/>
      <c r="D132" s="490"/>
      <c r="E132" s="502"/>
      <c r="F132" s="192"/>
      <c r="G132" s="192"/>
      <c r="H132" s="192"/>
      <c r="I132" s="192"/>
      <c r="J132" s="192"/>
      <c r="K132" s="192"/>
      <c r="L132" s="192"/>
      <c r="M132" s="192"/>
      <c r="N132" s="192"/>
      <c r="O132" s="192"/>
      <c r="P132" s="225"/>
      <c r="Q132" s="240"/>
      <c r="R132" s="192"/>
      <c r="S132" s="192"/>
      <c r="T132" s="241"/>
    </row>
    <row r="133" spans="2:20">
      <c r="B133" s="486"/>
      <c r="C133" s="502"/>
      <c r="D133" s="490"/>
      <c r="E133" s="502"/>
      <c r="F133" s="191" t="str">
        <f>IF(教務委員編集用!F171=0,"",教務委員編集用!F171)</f>
        <v>D-3合計</v>
      </c>
      <c r="G133" s="191" t="str">
        <f>IF(教務委員編集用!G171=0,"",教務委員編集用!G171)</f>
        <v/>
      </c>
      <c r="H133" s="191" t="str">
        <f>IF(教務委員編集用!H171=0,"",教務委員編集用!H171)</f>
        <v/>
      </c>
      <c r="I133" s="191" t="str">
        <f>IF(教務委員編集用!I171=0,"",教務委員編集用!I171)</f>
        <v/>
      </c>
      <c r="J133" s="191"/>
      <c r="K133" s="191" t="str">
        <f>IF(教務委員編集用!K171=0,"",教務委員編集用!K171)</f>
        <v/>
      </c>
      <c r="L133" s="191" t="str">
        <f>IF(教務委員編集用!L171=0,"",教務委員編集用!L171)</f>
        <v/>
      </c>
      <c r="M133" s="191" t="str">
        <f>IF(教務委員編集用!M171=0,"",教務委員編集用!M171)</f>
        <v/>
      </c>
      <c r="N133" s="191">
        <f>教務委員編集用!N171</f>
        <v>0</v>
      </c>
      <c r="O133" s="191"/>
      <c r="P133" s="222" t="str">
        <f>IF(教務委員編集用!AE171=0,"",教務委員編集用!AE171)</f>
        <v/>
      </c>
      <c r="Q133" s="239"/>
      <c r="R133" s="191"/>
      <c r="S133" s="191"/>
      <c r="T133" s="219"/>
    </row>
    <row r="134" spans="2:20">
      <c r="B134" s="505"/>
      <c r="C134" s="510"/>
      <c r="D134" s="250"/>
      <c r="E134" s="251"/>
      <c r="F134" s="198" t="str">
        <f>IF(教務委員編集用!F172=0,"",教務委員編集用!F172)</f>
        <v>D合計</v>
      </c>
      <c r="G134" s="198" t="str">
        <f>IF(教務委員編集用!G172=0,"",教務委員編集用!G172)</f>
        <v/>
      </c>
      <c r="H134" s="198" t="str">
        <f>IF(教務委員編集用!H172=0,"",教務委員編集用!H172)</f>
        <v/>
      </c>
      <c r="I134" s="198" t="str">
        <f>IF(教務委員編集用!I172=0,"",教務委員編集用!I172)</f>
        <v/>
      </c>
      <c r="J134" s="198"/>
      <c r="K134" s="198" t="str">
        <f>IF(教務委員編集用!K172=0,"",教務委員編集用!K172)</f>
        <v/>
      </c>
      <c r="L134" s="198" t="str">
        <f>IF(教務委員編集用!L172=0,"",教務委員編集用!L172)</f>
        <v/>
      </c>
      <c r="M134" s="198" t="str">
        <f>IF(教務委員編集用!M172=0,"",教務委員編集用!M172)</f>
        <v/>
      </c>
      <c r="N134" s="198">
        <f>教務委員編集用!N172</f>
        <v>1071</v>
      </c>
      <c r="O134" s="198"/>
      <c r="P134" s="229" t="str">
        <f>IF(教務委員編集用!AE172=0,"",教務委員編集用!AE172)</f>
        <v/>
      </c>
      <c r="Q134" s="246"/>
      <c r="R134" s="198"/>
      <c r="S134" s="198"/>
      <c r="T134" s="247"/>
    </row>
    <row r="135" spans="2:20">
      <c r="B135" s="485" t="str">
        <f>教務委員編集用!B173</f>
        <v>E</v>
      </c>
      <c r="C135" s="501" t="str">
        <f>教務委員編集用!C173</f>
        <v>科学,技術および情報の知識,基盤となる工学分野で習得した知識,さらに技術者としての実践的な知識や技能を活用して,自ら問題を発見し解決する能力を養う。</v>
      </c>
      <c r="D135" s="489">
        <f>教務委員編集用!D173</f>
        <v>1</v>
      </c>
      <c r="E135" s="506" t="str">
        <f>教務委員編集用!E173</f>
        <v>科学,技術,工学に関する情報を収集し,その適否を判断してまとめることができる.</v>
      </c>
      <c r="F135" s="267" t="str">
        <f>教務委員編集用!F173</f>
        <v>実験実習Ⅲ</v>
      </c>
      <c r="G135" s="210">
        <f>教務委員編集用!G173</f>
        <v>4</v>
      </c>
      <c r="H135" s="210" t="str">
        <f>教務委員編集用!H173</f>
        <v>必修</v>
      </c>
      <c r="I135" s="210" t="str">
        <f>教務委員編集用!I173</f>
        <v>履修</v>
      </c>
      <c r="J135" s="210">
        <f>教務委員編集用!J173</f>
        <v>4</v>
      </c>
      <c r="K135" s="210" t="str">
        <f>教務委員編集用!K173</f>
        <v>通年</v>
      </c>
      <c r="L135" s="210">
        <f>教務委員編集用!L173</f>
        <v>90</v>
      </c>
      <c r="M135" s="210">
        <f>教務委員編集用!M173</f>
        <v>10</v>
      </c>
      <c r="N135" s="210">
        <f>教務委員編集用!N173</f>
        <v>9</v>
      </c>
      <c r="O135" s="211" t="str">
        <f>IF(O111=0,"",O111)</f>
        <v/>
      </c>
      <c r="P135" s="218" t="str">
        <f t="shared" ref="P135" si="1">IF(P111=0,"",P111)</f>
        <v/>
      </c>
      <c r="Q135" s="242" t="str">
        <f>IF(Q111=0,"",Q111)</f>
        <v/>
      </c>
      <c r="R135" s="211" t="str">
        <f>IF(R111=0,"",R111)</f>
        <v/>
      </c>
      <c r="S135" s="211" t="str">
        <f>IF(S111=0,"",S111)</f>
        <v/>
      </c>
      <c r="T135" s="211" t="str">
        <f>IF(T111=0,"",T111)</f>
        <v/>
      </c>
    </row>
    <row r="136" spans="2:20">
      <c r="B136" s="486"/>
      <c r="C136" s="502"/>
      <c r="D136" s="490"/>
      <c r="E136" s="507"/>
      <c r="F136" s="191" t="str">
        <f>教務委員編集用!F174</f>
        <v>卒業研究</v>
      </c>
      <c r="G136" s="199">
        <f>教務委員編集用!G174</f>
        <v>8</v>
      </c>
      <c r="H136" s="199" t="str">
        <f>教務委員編集用!H174</f>
        <v>必修</v>
      </c>
      <c r="I136" s="199" t="str">
        <f>教務委員編集用!I174</f>
        <v>学修</v>
      </c>
      <c r="J136" s="199">
        <f>教務委員編集用!J174</f>
        <v>5</v>
      </c>
      <c r="K136" s="199" t="str">
        <f>教務委員編集用!K174</f>
        <v>通年</v>
      </c>
      <c r="L136" s="199">
        <f>教務委員編集用!L174</f>
        <v>180</v>
      </c>
      <c r="M136" s="199">
        <f>教務委員編集用!M174</f>
        <v>30</v>
      </c>
      <c r="N136" s="199">
        <f>教務委員編集用!N174</f>
        <v>54</v>
      </c>
      <c r="O136" s="214"/>
      <c r="P136" s="215"/>
      <c r="Q136" s="285"/>
      <c r="R136" s="286"/>
      <c r="S136" s="286"/>
      <c r="T136" s="286"/>
    </row>
    <row r="137" spans="2:20">
      <c r="B137" s="486"/>
      <c r="C137" s="502"/>
      <c r="D137" s="490"/>
      <c r="E137" s="507"/>
      <c r="F137" s="194">
        <f>教務委員編集用!F175</f>
        <v>0</v>
      </c>
      <c r="G137" s="195">
        <f>教務委員編集用!G175</f>
        <v>0</v>
      </c>
      <c r="H137" s="195">
        <f>教務委員編集用!H175</f>
        <v>0</v>
      </c>
      <c r="I137" s="195">
        <f>教務委員編集用!I175</f>
        <v>0</v>
      </c>
      <c r="J137" s="195">
        <f>教務委員編集用!J175</f>
        <v>0</v>
      </c>
      <c r="K137" s="195">
        <f>教務委員編集用!K175</f>
        <v>0</v>
      </c>
      <c r="L137" s="195">
        <f>教務委員編集用!L175</f>
        <v>0</v>
      </c>
      <c r="M137" s="195">
        <f>教務委員編集用!M175</f>
        <v>0</v>
      </c>
      <c r="N137" s="195">
        <f>教務委員編集用!N175</f>
        <v>0</v>
      </c>
      <c r="O137" s="211" t="str">
        <f>IF(教務委員編集用!S175=0,"",教務委員編集用!S175)</f>
        <v/>
      </c>
      <c r="P137" s="271" t="str">
        <f>IF(教務委員編集用!T175=0,"",教務委員編集用!T175)</f>
        <v/>
      </c>
      <c r="Q137" s="287" t="str">
        <f>IF(教務委員編集用!O175=0,"",教務委員編集用!O175)</f>
        <v/>
      </c>
      <c r="R137" s="280" t="str">
        <f>IF(教務委員編集用!P175=0,"",教務委員編集用!P175)</f>
        <v/>
      </c>
      <c r="S137" s="280" t="str">
        <f>IF(教務委員編集用!Q175=0,"",教務委員編集用!Q175)</f>
        <v/>
      </c>
      <c r="T137" s="280" t="str">
        <f>IF(教務委員編集用!R175=0,"",教務委員編集用!R175)</f>
        <v/>
      </c>
    </row>
    <row r="138" spans="2:20">
      <c r="B138" s="486"/>
      <c r="C138" s="502"/>
      <c r="D138" s="490"/>
      <c r="E138" s="507"/>
      <c r="F138" s="192"/>
      <c r="G138" s="200"/>
      <c r="H138" s="200"/>
      <c r="I138" s="200"/>
      <c r="J138" s="200"/>
      <c r="K138" s="200"/>
      <c r="L138" s="200"/>
      <c r="M138" s="200"/>
      <c r="N138" s="200"/>
      <c r="O138" s="192"/>
      <c r="P138" s="225"/>
      <c r="Q138" s="288"/>
      <c r="R138" s="200"/>
      <c r="S138" s="200"/>
      <c r="T138" s="289"/>
    </row>
    <row r="139" spans="2:20">
      <c r="B139" s="486"/>
      <c r="C139" s="502"/>
      <c r="D139" s="491"/>
      <c r="E139" s="530"/>
      <c r="F139" s="192" t="str">
        <f>IF(教務委員編集用!F181=0,"",教務委員編集用!F181)</f>
        <v>E-1合計</v>
      </c>
      <c r="G139" s="200" t="str">
        <f>IF(教務委員編集用!G181=0,"",教務委員編集用!G181)</f>
        <v/>
      </c>
      <c r="H139" s="200" t="str">
        <f>IF(教務委員編集用!H181=0,"",教務委員編集用!H181)</f>
        <v/>
      </c>
      <c r="I139" s="200" t="str">
        <f>IF(教務委員編集用!I181=0,"",教務委員編集用!I181)</f>
        <v/>
      </c>
      <c r="J139" s="200"/>
      <c r="K139" s="200" t="str">
        <f>IF(教務委員編集用!K181=0,"",教務委員編集用!K181)</f>
        <v/>
      </c>
      <c r="L139" s="200"/>
      <c r="M139" s="200" t="str">
        <f>IF(教務委員編集用!M181=0,"",教務委員編集用!M181)</f>
        <v/>
      </c>
      <c r="N139" s="200">
        <f>教務委員編集用!$N$181</f>
        <v>63</v>
      </c>
      <c r="O139" s="192"/>
      <c r="P139" s="217" t="str">
        <f>IF(教務委員編集用!AE181=0,"",教務委員編集用!AE181)</f>
        <v/>
      </c>
      <c r="Q139" s="288"/>
      <c r="R139" s="200"/>
      <c r="S139" s="200"/>
      <c r="T139" s="289"/>
    </row>
    <row r="140" spans="2:20">
      <c r="B140" s="486"/>
      <c r="C140" s="502"/>
      <c r="D140" s="492">
        <f>教務委員編集用!D182</f>
        <v>2</v>
      </c>
      <c r="E140" s="500" t="str">
        <f>教務委員編集用!E182</f>
        <v>習得した知識や技能を課題に対して利用できる.</v>
      </c>
      <c r="F140" s="194" t="str">
        <f>教務委員編集用!F182</f>
        <v>設計製図Ⅱ</v>
      </c>
      <c r="G140" s="195">
        <f>教務委員編集用!G182</f>
        <v>2</v>
      </c>
      <c r="H140" s="195" t="str">
        <f>教務委員編集用!H182</f>
        <v>必修</v>
      </c>
      <c r="I140" s="195" t="str">
        <f>教務委員編集用!I182</f>
        <v>履修</v>
      </c>
      <c r="J140" s="195">
        <f>教務委員編集用!J182</f>
        <v>4</v>
      </c>
      <c r="K140" s="195" t="str">
        <f>教務委員編集用!K182</f>
        <v>通年</v>
      </c>
      <c r="L140" s="272">
        <f>教務委員編集用!L182</f>
        <v>45</v>
      </c>
      <c r="M140" s="195">
        <f>教務委員編集用!M182</f>
        <v>100</v>
      </c>
      <c r="N140" s="272">
        <f>教務委員編集用!N182</f>
        <v>45</v>
      </c>
      <c r="O140" s="226" t="str">
        <f>IF(教務委員編集用!S182=0,"",教務委員編集用!S182)</f>
        <v/>
      </c>
      <c r="P140" s="227" t="str">
        <f>IF(教務委員編集用!T182=0,"",教務委員編集用!T182)</f>
        <v/>
      </c>
      <c r="Q140" s="248" t="str">
        <f>IF(教務委員編集用!O182=0,"",教務委員編集用!O182)</f>
        <v/>
      </c>
      <c r="R140" s="226" t="str">
        <f>IF(教務委員編集用!P182=0,"",教務委員編集用!P182)</f>
        <v/>
      </c>
      <c r="S140" s="226" t="str">
        <f>IF(教務委員編集用!Q182=0,"",教務委員編集用!Q182)</f>
        <v/>
      </c>
      <c r="T140" s="226" t="str">
        <f>IF(教務委員編集用!R182=0,"",教務委員編集用!R182)</f>
        <v/>
      </c>
    </row>
    <row r="141" spans="2:20">
      <c r="B141" s="486"/>
      <c r="C141" s="502"/>
      <c r="D141" s="492"/>
      <c r="E141" s="500"/>
      <c r="F141" s="194" t="str">
        <f>教務委員編集用!F183</f>
        <v>設計製図Ⅲ</v>
      </c>
      <c r="G141" s="195">
        <f>教務委員編集用!G183</f>
        <v>2</v>
      </c>
      <c r="H141" s="195" t="str">
        <f>教務委員編集用!H183</f>
        <v>必修</v>
      </c>
      <c r="I141" s="195" t="str">
        <f>教務委員編集用!I183</f>
        <v>履修</v>
      </c>
      <c r="J141" s="195">
        <f>教務委員編集用!J183</f>
        <v>5</v>
      </c>
      <c r="K141" s="195" t="str">
        <f>教務委員編集用!K183</f>
        <v>通年</v>
      </c>
      <c r="L141" s="272">
        <f>教務委員編集用!L183</f>
        <v>45</v>
      </c>
      <c r="M141" s="272">
        <f>教務委員編集用!M183</f>
        <v>60</v>
      </c>
      <c r="N141" s="272">
        <f>教務委員編集用!N183</f>
        <v>27</v>
      </c>
      <c r="O141" s="226" t="str">
        <f t="shared" ref="O141" si="2">IF(O73=0,"",O73)</f>
        <v/>
      </c>
      <c r="P141" s="273" t="str">
        <f>IF(P73=0,"",P73)</f>
        <v/>
      </c>
      <c r="Q141" s="290" t="str">
        <f>IF(Q73=0,"",Q73)</f>
        <v/>
      </c>
      <c r="R141" s="291" t="str">
        <f>IF(R73=0,"",R73)</f>
        <v/>
      </c>
      <c r="S141" s="291" t="str">
        <f>IF(S73=0,"",S73)</f>
        <v/>
      </c>
      <c r="T141" s="291" t="str">
        <f>IF(T73=0,"",T73)</f>
        <v/>
      </c>
    </row>
    <row r="142" spans="2:20">
      <c r="B142" s="486"/>
      <c r="C142" s="502"/>
      <c r="D142" s="492"/>
      <c r="E142" s="500"/>
      <c r="F142" s="191" t="str">
        <f>教務委員編集用!F184</f>
        <v>卒業研究</v>
      </c>
      <c r="G142" s="199">
        <f>教務委員編集用!G184</f>
        <v>8</v>
      </c>
      <c r="H142" s="199" t="str">
        <f>教務委員編集用!H184</f>
        <v>必修</v>
      </c>
      <c r="I142" s="199" t="str">
        <f>教務委員編集用!I184</f>
        <v>学修</v>
      </c>
      <c r="J142" s="199">
        <f>教務委員編集用!J184</f>
        <v>5</v>
      </c>
      <c r="K142" s="199" t="str">
        <f>教務委員編集用!K184</f>
        <v>通年</v>
      </c>
      <c r="L142" s="274">
        <f>教務委員編集用!L184</f>
        <v>180</v>
      </c>
      <c r="M142" s="274">
        <f>教務委員編集用!M184</f>
        <v>10</v>
      </c>
      <c r="N142" s="274">
        <f>教務委員編集用!N184</f>
        <v>18</v>
      </c>
      <c r="O142" s="275" t="str">
        <f t="shared" ref="O142" si="3">IF(O136=0,"",O136)</f>
        <v/>
      </c>
      <c r="P142" s="276" t="str">
        <f>IF(P136=0,"",P136)</f>
        <v/>
      </c>
      <c r="Q142" s="292" t="str">
        <f>IF(Q136=0,"",Q136)</f>
        <v/>
      </c>
      <c r="R142" s="293" t="str">
        <f t="shared" ref="R142" si="4">IF(R136=0,"",R136)</f>
        <v/>
      </c>
      <c r="S142" s="293" t="str">
        <f>IF(S136=0,"",S136)</f>
        <v/>
      </c>
      <c r="T142" s="293" t="str">
        <f>IF(T136=0,"",T136)</f>
        <v/>
      </c>
    </row>
    <row r="143" spans="2:20">
      <c r="B143" s="486"/>
      <c r="C143" s="502"/>
      <c r="D143" s="490"/>
      <c r="E143" s="502"/>
      <c r="F143" s="192"/>
      <c r="G143" s="200"/>
      <c r="H143" s="200"/>
      <c r="I143" s="200"/>
      <c r="J143" s="200"/>
      <c r="K143" s="200"/>
      <c r="L143" s="200"/>
      <c r="M143" s="200"/>
      <c r="N143" s="200"/>
      <c r="O143" s="192"/>
      <c r="P143" s="225"/>
      <c r="Q143" s="288"/>
      <c r="R143" s="200"/>
      <c r="S143" s="200"/>
      <c r="T143" s="289"/>
    </row>
    <row r="144" spans="2:20">
      <c r="B144" s="486"/>
      <c r="C144" s="502"/>
      <c r="D144" s="490"/>
      <c r="E144" s="502"/>
      <c r="F144" s="191" t="str">
        <f>IF(教務委員編集用!F190=0,"",教務委員編集用!F190)</f>
        <v>E-2合計</v>
      </c>
      <c r="G144" s="199" t="str">
        <f>IF(教務委員編集用!G190=0,"",教務委員編集用!G190)</f>
        <v/>
      </c>
      <c r="H144" s="199" t="str">
        <f>IF(教務委員編集用!H190=0,"",教務委員編集用!H190)</f>
        <v/>
      </c>
      <c r="I144" s="199" t="str">
        <f>IF(教務委員編集用!I190=0,"",教務委員編集用!I190)</f>
        <v/>
      </c>
      <c r="J144" s="199"/>
      <c r="K144" s="199" t="str">
        <f>IF(教務委員編集用!K190=0,"",教務委員編集用!K190)</f>
        <v/>
      </c>
      <c r="L144" s="199"/>
      <c r="M144" s="199" t="str">
        <f>IF(教務委員編集用!M190=0,"",教務委員編集用!M190)</f>
        <v/>
      </c>
      <c r="N144" s="199">
        <f>教務委員編集用!N190</f>
        <v>90</v>
      </c>
      <c r="O144" s="191"/>
      <c r="P144" s="222" t="str">
        <f>IF(教務委員編集用!AE190=0,"",教務委員編集用!AE190)</f>
        <v/>
      </c>
      <c r="Q144" s="202"/>
      <c r="R144" s="199"/>
      <c r="S144" s="199"/>
      <c r="T144" s="294"/>
    </row>
    <row r="145" spans="2:20">
      <c r="B145" s="505"/>
      <c r="C145" s="510"/>
      <c r="D145" s="250"/>
      <c r="E145" s="251"/>
      <c r="F145" s="198" t="str">
        <f>IF(教務委員編集用!F191=0,"",教務委員編集用!F191)</f>
        <v>E合計</v>
      </c>
      <c r="G145" s="268" t="str">
        <f>IF(教務委員編集用!G191=0,"",教務委員編集用!G191)</f>
        <v/>
      </c>
      <c r="H145" s="268" t="str">
        <f>IF(教務委員編集用!H191=0,"",教務委員編集用!H191)</f>
        <v/>
      </c>
      <c r="I145" s="268" t="str">
        <f>IF(教務委員編集用!I191=0,"",教務委員編集用!I191)</f>
        <v/>
      </c>
      <c r="J145" s="268"/>
      <c r="K145" s="268" t="str">
        <f>IF(教務委員編集用!K191=0,"",教務委員編集用!K191)</f>
        <v/>
      </c>
      <c r="L145" s="268" t="str">
        <f>IF(教務委員編集用!L191=0,"",教務委員編集用!L191)</f>
        <v/>
      </c>
      <c r="M145" s="268" t="str">
        <f>IF(教務委員編集用!M191=0,"",教務委員編集用!M191)</f>
        <v/>
      </c>
      <c r="N145" s="268">
        <f>教務委員編集用!N191</f>
        <v>153</v>
      </c>
      <c r="O145" s="198"/>
      <c r="P145" s="277" t="str">
        <f>IF(教務委員編集用!AE191=0,"",教務委員編集用!AE191)</f>
        <v/>
      </c>
      <c r="Q145" s="295"/>
      <c r="R145" s="268"/>
      <c r="S145" s="268"/>
      <c r="T145" s="296"/>
    </row>
    <row r="146" spans="2:20">
      <c r="B146" s="485" t="str">
        <f>教務委員編集用!B192</f>
        <v>F</v>
      </c>
      <c r="C146" s="506" t="str">
        <f>教務委員編集用!C192</f>
        <v>具体的なテーマについて論理的な記述と説明および討論できる能力を身につける。</v>
      </c>
      <c r="D146" s="489">
        <f>教務委員編集用!D192</f>
        <v>1</v>
      </c>
      <c r="E146" s="506" t="str">
        <f>教務委員編集用!E192</f>
        <v>学習成果を適切な文章,図等により表現できる.</v>
      </c>
      <c r="F146" s="207" t="str">
        <f>教務委員編集用!F192</f>
        <v>卒業研究</v>
      </c>
      <c r="G146" s="206">
        <f>教務委員編集用!G192</f>
        <v>8</v>
      </c>
      <c r="H146" s="206" t="str">
        <f>教務委員編集用!H192</f>
        <v>必修</v>
      </c>
      <c r="I146" s="206" t="str">
        <f>教務委員編集用!I192</f>
        <v>学修</v>
      </c>
      <c r="J146" s="206">
        <f>教務委員編集用!J192</f>
        <v>5</v>
      </c>
      <c r="K146" s="206" t="str">
        <f>教務委員編集用!K192</f>
        <v>通年</v>
      </c>
      <c r="L146" s="206">
        <f>教務委員編集用!L192</f>
        <v>180</v>
      </c>
      <c r="M146" s="206">
        <f>教務委員編集用!M192</f>
        <v>25</v>
      </c>
      <c r="N146" s="206">
        <f>教務委員編集用!$N$192</f>
        <v>45</v>
      </c>
      <c r="O146" s="275" t="str">
        <f t="shared" ref="O146" si="5">IF(O136=0,"",O136)</f>
        <v/>
      </c>
      <c r="P146" s="276" t="str">
        <f>IF(P136=0,"",P136)</f>
        <v/>
      </c>
      <c r="Q146" s="292" t="str">
        <f>IF(Q136=0,"",Q136)</f>
        <v/>
      </c>
      <c r="R146" s="293" t="str">
        <f t="shared" ref="R146" si="6">IF(R136=0,"",R136)</f>
        <v/>
      </c>
      <c r="S146" s="293" t="str">
        <f>IF(S136=0,"",S136)</f>
        <v/>
      </c>
      <c r="T146" s="293" t="str">
        <f>IF(T136=0,"",T136)</f>
        <v/>
      </c>
    </row>
    <row r="147" spans="2:20">
      <c r="B147" s="504"/>
      <c r="C147" s="529"/>
      <c r="D147" s="492"/>
      <c r="E147" s="529"/>
      <c r="F147" s="194"/>
      <c r="G147" s="195"/>
      <c r="H147" s="195"/>
      <c r="I147" s="195"/>
      <c r="J147" s="195"/>
      <c r="K147" s="195"/>
      <c r="L147" s="278"/>
      <c r="M147" s="195"/>
      <c r="N147" s="278"/>
      <c r="O147" s="194"/>
      <c r="P147" s="216"/>
      <c r="Q147" s="297"/>
      <c r="R147" s="278"/>
      <c r="S147" s="278"/>
      <c r="T147" s="280"/>
    </row>
    <row r="148" spans="2:20">
      <c r="B148" s="486"/>
      <c r="C148" s="507"/>
      <c r="D148" s="490"/>
      <c r="E148" s="507"/>
      <c r="F148" s="191"/>
      <c r="G148" s="199"/>
      <c r="H148" s="199"/>
      <c r="I148" s="199"/>
      <c r="J148" s="199"/>
      <c r="K148" s="199"/>
      <c r="L148" s="278"/>
      <c r="M148" s="199"/>
      <c r="N148" s="279"/>
      <c r="O148" s="191"/>
      <c r="P148" s="216"/>
      <c r="Q148" s="298"/>
      <c r="R148" s="279"/>
      <c r="S148" s="279"/>
      <c r="T148" s="294"/>
    </row>
    <row r="149" spans="2:20">
      <c r="B149" s="486"/>
      <c r="C149" s="507"/>
      <c r="D149" s="490"/>
      <c r="E149" s="507"/>
      <c r="F149" s="192"/>
      <c r="G149" s="200"/>
      <c r="H149" s="200"/>
      <c r="I149" s="200"/>
      <c r="J149" s="200"/>
      <c r="K149" s="200"/>
      <c r="L149" s="200"/>
      <c r="M149" s="200"/>
      <c r="N149" s="200"/>
      <c r="O149" s="192"/>
      <c r="P149" s="225"/>
      <c r="Q149" s="288"/>
      <c r="R149" s="200"/>
      <c r="S149" s="200"/>
      <c r="T149" s="289"/>
    </row>
    <row r="150" spans="2:20">
      <c r="B150" s="486"/>
      <c r="C150" s="507"/>
      <c r="D150" s="491"/>
      <c r="E150" s="530"/>
      <c r="F150" s="192" t="str">
        <f>IF(教務委員編集用!F198=0,"",教務委員編集用!F198)</f>
        <v>F-1合計</v>
      </c>
      <c r="G150" s="200" t="str">
        <f>IF(教務委員編集用!G198=0,"",教務委員編集用!G198)</f>
        <v/>
      </c>
      <c r="H150" s="200" t="str">
        <f>IF(教務委員編集用!H198=0,"",教務委員編集用!H198)</f>
        <v/>
      </c>
      <c r="I150" s="200" t="str">
        <f>IF(教務委員編集用!I198=0,"",教務委員編集用!I198)</f>
        <v/>
      </c>
      <c r="J150" s="200"/>
      <c r="K150" s="200" t="str">
        <f>IF(教務委員編集用!K198=0,"",教務委員編集用!K198)</f>
        <v/>
      </c>
      <c r="L150" s="200"/>
      <c r="M150" s="200" t="str">
        <f>IF(教務委員編集用!M198=0,"",教務委員編集用!M198)</f>
        <v/>
      </c>
      <c r="N150" s="200">
        <f>教務委員編集用!$N$198</f>
        <v>45</v>
      </c>
      <c r="O150" s="192"/>
      <c r="P150" s="217" t="str">
        <f>IF(教務委員編集用!AE198=0,"",教務委員編集用!AE198)</f>
        <v/>
      </c>
      <c r="Q150" s="288"/>
      <c r="R150" s="200"/>
      <c r="S150" s="200"/>
      <c r="T150" s="289"/>
    </row>
    <row r="151" spans="2:20">
      <c r="B151" s="486"/>
      <c r="C151" s="507"/>
      <c r="D151" s="492">
        <f>教務委員編集用!D199</f>
        <v>2</v>
      </c>
      <c r="E151" s="529" t="str">
        <f>教務委員編集用!E199</f>
        <v>基盤となる工学分野において,必要な英語の基礎力を身につける.</v>
      </c>
      <c r="F151" s="194" t="str">
        <f>教務委員編集用!F199</f>
        <v>英語IA</v>
      </c>
      <c r="G151" s="195">
        <f>教務委員編集用!G199</f>
        <v>2</v>
      </c>
      <c r="H151" s="195" t="str">
        <f>教務委員編集用!H199</f>
        <v>必修</v>
      </c>
      <c r="I151" s="195" t="str">
        <f>教務委員編集用!I199</f>
        <v>履修</v>
      </c>
      <c r="J151" s="195">
        <f>教務委員編集用!J199</f>
        <v>1</v>
      </c>
      <c r="K151" s="195" t="str">
        <f>教務委員編集用!K199</f>
        <v>通年</v>
      </c>
      <c r="L151" s="195">
        <f>教務委員編集用!L199</f>
        <v>45</v>
      </c>
      <c r="M151" s="195">
        <f>教務委員編集用!M199</f>
        <v>100</v>
      </c>
      <c r="N151" s="195">
        <f>教務委員編集用!N199</f>
        <v>45</v>
      </c>
      <c r="O151" s="211" t="str">
        <f>IF(教務委員編集用!S199=0,"",教務委員編集用!S199)</f>
        <v/>
      </c>
      <c r="P151" s="271" t="str">
        <f>IF(教務委員編集用!T199=0,"",教務委員編集用!T199)</f>
        <v/>
      </c>
      <c r="Q151" s="287" t="str">
        <f>IF(教務委員編集用!O199=0,"",教務委員編集用!O199)</f>
        <v/>
      </c>
      <c r="R151" s="280" t="str">
        <f>IF(教務委員編集用!P199=0,"",教務委員編集用!P199)</f>
        <v/>
      </c>
      <c r="S151" s="280" t="str">
        <f>IF(教務委員編集用!Q199=0,"",教務委員編集用!Q199)</f>
        <v/>
      </c>
      <c r="T151" s="280" t="str">
        <f>IF(教務委員編集用!R199=0,"",教務委員編集用!R199)</f>
        <v/>
      </c>
    </row>
    <row r="152" spans="2:20">
      <c r="B152" s="486"/>
      <c r="C152" s="507"/>
      <c r="D152" s="492"/>
      <c r="E152" s="529"/>
      <c r="F152" s="194" t="str">
        <f>教務委員編集用!F200</f>
        <v>英語IB</v>
      </c>
      <c r="G152" s="195">
        <f>教務委員編集用!G200</f>
        <v>4</v>
      </c>
      <c r="H152" s="195" t="str">
        <f>教務委員編集用!H200</f>
        <v>必修</v>
      </c>
      <c r="I152" s="195" t="str">
        <f>教務委員編集用!I200</f>
        <v>履修</v>
      </c>
      <c r="J152" s="195">
        <f>教務委員編集用!J200</f>
        <v>1</v>
      </c>
      <c r="K152" s="195" t="str">
        <f>教務委員編集用!K200</f>
        <v>通年</v>
      </c>
      <c r="L152" s="195">
        <f>教務委員編集用!L200</f>
        <v>90</v>
      </c>
      <c r="M152" s="195">
        <f>教務委員編集用!M200</f>
        <v>100</v>
      </c>
      <c r="N152" s="195">
        <f>教務委員編集用!N200</f>
        <v>90</v>
      </c>
      <c r="O152" s="211" t="str">
        <f>IF(教務委員編集用!S200=0,"",教務委員編集用!S200)</f>
        <v/>
      </c>
      <c r="P152" s="271" t="str">
        <f>IF(教務委員編集用!T200=0,"",教務委員編集用!T200)</f>
        <v/>
      </c>
      <c r="Q152" s="287" t="str">
        <f>IF(教務委員編集用!O200=0,"",教務委員編集用!O200)</f>
        <v/>
      </c>
      <c r="R152" s="280" t="str">
        <f>IF(教務委員編集用!P200=0,"",教務委員編集用!P200)</f>
        <v/>
      </c>
      <c r="S152" s="280" t="str">
        <f>IF(教務委員編集用!Q200=0,"",教務委員編集用!Q200)</f>
        <v/>
      </c>
      <c r="T152" s="280" t="str">
        <f>IF(教務委員編集用!R200=0,"",教務委員編集用!R200)</f>
        <v/>
      </c>
    </row>
    <row r="153" spans="2:20">
      <c r="B153" s="486"/>
      <c r="C153" s="507"/>
      <c r="D153" s="492"/>
      <c r="E153" s="529"/>
      <c r="F153" s="194" t="str">
        <f>教務委員編集用!F201</f>
        <v>英語IIA</v>
      </c>
      <c r="G153" s="195">
        <f>教務委員編集用!G201</f>
        <v>2</v>
      </c>
      <c r="H153" s="195" t="str">
        <f>教務委員編集用!H201</f>
        <v>必修</v>
      </c>
      <c r="I153" s="195" t="str">
        <f>教務委員編集用!I201</f>
        <v>履修</v>
      </c>
      <c r="J153" s="195">
        <f>教務委員編集用!J201</f>
        <v>2</v>
      </c>
      <c r="K153" s="195" t="str">
        <f>教務委員編集用!K201</f>
        <v>通年</v>
      </c>
      <c r="L153" s="195">
        <f>教務委員編集用!L201</f>
        <v>45</v>
      </c>
      <c r="M153" s="195">
        <f>教務委員編集用!M201</f>
        <v>100</v>
      </c>
      <c r="N153" s="195">
        <f>教務委員編集用!N201</f>
        <v>45</v>
      </c>
      <c r="O153" s="211" t="str">
        <f>IF(教務委員編集用!S201=0,"",教務委員編集用!S201)</f>
        <v/>
      </c>
      <c r="P153" s="271" t="str">
        <f>IF(教務委員編集用!T201=0,"",教務委員編集用!T201)</f>
        <v/>
      </c>
      <c r="Q153" s="287" t="str">
        <f>IF(教務委員編集用!O201=0,"",教務委員編集用!O201)</f>
        <v/>
      </c>
      <c r="R153" s="280" t="str">
        <f>IF(教務委員編集用!P201=0,"",教務委員編集用!P201)</f>
        <v/>
      </c>
      <c r="S153" s="280" t="str">
        <f>IF(教務委員編集用!Q201=0,"",教務委員編集用!Q201)</f>
        <v/>
      </c>
      <c r="T153" s="280" t="str">
        <f>IF(教務委員編集用!R201=0,"",教務委員編集用!R201)</f>
        <v/>
      </c>
    </row>
    <row r="154" spans="2:20">
      <c r="B154" s="486"/>
      <c r="C154" s="507"/>
      <c r="D154" s="492"/>
      <c r="E154" s="529"/>
      <c r="F154" s="194" t="str">
        <f>教務委員編集用!F202</f>
        <v>英語IIB</v>
      </c>
      <c r="G154" s="195">
        <f>教務委員編集用!G202</f>
        <v>4</v>
      </c>
      <c r="H154" s="195" t="str">
        <f>教務委員編集用!H202</f>
        <v>必修</v>
      </c>
      <c r="I154" s="195" t="str">
        <f>教務委員編集用!I202</f>
        <v>履修</v>
      </c>
      <c r="J154" s="195">
        <f>教務委員編集用!J202</f>
        <v>2</v>
      </c>
      <c r="K154" s="195" t="str">
        <f>教務委員編集用!K202</f>
        <v>通年</v>
      </c>
      <c r="L154" s="195">
        <f>教務委員編集用!L202</f>
        <v>90</v>
      </c>
      <c r="M154" s="195">
        <f>教務委員編集用!M202</f>
        <v>100</v>
      </c>
      <c r="N154" s="195">
        <f>教務委員編集用!N202</f>
        <v>90</v>
      </c>
      <c r="O154" s="211" t="str">
        <f>IF(教務委員編集用!S202=0,"",教務委員編集用!S202)</f>
        <v/>
      </c>
      <c r="P154" s="271" t="str">
        <f>IF(教務委員編集用!T202=0,"",教務委員編集用!T202)</f>
        <v/>
      </c>
      <c r="Q154" s="287" t="str">
        <f>IF(教務委員編集用!O202=0,"",教務委員編集用!O202)</f>
        <v/>
      </c>
      <c r="R154" s="280" t="str">
        <f>IF(教務委員編集用!P202=0,"",教務委員編集用!P202)</f>
        <v/>
      </c>
      <c r="S154" s="280" t="str">
        <f>IF(教務委員編集用!Q202=0,"",教務委員編集用!Q202)</f>
        <v/>
      </c>
      <c r="T154" s="280" t="str">
        <f>IF(教務委員編集用!R202=0,"",教務委員編集用!R202)</f>
        <v/>
      </c>
    </row>
    <row r="155" spans="2:20">
      <c r="B155" s="486"/>
      <c r="C155" s="507"/>
      <c r="D155" s="492"/>
      <c r="E155" s="529"/>
      <c r="F155" s="194" t="str">
        <f>教務委員編集用!F203</f>
        <v>英語III</v>
      </c>
      <c r="G155" s="195">
        <f>教務委員編集用!G203</f>
        <v>4</v>
      </c>
      <c r="H155" s="195" t="str">
        <f>教務委員編集用!H203</f>
        <v>必修</v>
      </c>
      <c r="I155" s="195" t="str">
        <f>教務委員編集用!I203</f>
        <v>履修</v>
      </c>
      <c r="J155" s="195">
        <f>教務委員編集用!J203</f>
        <v>3</v>
      </c>
      <c r="K155" s="195" t="str">
        <f>教務委員編集用!K203</f>
        <v>半期</v>
      </c>
      <c r="L155" s="195">
        <f>教務委員編集用!L203</f>
        <v>90</v>
      </c>
      <c r="M155" s="195">
        <f>教務委員編集用!M203</f>
        <v>100</v>
      </c>
      <c r="N155" s="195">
        <f>教務委員編集用!N203</f>
        <v>90</v>
      </c>
      <c r="O155" s="211" t="str">
        <f>IF(教務委員編集用!S203=0,"",教務委員編集用!S203)</f>
        <v/>
      </c>
      <c r="P155" s="271" t="str">
        <f>IF(教務委員編集用!T203=0,"",教務委員編集用!T203)</f>
        <v/>
      </c>
      <c r="Q155" s="287" t="str">
        <f>IF(教務委員編集用!O203=0,"",教務委員編集用!O203)</f>
        <v/>
      </c>
      <c r="R155" s="280" t="str">
        <f>IF(教務委員編集用!P203=0,"",教務委員編集用!P203)</f>
        <v/>
      </c>
      <c r="S155" s="280" t="str">
        <f>IF(教務委員編集用!Q203=0,"",教務委員編集用!Q203)</f>
        <v/>
      </c>
      <c r="T155" s="280" t="str">
        <f>IF(教務委員編集用!R203=0,"",教務委員編集用!R203)</f>
        <v/>
      </c>
    </row>
    <row r="156" spans="2:20">
      <c r="B156" s="486"/>
      <c r="C156" s="507"/>
      <c r="D156" s="492"/>
      <c r="E156" s="529"/>
      <c r="F156" s="194" t="str">
        <f>教務委員編集用!F204</f>
        <v>英語IV</v>
      </c>
      <c r="G156" s="195">
        <f>教務委員編集用!G204</f>
        <v>2</v>
      </c>
      <c r="H156" s="195" t="str">
        <f>教務委員編集用!H204</f>
        <v>必修選択</v>
      </c>
      <c r="I156" s="195" t="str">
        <f>教務委員編集用!I204</f>
        <v>履修</v>
      </c>
      <c r="J156" s="195">
        <f>教務委員編集用!J204</f>
        <v>4</v>
      </c>
      <c r="K156" s="195" t="str">
        <f>教務委員編集用!K204</f>
        <v>通年</v>
      </c>
      <c r="L156" s="195">
        <f>教務委員編集用!L204</f>
        <v>45</v>
      </c>
      <c r="M156" s="195">
        <f>教務委員編集用!M204</f>
        <v>100</v>
      </c>
      <c r="N156" s="195">
        <f>教務委員編集用!N204</f>
        <v>0</v>
      </c>
      <c r="O156" s="211" t="str">
        <f>IF(教務委員編集用!S204=0,"",教務委員編集用!S204)</f>
        <v/>
      </c>
      <c r="P156" s="271" t="str">
        <f>IF(教務委員編集用!T204=0,"",教務委員編集用!T204)</f>
        <v/>
      </c>
      <c r="Q156" s="287" t="str">
        <f>IF(教務委員編集用!O204=0,"",教務委員編集用!O204)</f>
        <v/>
      </c>
      <c r="R156" s="280" t="str">
        <f>IF(教務委員編集用!P204=0,"",教務委員編集用!P204)</f>
        <v/>
      </c>
      <c r="S156" s="280" t="str">
        <f>IF(教務委員編集用!Q204=0,"",教務委員編集用!Q204)</f>
        <v/>
      </c>
      <c r="T156" s="280" t="str">
        <f>IF(教務委員編集用!R204=0,"",教務委員編集用!R204)</f>
        <v/>
      </c>
    </row>
    <row r="157" spans="2:20">
      <c r="B157" s="486"/>
      <c r="C157" s="507"/>
      <c r="D157" s="492"/>
      <c r="E157" s="529"/>
      <c r="F157" s="194" t="str">
        <f>教務委員編集用!F205</f>
        <v>英語V</v>
      </c>
      <c r="G157" s="195">
        <f>教務委員編集用!G205</f>
        <v>2</v>
      </c>
      <c r="H157" s="195" t="str">
        <f>教務委員編集用!H205</f>
        <v>必修選択</v>
      </c>
      <c r="I157" s="195" t="str">
        <f>教務委員編集用!I205</f>
        <v>学修</v>
      </c>
      <c r="J157" s="195">
        <f>教務委員編集用!J205</f>
        <v>5</v>
      </c>
      <c r="K157" s="195" t="str">
        <f>教務委員編集用!K205</f>
        <v>半期</v>
      </c>
      <c r="L157" s="195">
        <f>教務委員編集用!L205</f>
        <v>22.5</v>
      </c>
      <c r="M157" s="195">
        <f>教務委員編集用!M205</f>
        <v>100</v>
      </c>
      <c r="N157" s="195">
        <f>教務委員編集用!N205</f>
        <v>0</v>
      </c>
      <c r="O157" s="214"/>
      <c r="P157" s="215"/>
      <c r="Q157" s="299"/>
      <c r="R157" s="300"/>
      <c r="S157" s="300"/>
      <c r="T157" s="301"/>
    </row>
    <row r="158" spans="2:20">
      <c r="B158" s="486"/>
      <c r="C158" s="507"/>
      <c r="D158" s="490"/>
      <c r="E158" s="507"/>
      <c r="F158" s="194" t="str">
        <f>教務委員編集用!F206</f>
        <v>英語プレゼンテーション基礎</v>
      </c>
      <c r="G158" s="195">
        <f>教務委員編集用!G206</f>
        <v>2</v>
      </c>
      <c r="H158" s="195" t="str">
        <f>教務委員編集用!H206</f>
        <v>選択</v>
      </c>
      <c r="I158" s="195" t="str">
        <f>教務委員編集用!I206</f>
        <v>学修</v>
      </c>
      <c r="J158" s="195">
        <f>教務委員編集用!J206</f>
        <v>5</v>
      </c>
      <c r="K158" s="195" t="str">
        <f>教務委員編集用!K206</f>
        <v>半期</v>
      </c>
      <c r="L158" s="195">
        <f>教務委員編集用!L206</f>
        <v>22.5</v>
      </c>
      <c r="M158" s="195">
        <f>教務委員編集用!M206</f>
        <v>100</v>
      </c>
      <c r="N158" s="195">
        <f>教務委員編集用!N206</f>
        <v>0</v>
      </c>
      <c r="O158" s="214"/>
      <c r="P158" s="215"/>
      <c r="Q158" s="299"/>
      <c r="R158" s="300"/>
      <c r="S158" s="300"/>
      <c r="T158" s="301"/>
    </row>
    <row r="159" spans="2:20">
      <c r="B159" s="486"/>
      <c r="C159" s="507"/>
      <c r="D159" s="490"/>
      <c r="E159" s="507"/>
      <c r="F159" s="192"/>
      <c r="G159" s="200"/>
      <c r="H159" s="200"/>
      <c r="I159" s="200"/>
      <c r="J159" s="200"/>
      <c r="K159" s="200"/>
      <c r="L159" s="200"/>
      <c r="M159" s="200"/>
      <c r="N159" s="200"/>
      <c r="O159" s="192"/>
      <c r="P159" s="221"/>
      <c r="Q159" s="288"/>
      <c r="R159" s="200"/>
      <c r="S159" s="200"/>
      <c r="T159" s="289"/>
    </row>
    <row r="160" spans="2:20">
      <c r="B160" s="486"/>
      <c r="C160" s="507"/>
      <c r="D160" s="490"/>
      <c r="E160" s="507"/>
      <c r="F160" s="191" t="str">
        <f>IF(教務委員編集用!F212=0,"",教務委員編集用!F212)</f>
        <v>F-2合計</v>
      </c>
      <c r="G160" s="199" t="str">
        <f>IF(教務委員編集用!G212=0,"",教務委員編集用!G212)</f>
        <v/>
      </c>
      <c r="H160" s="199" t="str">
        <f>IF(教務委員編集用!H212=0,"",教務委員編集用!H212)</f>
        <v/>
      </c>
      <c r="I160" s="199" t="str">
        <f>IF(教務委員編集用!I212=0,"",教務委員編集用!I212)</f>
        <v/>
      </c>
      <c r="J160" s="199"/>
      <c r="K160" s="199" t="str">
        <f>IF(教務委員編集用!K212=0,"",教務委員編集用!K212)</f>
        <v/>
      </c>
      <c r="L160" s="199"/>
      <c r="M160" s="199" t="str">
        <f>IF(教務委員編集用!M212=0,"",教務委員編集用!M212)</f>
        <v/>
      </c>
      <c r="N160" s="199">
        <f>教務委員編集用!N212</f>
        <v>360</v>
      </c>
      <c r="O160" s="191"/>
      <c r="P160" s="222" t="str">
        <f>IF(教務委員編集用!AE212=0,"",教務委員編集用!AE212)</f>
        <v/>
      </c>
      <c r="Q160" s="202"/>
      <c r="R160" s="199"/>
      <c r="S160" s="199"/>
      <c r="T160" s="294"/>
    </row>
    <row r="161" spans="2:20">
      <c r="B161" s="505"/>
      <c r="C161" s="568"/>
      <c r="D161" s="250"/>
      <c r="E161" s="251"/>
      <c r="F161" s="198" t="str">
        <f>IF(教務委員編集用!F213=0,"",教務委員編集用!F213)</f>
        <v>F合計</v>
      </c>
      <c r="G161" s="268" t="str">
        <f>IF(教務委員編集用!G213=0,"",教務委員編集用!G213)</f>
        <v/>
      </c>
      <c r="H161" s="268" t="str">
        <f>IF(教務委員編集用!H213=0,"",教務委員編集用!H213)</f>
        <v/>
      </c>
      <c r="I161" s="268" t="str">
        <f>IF(教務委員編集用!I213=0,"",教務委員編集用!I213)</f>
        <v/>
      </c>
      <c r="J161" s="268"/>
      <c r="K161" s="268" t="str">
        <f>IF(教務委員編集用!K213=0,"",教務委員編集用!K213)</f>
        <v/>
      </c>
      <c r="L161" s="268" t="str">
        <f>IF(教務委員編集用!L213=0,"",教務委員編集用!L213)</f>
        <v/>
      </c>
      <c r="M161" s="268" t="str">
        <f>IF(教務委員編集用!M213=0,"",教務委員編集用!M213)</f>
        <v/>
      </c>
      <c r="N161" s="268">
        <f>教務委員編集用!N213</f>
        <v>405</v>
      </c>
      <c r="O161" s="198"/>
      <c r="P161" s="277" t="str">
        <f>IF(教務委員編集用!AE213=0,"",教務委員編集用!AE213)</f>
        <v/>
      </c>
      <c r="Q161" s="295"/>
      <c r="R161" s="268"/>
      <c r="S161" s="268"/>
      <c r="T161" s="296"/>
    </row>
    <row r="162" spans="2:20">
      <c r="B162" s="504" t="str">
        <f>教務委員編集用!B214</f>
        <v>G</v>
      </c>
      <c r="C162" s="500" t="str">
        <f>教務委員編集用!C214</f>
        <v>習得した工学分野の知識を基に,課題の達成に向けて自ら問題を発見し,それに対処するための業務を自主的・継続的かつ組織的に遂行する能力を身につける。</v>
      </c>
      <c r="D162" s="492">
        <f>教務委員編集用!D214</f>
        <v>1</v>
      </c>
      <c r="E162" s="500" t="str">
        <f>教務委員編集用!E214</f>
        <v>自己の能力を把握し,その向上のために自主的に学習を遂行てきる.</v>
      </c>
      <c r="F162" s="194" t="str">
        <f>教務委員編集用!F214</f>
        <v>卒業研究</v>
      </c>
      <c r="G162" s="195">
        <f>教務委員編集用!G214</f>
        <v>8</v>
      </c>
      <c r="H162" s="195" t="str">
        <f>教務委員編集用!H214</f>
        <v>必修</v>
      </c>
      <c r="I162" s="195" t="str">
        <f>教務委員編集用!I214</f>
        <v>学修</v>
      </c>
      <c r="J162" s="195">
        <f>教務委員編集用!J214</f>
        <v>5</v>
      </c>
      <c r="K162" s="195" t="str">
        <f>教務委員編集用!K214</f>
        <v>通年</v>
      </c>
      <c r="L162" s="195">
        <f>教務委員編集用!L214</f>
        <v>180</v>
      </c>
      <c r="M162" s="195">
        <f>教務委員編集用!M214</f>
        <v>30</v>
      </c>
      <c r="N162" s="195">
        <f>教務委員編集用!$N$214</f>
        <v>54</v>
      </c>
      <c r="O162" s="226" t="str">
        <f t="shared" ref="O162" si="7">IF(O136=0,"",O136)</f>
        <v/>
      </c>
      <c r="P162" s="273" t="str">
        <f>IF(P136=0,"",P136)</f>
        <v/>
      </c>
      <c r="Q162" s="290" t="str">
        <f>IF(Q136=0,"",Q136)</f>
        <v/>
      </c>
      <c r="R162" s="291" t="str">
        <f t="shared" ref="R162" si="8">IF(R136=0,"",R136)</f>
        <v/>
      </c>
      <c r="S162" s="291" t="str">
        <f>IF(S136=0,"",S136)</f>
        <v/>
      </c>
      <c r="T162" s="291" t="str">
        <f>IF(T136=0,"",T136)</f>
        <v/>
      </c>
    </row>
    <row r="163" spans="2:20">
      <c r="B163" s="486"/>
      <c r="C163" s="502"/>
      <c r="D163" s="490"/>
      <c r="E163" s="502"/>
      <c r="F163" s="191"/>
      <c r="G163" s="199"/>
      <c r="H163" s="199"/>
      <c r="I163" s="199"/>
      <c r="J163" s="199"/>
      <c r="K163" s="199"/>
      <c r="L163" s="199"/>
      <c r="M163" s="199"/>
      <c r="N163" s="199"/>
      <c r="O163" s="191"/>
      <c r="P163" s="224"/>
      <c r="Q163" s="202"/>
      <c r="R163" s="199"/>
      <c r="S163" s="199"/>
      <c r="T163" s="294"/>
    </row>
    <row r="164" spans="2:20">
      <c r="B164" s="486"/>
      <c r="C164" s="502"/>
      <c r="D164" s="490"/>
      <c r="E164" s="502"/>
      <c r="F164" s="192"/>
      <c r="G164" s="200"/>
      <c r="H164" s="200"/>
      <c r="I164" s="200"/>
      <c r="J164" s="200"/>
      <c r="K164" s="200"/>
      <c r="L164" s="200"/>
      <c r="M164" s="200"/>
      <c r="N164" s="200"/>
      <c r="O164" s="192"/>
      <c r="P164" s="225"/>
      <c r="Q164" s="288"/>
      <c r="R164" s="200"/>
      <c r="S164" s="200"/>
      <c r="T164" s="289"/>
    </row>
    <row r="165" spans="2:20">
      <c r="B165" s="486"/>
      <c r="C165" s="502"/>
      <c r="D165" s="491"/>
      <c r="E165" s="503"/>
      <c r="F165" s="192" t="str">
        <f>IF(教務委員編集用!F220=0,"",教務委員編集用!F220)</f>
        <v>G-1合計</v>
      </c>
      <c r="G165" s="200" t="str">
        <f>IF(教務委員編集用!G220=0,"",教務委員編集用!G220)</f>
        <v/>
      </c>
      <c r="H165" s="200" t="str">
        <f>IF(教務委員編集用!H220=0,"",教務委員編集用!H220)</f>
        <v/>
      </c>
      <c r="I165" s="200" t="str">
        <f>IF(教務委員編集用!I220=0,"",教務委員編集用!I220)</f>
        <v/>
      </c>
      <c r="J165" s="200"/>
      <c r="K165" s="200" t="str">
        <f>IF(教務委員編集用!K220=0,"",教務委員編集用!K220)</f>
        <v/>
      </c>
      <c r="L165" s="200"/>
      <c r="M165" s="200" t="str">
        <f>IF(教務委員編集用!M220=0,"",教務委員編集用!M220)</f>
        <v/>
      </c>
      <c r="N165" s="200">
        <f>教務委員編集用!$N$220</f>
        <v>54</v>
      </c>
      <c r="O165" s="192"/>
      <c r="P165" s="217" t="str">
        <f>IF(教務委員編集用!AE220=0,"",教務委員編集用!AE220)</f>
        <v/>
      </c>
      <c r="Q165" s="288"/>
      <c r="R165" s="200"/>
      <c r="S165" s="200"/>
      <c r="T165" s="289"/>
    </row>
    <row r="166" spans="2:20">
      <c r="B166" s="486"/>
      <c r="C166" s="502"/>
      <c r="D166" s="492">
        <f>教務委員編集用!D221</f>
        <v>2</v>
      </c>
      <c r="E166" s="500" t="str">
        <f>教務委員編集用!E221</f>
        <v>実務訓練等を通じて基盤となる工学分野に関連した業務の概要を理解できる.</v>
      </c>
      <c r="F166" s="194" t="str">
        <f>教務委員編集用!F221</f>
        <v>実務訓練</v>
      </c>
      <c r="G166" s="195">
        <f>教務委員編集用!G221</f>
        <v>1</v>
      </c>
      <c r="H166" s="195" t="str">
        <f>教務委員編集用!H221</f>
        <v>選択</v>
      </c>
      <c r="I166" s="195" t="str">
        <f>教務委員編集用!I221</f>
        <v>履修</v>
      </c>
      <c r="J166" s="195">
        <f>教務委員編集用!J221</f>
        <v>4</v>
      </c>
      <c r="K166" s="195" t="str">
        <f>教務委員編集用!K221</f>
        <v>通年</v>
      </c>
      <c r="L166" s="195">
        <f>教務委員編集用!L221</f>
        <v>22.5</v>
      </c>
      <c r="M166" s="195">
        <f>教務委員編集用!M221</f>
        <v>100</v>
      </c>
      <c r="N166" s="195">
        <f>教務委員編集用!N221</f>
        <v>0</v>
      </c>
      <c r="O166" s="194" t="str">
        <f>IF(教務委員編集用!S221=0,"",教務委員編集用!S221)</f>
        <v/>
      </c>
      <c r="P166" s="281" t="str">
        <f>IF(教務委員編集用!T221=0,"",教務委員編集用!T221)</f>
        <v/>
      </c>
      <c r="Q166" s="201" t="str">
        <f>IF(教務委員編集用!O221=0,"",教務委員編集用!O221)</f>
        <v/>
      </c>
      <c r="R166" s="195" t="str">
        <f>IF(教務委員編集用!P221=0,"",教務委員編集用!P221)</f>
        <v/>
      </c>
      <c r="S166" s="195" t="str">
        <f>IF(教務委員編集用!Q221=0,"",教務委員編集用!Q221)</f>
        <v/>
      </c>
      <c r="T166" s="195" t="str">
        <f>IF(教務委員編集用!R221=0,"",教務委員編集用!R221)</f>
        <v/>
      </c>
    </row>
    <row r="167" spans="2:20">
      <c r="B167" s="486"/>
      <c r="C167" s="502"/>
      <c r="D167" s="490"/>
      <c r="E167" s="502"/>
      <c r="F167" s="191" t="str">
        <f>教務委員編集用!F222</f>
        <v>土木工学特論</v>
      </c>
      <c r="G167" s="199">
        <f>教務委員編集用!G222</f>
        <v>1</v>
      </c>
      <c r="H167" s="199" t="str">
        <f>教務委員編集用!H222</f>
        <v>選択</v>
      </c>
      <c r="I167" s="199" t="str">
        <f>教務委員編集用!I222</f>
        <v>履修</v>
      </c>
      <c r="J167" s="199">
        <f>教務委員編集用!J222</f>
        <v>4</v>
      </c>
      <c r="K167" s="199" t="str">
        <f>教務委員編集用!K222</f>
        <v>通年</v>
      </c>
      <c r="L167" s="199">
        <f>教務委員編集用!L222</f>
        <v>22.5</v>
      </c>
      <c r="M167" s="199">
        <f>教務委員編集用!M222</f>
        <v>100</v>
      </c>
      <c r="N167" s="199">
        <f>教務委員編集用!N222</f>
        <v>0</v>
      </c>
      <c r="O167" s="219" t="str">
        <f>IF(教務委員編集用!S222=0,"",教務委員編集用!S222)</f>
        <v/>
      </c>
      <c r="P167" s="282" t="str">
        <f>IF(教務委員編集用!T222=0,"",教務委員編集用!T222)</f>
        <v/>
      </c>
      <c r="Q167" s="302" t="str">
        <f>IF(教務委員編集用!O222=0,"",教務委員編集用!O222)</f>
        <v/>
      </c>
      <c r="R167" s="294" t="str">
        <f>IF(教務委員編集用!P222=0,"",教務委員編集用!P222)</f>
        <v/>
      </c>
      <c r="S167" s="294" t="str">
        <f>IF(教務委員編集用!Q222=0,"",教務委員編集用!Q222)</f>
        <v/>
      </c>
      <c r="T167" s="294" t="str">
        <f>IF(教務委員編集用!R222=0,"",教務委員編集用!R222)</f>
        <v/>
      </c>
    </row>
    <row r="168" spans="2:20">
      <c r="B168" s="486"/>
      <c r="C168" s="502"/>
      <c r="D168" s="490"/>
      <c r="E168" s="502"/>
      <c r="F168" s="192"/>
      <c r="G168" s="200"/>
      <c r="H168" s="200"/>
      <c r="I168" s="200"/>
      <c r="J168" s="200"/>
      <c r="K168" s="200"/>
      <c r="L168" s="200"/>
      <c r="M168" s="200"/>
      <c r="N168" s="200"/>
      <c r="O168" s="192"/>
      <c r="P168" s="225"/>
      <c r="Q168" s="288"/>
      <c r="R168" s="200"/>
      <c r="S168" s="200"/>
      <c r="T168" s="289"/>
    </row>
    <row r="169" spans="2:20">
      <c r="B169" s="486"/>
      <c r="C169" s="502"/>
      <c r="D169" s="490"/>
      <c r="E169" s="502"/>
      <c r="F169" s="191" t="str">
        <f>IF(教務委員編集用!F228=0,"",教務委員編集用!F228)</f>
        <v>G-2合計</v>
      </c>
      <c r="G169" s="199" t="str">
        <f>IF(教務委員編集用!G228=0,"",教務委員編集用!G228)</f>
        <v/>
      </c>
      <c r="H169" s="199" t="str">
        <f>IF(教務委員編集用!H228=0,"",教務委員編集用!H228)</f>
        <v/>
      </c>
      <c r="I169" s="199" t="str">
        <f>IF(教務委員編集用!I228=0,"",教務委員編集用!I228)</f>
        <v/>
      </c>
      <c r="J169" s="199"/>
      <c r="K169" s="199" t="str">
        <f>IF(教務委員編集用!K228=0,"",教務委員編集用!K228)</f>
        <v/>
      </c>
      <c r="L169" s="199"/>
      <c r="M169" s="199" t="str">
        <f>IF(教務委員編集用!M228=0,"",教務委員編集用!M228)</f>
        <v/>
      </c>
      <c r="N169" s="199">
        <f>教務委員編集用!N228</f>
        <v>0</v>
      </c>
      <c r="O169" s="191"/>
      <c r="P169" s="222" t="str">
        <f>IF(教務委員編集用!AE228=0,"",教務委員編集用!AE228)</f>
        <v/>
      </c>
      <c r="Q169" s="202"/>
      <c r="R169" s="199"/>
      <c r="S169" s="199"/>
      <c r="T169" s="294"/>
    </row>
    <row r="170" spans="2:20">
      <c r="B170" s="505"/>
      <c r="C170" s="510"/>
      <c r="D170" s="250"/>
      <c r="E170" s="250"/>
      <c r="F170" s="198" t="str">
        <f>IF(教務委員編集用!F229=0,"",教務委員編集用!F229)</f>
        <v>G合計</v>
      </c>
      <c r="G170" s="268" t="str">
        <f>IF(教務委員編集用!G229=0,"",教務委員編集用!G229)</f>
        <v/>
      </c>
      <c r="H170" s="268" t="str">
        <f>IF(教務委員編集用!H229=0,"",教務委員編集用!H229)</f>
        <v/>
      </c>
      <c r="I170" s="268" t="str">
        <f>IF(教務委員編集用!I229=0,"",教務委員編集用!I229)</f>
        <v/>
      </c>
      <c r="J170" s="268"/>
      <c r="K170" s="268" t="str">
        <f>IF(教務委員編集用!K229=0,"",教務委員編集用!K229)</f>
        <v/>
      </c>
      <c r="L170" s="268" t="str">
        <f>IF(教務委員編集用!L229=0,"",教務委員編集用!L229)</f>
        <v/>
      </c>
      <c r="M170" s="268" t="str">
        <f>IF(教務委員編集用!M229=0,"",教務委員編集用!M229)</f>
        <v/>
      </c>
      <c r="N170" s="268">
        <f>教務委員編集用!N229</f>
        <v>54</v>
      </c>
      <c r="O170" s="198"/>
      <c r="P170" s="277" t="str">
        <f>IF(教務委員編集用!AE229=0,"",教務委員編集用!AE229)</f>
        <v/>
      </c>
      <c r="Q170" s="295"/>
      <c r="R170" s="268"/>
      <c r="S170" s="268"/>
      <c r="T170" s="296"/>
    </row>
    <row r="171" spans="2:20">
      <c r="F171" s="186" t="str">
        <f>IF(教務委員編集用!F248=0,"",教務委員編集用!F248)</f>
        <v/>
      </c>
      <c r="G171" s="186" t="str">
        <f>IF(教務委員編集用!G248=0,"",教務委員編集用!G248)</f>
        <v/>
      </c>
      <c r="H171" s="186" t="str">
        <f>IF(教務委員編集用!H248=0,"",教務委員編集用!H248)</f>
        <v/>
      </c>
      <c r="I171" s="186" t="str">
        <f>IF(教務委員編集用!I248=0,"",教務委員編集用!I248)</f>
        <v/>
      </c>
      <c r="J171" s="186" t="str">
        <f>IF(教務委員編集用!J248=0,"",教務委員編集用!J248)</f>
        <v/>
      </c>
      <c r="K171" s="186" t="str">
        <f>IF(教務委員編集用!K248=0,"",教務委員編集用!K248)</f>
        <v/>
      </c>
      <c r="L171" s="186" t="str">
        <f>IF(教務委員編集用!L248=0,"",教務委員編集用!L248)</f>
        <v/>
      </c>
      <c r="M171" s="186" t="str">
        <f>IF(教務委員編集用!M248=0,"",教務委員編集用!M248)</f>
        <v/>
      </c>
      <c r="N171" s="186" t="str">
        <f>IF(教務委員編集用!V248=0,"",教務委員編集用!V248)</f>
        <v/>
      </c>
      <c r="R171" s="186" t="str">
        <f>IF(教務委員編集用!W248=0,"",教務委員編集用!W248)</f>
        <v/>
      </c>
      <c r="S171" s="186" t="str">
        <f>IF(教務委員編集用!X248=0,"",教務委員編集用!X248)</f>
        <v/>
      </c>
    </row>
    <row r="172" spans="2:20">
      <c r="B172" s="532" t="s">
        <v>26</v>
      </c>
      <c r="C172" s="533"/>
      <c r="D172" s="538" t="s">
        <v>21</v>
      </c>
      <c r="E172" s="538"/>
      <c r="F172" s="514"/>
      <c r="G172" s="515"/>
      <c r="H172" s="515"/>
      <c r="I172" s="515"/>
      <c r="J172" s="515"/>
      <c r="K172" s="515"/>
      <c r="L172" s="515"/>
      <c r="M172" s="515"/>
      <c r="N172" s="515"/>
      <c r="O172" s="515"/>
      <c r="P172" s="516"/>
      <c r="Q172" s="303"/>
      <c r="R172" s="303"/>
      <c r="S172" s="303"/>
      <c r="T172" s="303"/>
    </row>
    <row r="173" spans="2:20">
      <c r="B173" s="541"/>
      <c r="C173" s="542"/>
      <c r="D173" s="569"/>
      <c r="E173" s="569"/>
      <c r="F173" s="517"/>
      <c r="G173" s="518"/>
      <c r="H173" s="518"/>
      <c r="I173" s="518"/>
      <c r="J173" s="518"/>
      <c r="K173" s="518"/>
      <c r="L173" s="518"/>
      <c r="M173" s="518"/>
      <c r="N173" s="518"/>
      <c r="O173" s="518"/>
      <c r="P173" s="519"/>
      <c r="Q173" s="303"/>
      <c r="R173" s="303"/>
      <c r="S173" s="303"/>
      <c r="T173" s="303"/>
    </row>
    <row r="174" spans="2:20">
      <c r="B174" s="541"/>
      <c r="C174" s="542"/>
      <c r="D174" s="569"/>
      <c r="E174" s="569"/>
      <c r="F174" s="517"/>
      <c r="G174" s="518"/>
      <c r="H174" s="518"/>
      <c r="I174" s="518"/>
      <c r="J174" s="518"/>
      <c r="K174" s="518"/>
      <c r="L174" s="518"/>
      <c r="M174" s="518"/>
      <c r="N174" s="518"/>
      <c r="O174" s="518"/>
      <c r="P174" s="519"/>
      <c r="Q174" s="303"/>
      <c r="R174" s="303"/>
      <c r="S174" s="303"/>
      <c r="T174" s="303"/>
    </row>
    <row r="175" spans="2:20">
      <c r="B175" s="534"/>
      <c r="C175" s="535"/>
      <c r="D175" s="539"/>
      <c r="E175" s="539"/>
      <c r="F175" s="517"/>
      <c r="G175" s="518"/>
      <c r="H175" s="518"/>
      <c r="I175" s="518"/>
      <c r="J175" s="518"/>
      <c r="K175" s="518"/>
      <c r="L175" s="518"/>
      <c r="M175" s="518"/>
      <c r="N175" s="518"/>
      <c r="O175" s="518"/>
      <c r="P175" s="519"/>
      <c r="Q175" s="303"/>
      <c r="R175" s="303"/>
      <c r="S175" s="303"/>
      <c r="T175" s="303"/>
    </row>
    <row r="176" spans="2:20">
      <c r="B176" s="534"/>
      <c r="C176" s="535"/>
      <c r="D176" s="539"/>
      <c r="E176" s="539"/>
      <c r="F176" s="520"/>
      <c r="G176" s="521"/>
      <c r="H176" s="521"/>
      <c r="I176" s="521"/>
      <c r="J176" s="521"/>
      <c r="K176" s="521"/>
      <c r="L176" s="521"/>
      <c r="M176" s="521"/>
      <c r="N176" s="521"/>
      <c r="O176" s="521"/>
      <c r="P176" s="522"/>
      <c r="Q176" s="303"/>
      <c r="R176" s="303"/>
      <c r="S176" s="303"/>
      <c r="T176" s="303"/>
    </row>
    <row r="177" spans="2:20">
      <c r="B177" s="534"/>
      <c r="C177" s="535"/>
      <c r="D177" s="539" t="s">
        <v>22</v>
      </c>
      <c r="E177" s="539"/>
      <c r="F177" s="523"/>
      <c r="G177" s="524"/>
      <c r="H177" s="524"/>
      <c r="I177" s="524"/>
      <c r="J177" s="524"/>
      <c r="K177" s="524"/>
      <c r="L177" s="524"/>
      <c r="M177" s="524"/>
      <c r="N177" s="524"/>
      <c r="O177" s="524"/>
      <c r="P177" s="525"/>
      <c r="Q177" s="303"/>
      <c r="R177" s="303"/>
      <c r="S177" s="303"/>
      <c r="T177" s="303"/>
    </row>
    <row r="178" spans="2:20">
      <c r="B178" s="534"/>
      <c r="C178" s="535"/>
      <c r="D178" s="539"/>
      <c r="E178" s="539"/>
      <c r="F178" s="517"/>
      <c r="G178" s="518"/>
      <c r="H178" s="518"/>
      <c r="I178" s="518"/>
      <c r="J178" s="518"/>
      <c r="K178" s="518"/>
      <c r="L178" s="518"/>
      <c r="M178" s="518"/>
      <c r="N178" s="518"/>
      <c r="O178" s="518"/>
      <c r="P178" s="519"/>
      <c r="Q178" s="303"/>
      <c r="R178" s="303"/>
      <c r="S178" s="303"/>
      <c r="T178" s="303"/>
    </row>
    <row r="179" spans="2:20">
      <c r="B179" s="534"/>
      <c r="C179" s="535"/>
      <c r="D179" s="539"/>
      <c r="E179" s="539"/>
      <c r="F179" s="517"/>
      <c r="G179" s="518"/>
      <c r="H179" s="518"/>
      <c r="I179" s="518"/>
      <c r="J179" s="518"/>
      <c r="K179" s="518"/>
      <c r="L179" s="518"/>
      <c r="M179" s="518"/>
      <c r="N179" s="518"/>
      <c r="O179" s="518"/>
      <c r="P179" s="519"/>
      <c r="Q179" s="303"/>
      <c r="R179" s="303"/>
      <c r="S179" s="303"/>
      <c r="T179" s="303"/>
    </row>
    <row r="180" spans="2:20">
      <c r="B180" s="534"/>
      <c r="C180" s="535"/>
      <c r="D180" s="539"/>
      <c r="E180" s="539"/>
      <c r="F180" s="517"/>
      <c r="G180" s="518"/>
      <c r="H180" s="518"/>
      <c r="I180" s="518"/>
      <c r="J180" s="518"/>
      <c r="K180" s="518"/>
      <c r="L180" s="518"/>
      <c r="M180" s="518"/>
      <c r="N180" s="518"/>
      <c r="O180" s="518"/>
      <c r="P180" s="519"/>
      <c r="Q180" s="303"/>
      <c r="R180" s="303"/>
      <c r="S180" s="303"/>
      <c r="T180" s="303"/>
    </row>
    <row r="181" spans="2:20">
      <c r="B181" s="536"/>
      <c r="C181" s="537"/>
      <c r="D181" s="540"/>
      <c r="E181" s="540"/>
      <c r="F181" s="526"/>
      <c r="G181" s="527"/>
      <c r="H181" s="527"/>
      <c r="I181" s="527"/>
      <c r="J181" s="527"/>
      <c r="K181" s="527"/>
      <c r="L181" s="527"/>
      <c r="M181" s="527"/>
      <c r="N181" s="527"/>
      <c r="O181" s="527"/>
      <c r="P181" s="528"/>
      <c r="Q181" s="303"/>
      <c r="R181" s="303"/>
      <c r="S181" s="303"/>
      <c r="T181" s="303"/>
    </row>
    <row r="182" spans="2:20">
      <c r="F182" s="186" t="str">
        <f>IF(教務委員編集用!F261=0,"",教務委員編集用!F261)</f>
        <v/>
      </c>
      <c r="G182" s="186" t="str">
        <f>IF(教務委員編集用!G261=0,"",教務委員編集用!G261)</f>
        <v/>
      </c>
      <c r="H182" s="186" t="str">
        <f>IF(教務委員編集用!H261=0,"",教務委員編集用!H261)</f>
        <v/>
      </c>
      <c r="I182" s="186" t="str">
        <f>IF(教務委員編集用!I261=0,"",教務委員編集用!I261)</f>
        <v/>
      </c>
      <c r="J182" s="186" t="str">
        <f>IF(教務委員編集用!J261=0,"",教務委員編集用!J261)</f>
        <v/>
      </c>
      <c r="K182" s="186" t="str">
        <f>IF(教務委員編集用!K261=0,"",教務委員編集用!K261)</f>
        <v/>
      </c>
      <c r="L182" s="186" t="str">
        <f>IF(教務委員編集用!L261=0,"",教務委員編集用!L261)</f>
        <v/>
      </c>
      <c r="M182" s="186" t="str">
        <f>IF(教務委員編集用!M261=0,"",教務委員編集用!M261)</f>
        <v/>
      </c>
      <c r="N182" s="186" t="str">
        <f>IF(教務委員編集用!V261=0,"",教務委員編集用!V261)</f>
        <v/>
      </c>
      <c r="R182" s="186" t="str">
        <f>IF(教務委員編集用!W261=0,"",教務委員編集用!W261)</f>
        <v/>
      </c>
      <c r="S182" s="186" t="str">
        <f>IF(教務委員編集用!X261=0,"",教務委員編集用!X261)</f>
        <v/>
      </c>
    </row>
    <row r="183" spans="2:20">
      <c r="F183" s="186" t="str">
        <f>IF(教務委員編集用!F262=0,"",教務委員編集用!F262)</f>
        <v/>
      </c>
      <c r="G183" s="186" t="str">
        <f>IF(教務委員編集用!G262=0,"",教務委員編集用!G262)</f>
        <v/>
      </c>
      <c r="H183" s="186" t="str">
        <f>IF(教務委員編集用!H262=0,"",教務委員編集用!H262)</f>
        <v/>
      </c>
      <c r="I183" s="186" t="str">
        <f>IF(教務委員編集用!I262=0,"",教務委員編集用!I262)</f>
        <v/>
      </c>
      <c r="J183" s="186" t="str">
        <f>IF(教務委員編集用!J262=0,"",教務委員編集用!J262)</f>
        <v/>
      </c>
      <c r="K183" s="186" t="str">
        <f>IF(教務委員編集用!K262=0,"",教務委員編集用!K262)</f>
        <v/>
      </c>
      <c r="L183" s="186" t="str">
        <f>IF(教務委員編集用!L262=0,"",教務委員編集用!L262)</f>
        <v/>
      </c>
      <c r="M183" s="186" t="str">
        <f>IF(教務委員編集用!M262=0,"",教務委員編集用!M262)</f>
        <v/>
      </c>
      <c r="N183" s="186" t="str">
        <f>IF(教務委員編集用!V262=0,"",教務委員編集用!V262)</f>
        <v/>
      </c>
      <c r="R183" s="186" t="str">
        <f>IF(教務委員編集用!W262=0,"",教務委員編集用!W262)</f>
        <v/>
      </c>
      <c r="S183" s="186" t="str">
        <f>IF(教務委員編集用!X262=0,"",教務委員編集用!X262)</f>
        <v/>
      </c>
    </row>
    <row r="184" spans="2:20">
      <c r="F184" s="186" t="str">
        <f>IF(教務委員編集用!F263=0,"",教務委員編集用!F263)</f>
        <v/>
      </c>
      <c r="G184" s="186" t="str">
        <f>IF(教務委員編集用!G263=0,"",教務委員編集用!G263)</f>
        <v/>
      </c>
      <c r="H184" s="186" t="str">
        <f>IF(教務委員編集用!H263=0,"",教務委員編集用!H263)</f>
        <v/>
      </c>
      <c r="I184" s="186" t="str">
        <f>IF(教務委員編集用!I263=0,"",教務委員編集用!I263)</f>
        <v/>
      </c>
      <c r="J184" s="186" t="str">
        <f>IF(教務委員編集用!J263=0,"",教務委員編集用!J263)</f>
        <v/>
      </c>
      <c r="K184" s="186" t="str">
        <f>IF(教務委員編集用!K263=0,"",教務委員編集用!K263)</f>
        <v/>
      </c>
      <c r="L184" s="186" t="str">
        <f>IF(教務委員編集用!L263=0,"",教務委員編集用!L263)</f>
        <v/>
      </c>
      <c r="M184" s="186" t="str">
        <f>IF(教務委員編集用!M263=0,"",教務委員編集用!M263)</f>
        <v/>
      </c>
      <c r="N184" s="186" t="str">
        <f>IF(教務委員編集用!V263=0,"",教務委員編集用!V263)</f>
        <v/>
      </c>
      <c r="R184" s="186" t="str">
        <f>IF(教務委員編集用!W263=0,"",教務委員編集用!W263)</f>
        <v/>
      </c>
      <c r="S184" s="186" t="str">
        <f>IF(教務委員編集用!X263=0,"",教務委員編集用!X263)</f>
        <v/>
      </c>
    </row>
    <row r="185" spans="2:20">
      <c r="F185" s="186" t="str">
        <f>IF(教務委員編集用!F264=0,"",教務委員編集用!F264)</f>
        <v/>
      </c>
      <c r="G185" s="186" t="str">
        <f>IF(教務委員編集用!G264=0,"",教務委員編集用!G264)</f>
        <v/>
      </c>
      <c r="H185" s="186" t="str">
        <f>IF(教務委員編集用!H264=0,"",教務委員編集用!H264)</f>
        <v/>
      </c>
      <c r="I185" s="186" t="str">
        <f>IF(教務委員編集用!I264=0,"",教務委員編集用!I264)</f>
        <v/>
      </c>
      <c r="J185" s="186" t="str">
        <f>IF(教務委員編集用!J264=0,"",教務委員編集用!J264)</f>
        <v/>
      </c>
      <c r="K185" s="186" t="str">
        <f>IF(教務委員編集用!K264=0,"",教務委員編集用!K264)</f>
        <v/>
      </c>
      <c r="L185" s="186" t="str">
        <f>IF(教務委員編集用!L264=0,"",教務委員編集用!L264)</f>
        <v/>
      </c>
      <c r="M185" s="186" t="str">
        <f>IF(教務委員編集用!M264=0,"",教務委員編集用!M264)</f>
        <v/>
      </c>
      <c r="N185" s="186" t="str">
        <f>IF(教務委員編集用!V264=0,"",教務委員編集用!V264)</f>
        <v/>
      </c>
      <c r="R185" s="186" t="str">
        <f>IF(教務委員編集用!W264=0,"",教務委員編集用!W264)</f>
        <v/>
      </c>
      <c r="S185" s="186" t="str">
        <f>IF(教務委員編集用!X264=0,"",教務委員編集用!X264)</f>
        <v/>
      </c>
    </row>
    <row r="186" spans="2:20">
      <c r="F186" s="186" t="str">
        <f>IF(教務委員編集用!F265=0,"",教務委員編集用!F265)</f>
        <v/>
      </c>
      <c r="G186" s="186" t="str">
        <f>IF(教務委員編集用!G265=0,"",教務委員編集用!G265)</f>
        <v/>
      </c>
      <c r="H186" s="186" t="str">
        <f>IF(教務委員編集用!H265=0,"",教務委員編集用!H265)</f>
        <v/>
      </c>
      <c r="I186" s="186" t="str">
        <f>IF(教務委員編集用!I265=0,"",教務委員編集用!I265)</f>
        <v/>
      </c>
      <c r="J186" s="186" t="str">
        <f>IF(教務委員編集用!J265=0,"",教務委員編集用!J265)</f>
        <v/>
      </c>
      <c r="K186" s="186" t="str">
        <f>IF(教務委員編集用!K265=0,"",教務委員編集用!K265)</f>
        <v/>
      </c>
      <c r="L186" s="186" t="str">
        <f>IF(教務委員編集用!L265=0,"",教務委員編集用!L265)</f>
        <v/>
      </c>
      <c r="M186" s="186" t="str">
        <f>IF(教務委員編集用!M265=0,"",教務委員編集用!M265)</f>
        <v/>
      </c>
      <c r="N186" s="186" t="str">
        <f>IF(教務委員編集用!V265=0,"",教務委員編集用!V265)</f>
        <v/>
      </c>
      <c r="R186" s="186" t="str">
        <f>IF(教務委員編集用!W265=0,"",教務委員編集用!W265)</f>
        <v/>
      </c>
      <c r="S186" s="186" t="str">
        <f>IF(教務委員編集用!X265=0,"",教務委員編集用!X265)</f>
        <v/>
      </c>
    </row>
    <row r="187" spans="2:20">
      <c r="F187" s="186" t="str">
        <f>IF(教務委員編集用!F266=0,"",教務委員編集用!F266)</f>
        <v/>
      </c>
      <c r="G187" s="186" t="str">
        <f>IF(教務委員編集用!G266=0,"",教務委員編集用!G266)</f>
        <v/>
      </c>
      <c r="H187" s="186" t="str">
        <f>IF(教務委員編集用!H266=0,"",教務委員編集用!H266)</f>
        <v/>
      </c>
      <c r="I187" s="186" t="str">
        <f>IF(教務委員編集用!I266=0,"",教務委員編集用!I266)</f>
        <v/>
      </c>
      <c r="J187" s="186" t="str">
        <f>IF(教務委員編集用!J266=0,"",教務委員編集用!J266)</f>
        <v/>
      </c>
      <c r="K187" s="186" t="str">
        <f>IF(教務委員編集用!K266=0,"",教務委員編集用!K266)</f>
        <v/>
      </c>
      <c r="L187" s="186" t="str">
        <f>IF(教務委員編集用!L266=0,"",教務委員編集用!L266)</f>
        <v/>
      </c>
      <c r="M187" s="186" t="str">
        <f>IF(教務委員編集用!M266=0,"",教務委員編集用!M266)</f>
        <v/>
      </c>
      <c r="N187" s="186" t="str">
        <f>IF(教務委員編集用!V266=0,"",教務委員編集用!V266)</f>
        <v/>
      </c>
      <c r="R187" s="186" t="str">
        <f>IF(教務委員編集用!W266=0,"",教務委員編集用!W266)</f>
        <v/>
      </c>
      <c r="S187" s="186" t="str">
        <f>IF(教務委員編集用!X266=0,"",教務委員編集用!X266)</f>
        <v/>
      </c>
    </row>
    <row r="188" spans="2:20">
      <c r="F188" s="186" t="str">
        <f>IF(教務委員編集用!F267=0,"",教務委員編集用!F267)</f>
        <v/>
      </c>
      <c r="G188" s="186" t="str">
        <f>IF(教務委員編集用!G267=0,"",教務委員編集用!G267)</f>
        <v/>
      </c>
      <c r="H188" s="186" t="str">
        <f>IF(教務委員編集用!H267=0,"",教務委員編集用!H267)</f>
        <v/>
      </c>
      <c r="I188" s="186" t="str">
        <f>IF(教務委員編集用!I267=0,"",教務委員編集用!I267)</f>
        <v/>
      </c>
      <c r="J188" s="186" t="str">
        <f>IF(教務委員編集用!J267=0,"",教務委員編集用!J267)</f>
        <v/>
      </c>
      <c r="K188" s="186" t="str">
        <f>IF(教務委員編集用!K267=0,"",教務委員編集用!K267)</f>
        <v/>
      </c>
      <c r="L188" s="186" t="str">
        <f>IF(教務委員編集用!L267=0,"",教務委員編集用!L267)</f>
        <v/>
      </c>
      <c r="M188" s="186" t="str">
        <f>IF(教務委員編集用!M267=0,"",教務委員編集用!M267)</f>
        <v/>
      </c>
      <c r="N188" s="186" t="str">
        <f>IF(教務委員編集用!V267=0,"",教務委員編集用!V267)</f>
        <v/>
      </c>
      <c r="R188" s="186" t="str">
        <f>IF(教務委員編集用!W267=0,"",教務委員編集用!W267)</f>
        <v/>
      </c>
      <c r="S188" s="186" t="str">
        <f>IF(教務委員編集用!X267=0,"",教務委員編集用!X267)</f>
        <v/>
      </c>
    </row>
    <row r="189" spans="2:20">
      <c r="F189" s="186" t="str">
        <f>IF(教務委員編集用!F268=0,"",教務委員編集用!F268)</f>
        <v/>
      </c>
      <c r="G189" s="186" t="str">
        <f>IF(教務委員編集用!G268=0,"",教務委員編集用!G268)</f>
        <v/>
      </c>
      <c r="H189" s="186" t="str">
        <f>IF(教務委員編集用!H268=0,"",教務委員編集用!H268)</f>
        <v/>
      </c>
      <c r="I189" s="186" t="str">
        <f>IF(教務委員編集用!I268=0,"",教務委員編集用!I268)</f>
        <v/>
      </c>
      <c r="J189" s="186" t="str">
        <f>IF(教務委員編集用!J268=0,"",教務委員編集用!J268)</f>
        <v/>
      </c>
      <c r="K189" s="186" t="str">
        <f>IF(教務委員編集用!K268=0,"",教務委員編集用!K268)</f>
        <v/>
      </c>
      <c r="L189" s="186" t="str">
        <f>IF(教務委員編集用!L268=0,"",教務委員編集用!L268)</f>
        <v/>
      </c>
      <c r="M189" s="186" t="str">
        <f>IF(教務委員編集用!M268=0,"",教務委員編集用!M268)</f>
        <v/>
      </c>
      <c r="N189" s="186" t="str">
        <f>IF(教務委員編集用!V268=0,"",教務委員編集用!V268)</f>
        <v/>
      </c>
      <c r="R189" s="186" t="str">
        <f>IF(教務委員編集用!W268=0,"",教務委員編集用!W268)</f>
        <v/>
      </c>
      <c r="S189" s="186" t="str">
        <f>IF(教務委員編集用!X268=0,"",教務委員編集用!X268)</f>
        <v/>
      </c>
    </row>
    <row r="190" spans="2:20">
      <c r="F190" s="186" t="str">
        <f>IF(教務委員編集用!F269=0,"",教務委員編集用!F269)</f>
        <v/>
      </c>
      <c r="G190" s="186" t="str">
        <f>IF(教務委員編集用!G269=0,"",教務委員編集用!G269)</f>
        <v/>
      </c>
      <c r="H190" s="186" t="str">
        <f>IF(教務委員編集用!H269=0,"",教務委員編集用!H269)</f>
        <v/>
      </c>
      <c r="I190" s="186" t="str">
        <f>IF(教務委員編集用!I269=0,"",教務委員編集用!I269)</f>
        <v/>
      </c>
      <c r="J190" s="186" t="str">
        <f>IF(教務委員編集用!J269=0,"",教務委員編集用!J269)</f>
        <v/>
      </c>
      <c r="K190" s="186" t="str">
        <f>IF(教務委員編集用!K269=0,"",教務委員編集用!K269)</f>
        <v/>
      </c>
      <c r="L190" s="186" t="str">
        <f>IF(教務委員編集用!L269=0,"",教務委員編集用!L269)</f>
        <v/>
      </c>
      <c r="M190" s="186" t="str">
        <f>IF(教務委員編集用!M269=0,"",教務委員編集用!M269)</f>
        <v/>
      </c>
      <c r="N190" s="186" t="str">
        <f>IF(教務委員編集用!V269=0,"",教務委員編集用!V269)</f>
        <v/>
      </c>
      <c r="R190" s="186" t="str">
        <f>IF(教務委員編集用!W269=0,"",教務委員編集用!W269)</f>
        <v/>
      </c>
      <c r="S190" s="186" t="str">
        <f>IF(教務委員編集用!X269=0,"",教務委員編集用!X269)</f>
        <v/>
      </c>
    </row>
    <row r="191" spans="2:20">
      <c r="F191" s="186" t="str">
        <f>IF(教務委員編集用!F270=0,"",教務委員編集用!F270)</f>
        <v/>
      </c>
      <c r="G191" s="186" t="str">
        <f>IF(教務委員編集用!G270=0,"",教務委員編集用!G270)</f>
        <v/>
      </c>
      <c r="H191" s="186" t="str">
        <f>IF(教務委員編集用!H270=0,"",教務委員編集用!H270)</f>
        <v/>
      </c>
      <c r="I191" s="186" t="str">
        <f>IF(教務委員編集用!I270=0,"",教務委員編集用!I270)</f>
        <v/>
      </c>
      <c r="J191" s="186" t="str">
        <f>IF(教務委員編集用!J270=0,"",教務委員編集用!J270)</f>
        <v/>
      </c>
      <c r="K191" s="186" t="str">
        <f>IF(教務委員編集用!K270=0,"",教務委員編集用!K270)</f>
        <v/>
      </c>
      <c r="L191" s="186" t="str">
        <f>IF(教務委員編集用!L270=0,"",教務委員編集用!L270)</f>
        <v/>
      </c>
      <c r="M191" s="186" t="str">
        <f>IF(教務委員編集用!M270=0,"",教務委員編集用!M270)</f>
        <v/>
      </c>
      <c r="N191" s="186" t="str">
        <f>IF(教務委員編集用!V270=0,"",教務委員編集用!V270)</f>
        <v/>
      </c>
      <c r="R191" s="186" t="str">
        <f>IF(教務委員編集用!W270=0,"",教務委員編集用!W270)</f>
        <v/>
      </c>
      <c r="S191" s="186" t="str">
        <f>IF(教務委員編集用!X270=0,"",教務委員編集用!X270)</f>
        <v/>
      </c>
    </row>
    <row r="192" spans="2:20">
      <c r="F192" s="186" t="str">
        <f>IF(教務委員編集用!F271=0,"",教務委員編集用!F271)</f>
        <v/>
      </c>
      <c r="G192" s="186" t="str">
        <f>IF(教務委員編集用!G271=0,"",教務委員編集用!G271)</f>
        <v/>
      </c>
      <c r="H192" s="186" t="str">
        <f>IF(教務委員編集用!H271=0,"",教務委員編集用!H271)</f>
        <v/>
      </c>
      <c r="I192" s="186" t="str">
        <f>IF(教務委員編集用!I271=0,"",教務委員編集用!I271)</f>
        <v/>
      </c>
      <c r="J192" s="186" t="str">
        <f>IF(教務委員編集用!J271=0,"",教務委員編集用!J271)</f>
        <v/>
      </c>
      <c r="K192" s="186" t="str">
        <f>IF(教務委員編集用!K271=0,"",教務委員編集用!K271)</f>
        <v/>
      </c>
      <c r="L192" s="186" t="str">
        <f>IF(教務委員編集用!L271=0,"",教務委員編集用!L271)</f>
        <v/>
      </c>
      <c r="M192" s="186" t="str">
        <f>IF(教務委員編集用!M271=0,"",教務委員編集用!M271)</f>
        <v/>
      </c>
      <c r="N192" s="186" t="str">
        <f>IF(教務委員編集用!V271=0,"",教務委員編集用!V271)</f>
        <v/>
      </c>
      <c r="R192" s="186" t="str">
        <f>IF(教務委員編集用!W271=0,"",教務委員編集用!W271)</f>
        <v/>
      </c>
      <c r="S192" s="186" t="str">
        <f>IF(教務委員編集用!X271=0,"",教務委員編集用!X271)</f>
        <v/>
      </c>
    </row>
    <row r="193" spans="6:19">
      <c r="F193" s="186" t="str">
        <f>IF(教務委員編集用!F272=0,"",教務委員編集用!F272)</f>
        <v/>
      </c>
      <c r="G193" s="186" t="str">
        <f>IF(教務委員編集用!G272=0,"",教務委員編集用!G272)</f>
        <v/>
      </c>
      <c r="H193" s="186" t="str">
        <f>IF(教務委員編集用!H272=0,"",教務委員編集用!H272)</f>
        <v/>
      </c>
      <c r="I193" s="186" t="str">
        <f>IF(教務委員編集用!I272=0,"",教務委員編集用!I272)</f>
        <v/>
      </c>
      <c r="J193" s="186" t="str">
        <f>IF(教務委員編集用!J272=0,"",教務委員編集用!J272)</f>
        <v/>
      </c>
      <c r="K193" s="186" t="str">
        <f>IF(教務委員編集用!K272=0,"",教務委員編集用!K272)</f>
        <v/>
      </c>
      <c r="L193" s="186" t="str">
        <f>IF(教務委員編集用!L272=0,"",教務委員編集用!L272)</f>
        <v/>
      </c>
      <c r="M193" s="186" t="str">
        <f>IF(教務委員編集用!M272=0,"",教務委員編集用!M272)</f>
        <v/>
      </c>
      <c r="N193" s="186" t="str">
        <f>IF(教務委員編集用!V272=0,"",教務委員編集用!V272)</f>
        <v/>
      </c>
      <c r="R193" s="186" t="str">
        <f>IF(教務委員編集用!W272=0,"",教務委員編集用!W272)</f>
        <v/>
      </c>
      <c r="S193" s="186" t="str">
        <f>IF(教務委員編集用!X272=0,"",教務委員編集用!X272)</f>
        <v/>
      </c>
    </row>
    <row r="194" spans="6:19">
      <c r="F194" s="186" t="str">
        <f>IF(教務委員編集用!F273=0,"",教務委員編集用!F273)</f>
        <v/>
      </c>
      <c r="G194" s="186" t="str">
        <f>IF(教務委員編集用!G273=0,"",教務委員編集用!G273)</f>
        <v/>
      </c>
      <c r="H194" s="186" t="str">
        <f>IF(教務委員編集用!H273=0,"",教務委員編集用!H273)</f>
        <v/>
      </c>
      <c r="I194" s="186" t="str">
        <f>IF(教務委員編集用!I273=0,"",教務委員編集用!I273)</f>
        <v/>
      </c>
      <c r="J194" s="186" t="str">
        <f>IF(教務委員編集用!J273=0,"",教務委員編集用!J273)</f>
        <v/>
      </c>
      <c r="K194" s="186" t="str">
        <f>IF(教務委員編集用!K273=0,"",教務委員編集用!K273)</f>
        <v/>
      </c>
      <c r="L194" s="186" t="str">
        <f>IF(教務委員編集用!L273=0,"",教務委員編集用!L273)</f>
        <v/>
      </c>
      <c r="M194" s="186" t="str">
        <f>IF(教務委員編集用!M273=0,"",教務委員編集用!M273)</f>
        <v/>
      </c>
      <c r="N194" s="186" t="str">
        <f>IF(教務委員編集用!V273=0,"",教務委員編集用!V273)</f>
        <v/>
      </c>
      <c r="R194" s="186" t="str">
        <f>IF(教務委員編集用!W273=0,"",教務委員編集用!W273)</f>
        <v/>
      </c>
      <c r="S194" s="186" t="str">
        <f>IF(教務委員編集用!X273=0,"",教務委員編集用!X273)</f>
        <v/>
      </c>
    </row>
    <row r="195" spans="6:19">
      <c r="F195" s="186" t="str">
        <f>IF(教務委員編集用!F274=0,"",教務委員編集用!F274)</f>
        <v/>
      </c>
      <c r="G195" s="186" t="str">
        <f>IF(教務委員編集用!G274=0,"",教務委員編集用!G274)</f>
        <v/>
      </c>
      <c r="H195" s="186" t="str">
        <f>IF(教務委員編集用!H274=0,"",教務委員編集用!H274)</f>
        <v/>
      </c>
      <c r="I195" s="186" t="str">
        <f>IF(教務委員編集用!I274=0,"",教務委員編集用!I274)</f>
        <v/>
      </c>
      <c r="J195" s="186" t="str">
        <f>IF(教務委員編集用!J274=0,"",教務委員編集用!J274)</f>
        <v/>
      </c>
      <c r="K195" s="186" t="str">
        <f>IF(教務委員編集用!K274=0,"",教務委員編集用!K274)</f>
        <v/>
      </c>
      <c r="L195" s="186" t="str">
        <f>IF(教務委員編集用!L274=0,"",教務委員編集用!L274)</f>
        <v/>
      </c>
      <c r="M195" s="186" t="str">
        <f>IF(教務委員編集用!M274=0,"",教務委員編集用!M274)</f>
        <v/>
      </c>
      <c r="N195" s="186" t="str">
        <f>IF(教務委員編集用!V274=0,"",教務委員編集用!V274)</f>
        <v/>
      </c>
      <c r="R195" s="186" t="str">
        <f>IF(教務委員編集用!W274=0,"",教務委員編集用!W274)</f>
        <v/>
      </c>
      <c r="S195" s="186" t="str">
        <f>IF(教務委員編集用!X274=0,"",教務委員編集用!X274)</f>
        <v/>
      </c>
    </row>
    <row r="196" spans="6:19">
      <c r="F196" s="186" t="str">
        <f>IF(教務委員編集用!F275=0,"",教務委員編集用!F275)</f>
        <v/>
      </c>
      <c r="G196" s="186" t="str">
        <f>IF(教務委員編集用!G275=0,"",教務委員編集用!G275)</f>
        <v/>
      </c>
      <c r="H196" s="186" t="str">
        <f>IF(教務委員編集用!H275=0,"",教務委員編集用!H275)</f>
        <v/>
      </c>
      <c r="I196" s="186" t="str">
        <f>IF(教務委員編集用!I275=0,"",教務委員編集用!I275)</f>
        <v/>
      </c>
      <c r="J196" s="186" t="str">
        <f>IF(教務委員編集用!J275=0,"",教務委員編集用!J275)</f>
        <v/>
      </c>
      <c r="K196" s="186" t="str">
        <f>IF(教務委員編集用!K275=0,"",教務委員編集用!K275)</f>
        <v/>
      </c>
      <c r="L196" s="186" t="str">
        <f>IF(教務委員編集用!L275=0,"",教務委員編集用!L275)</f>
        <v/>
      </c>
      <c r="M196" s="186" t="str">
        <f>IF(教務委員編集用!M275=0,"",教務委員編集用!M275)</f>
        <v/>
      </c>
      <c r="N196" s="186" t="str">
        <f>IF(教務委員編集用!V275=0,"",教務委員編集用!V275)</f>
        <v/>
      </c>
      <c r="R196" s="186" t="str">
        <f>IF(教務委員編集用!W275=0,"",教務委員編集用!W275)</f>
        <v/>
      </c>
      <c r="S196" s="186" t="str">
        <f>IF(教務委員編集用!X275=0,"",教務委員編集用!X275)</f>
        <v/>
      </c>
    </row>
    <row r="197" spans="6:19">
      <c r="F197" s="186" t="str">
        <f>IF(教務委員編集用!F276=0,"",教務委員編集用!F276)</f>
        <v/>
      </c>
      <c r="G197" s="186" t="str">
        <f>IF(教務委員編集用!G276=0,"",教務委員編集用!G276)</f>
        <v/>
      </c>
      <c r="H197" s="186" t="str">
        <f>IF(教務委員編集用!H276=0,"",教務委員編集用!H276)</f>
        <v/>
      </c>
      <c r="I197" s="186" t="str">
        <f>IF(教務委員編集用!I276=0,"",教務委員編集用!I276)</f>
        <v/>
      </c>
      <c r="J197" s="186" t="str">
        <f>IF(教務委員編集用!J276=0,"",教務委員編集用!J276)</f>
        <v/>
      </c>
      <c r="K197" s="186" t="str">
        <f>IF(教務委員編集用!K276=0,"",教務委員編集用!K276)</f>
        <v/>
      </c>
      <c r="L197" s="186" t="str">
        <f>IF(教務委員編集用!L276=0,"",教務委員編集用!L276)</f>
        <v/>
      </c>
      <c r="M197" s="186" t="str">
        <f>IF(教務委員編集用!M276=0,"",教務委員編集用!M276)</f>
        <v/>
      </c>
      <c r="N197" s="186" t="str">
        <f>IF(教務委員編集用!V276=0,"",教務委員編集用!V276)</f>
        <v/>
      </c>
      <c r="R197" s="186" t="str">
        <f>IF(教務委員編集用!W276=0,"",教務委員編集用!W276)</f>
        <v/>
      </c>
      <c r="S197" s="186" t="str">
        <f>IF(教務委員編集用!X276=0,"",教務委員編集用!X276)</f>
        <v/>
      </c>
    </row>
    <row r="198" spans="6:19">
      <c r="F198" s="186" t="str">
        <f>IF(教務委員編集用!F277=0,"",教務委員編集用!F277)</f>
        <v/>
      </c>
      <c r="G198" s="186" t="str">
        <f>IF(教務委員編集用!G277=0,"",教務委員編集用!G277)</f>
        <v/>
      </c>
      <c r="H198" s="186" t="str">
        <f>IF(教務委員編集用!H277=0,"",教務委員編集用!H277)</f>
        <v/>
      </c>
      <c r="I198" s="186" t="str">
        <f>IF(教務委員編集用!I277=0,"",教務委員編集用!I277)</f>
        <v/>
      </c>
      <c r="J198" s="186" t="str">
        <f>IF(教務委員編集用!J277=0,"",教務委員編集用!J277)</f>
        <v/>
      </c>
      <c r="K198" s="186" t="str">
        <f>IF(教務委員編集用!K277=0,"",教務委員編集用!K277)</f>
        <v/>
      </c>
      <c r="L198" s="186" t="str">
        <f>IF(教務委員編集用!L277=0,"",教務委員編集用!L277)</f>
        <v/>
      </c>
      <c r="M198" s="186" t="str">
        <f>IF(教務委員編集用!M277=0,"",教務委員編集用!M277)</f>
        <v/>
      </c>
      <c r="N198" s="186" t="str">
        <f>IF(教務委員編集用!V277=0,"",教務委員編集用!V277)</f>
        <v/>
      </c>
      <c r="R198" s="186" t="str">
        <f>IF(教務委員編集用!W277=0,"",教務委員編集用!W277)</f>
        <v/>
      </c>
      <c r="S198" s="186" t="str">
        <f>IF(教務委員編集用!X277=0,"",教務委員編集用!X277)</f>
        <v/>
      </c>
    </row>
  </sheetData>
  <mergeCells count="59">
    <mergeCell ref="E166:E169"/>
    <mergeCell ref="Q2:T3"/>
    <mergeCell ref="F172:P176"/>
    <mergeCell ref="F177:P181"/>
    <mergeCell ref="B172:C181"/>
    <mergeCell ref="D172:E176"/>
    <mergeCell ref="D177:E181"/>
    <mergeCell ref="E135:E139"/>
    <mergeCell ref="E140:E144"/>
    <mergeCell ref="E146:E150"/>
    <mergeCell ref="E151:E160"/>
    <mergeCell ref="E162:E165"/>
    <mergeCell ref="E71:E77"/>
    <mergeCell ref="E79:E84"/>
    <mergeCell ref="E85:E89"/>
    <mergeCell ref="E90:E128"/>
    <mergeCell ref="E129:E133"/>
    <mergeCell ref="D140:D144"/>
    <mergeCell ref="D146:D150"/>
    <mergeCell ref="D151:D160"/>
    <mergeCell ref="D162:D165"/>
    <mergeCell ref="D166:D169"/>
    <mergeCell ref="D79:D84"/>
    <mergeCell ref="D85:D89"/>
    <mergeCell ref="D90:D128"/>
    <mergeCell ref="D129:D133"/>
    <mergeCell ref="D135:D139"/>
    <mergeCell ref="B79:B134"/>
    <mergeCell ref="B135:B145"/>
    <mergeCell ref="B146:B161"/>
    <mergeCell ref="B162:B170"/>
    <mergeCell ref="C5:C36"/>
    <mergeCell ref="C37:C45"/>
    <mergeCell ref="C46:C78"/>
    <mergeCell ref="C79:C134"/>
    <mergeCell ref="C135:C145"/>
    <mergeCell ref="C146:C161"/>
    <mergeCell ref="C162:C170"/>
    <mergeCell ref="B4:C4"/>
    <mergeCell ref="D4:E4"/>
    <mergeCell ref="B5:B36"/>
    <mergeCell ref="B37:B45"/>
    <mergeCell ref="B46:B78"/>
    <mergeCell ref="D5:D28"/>
    <mergeCell ref="D29:D35"/>
    <mergeCell ref="D37:D40"/>
    <mergeCell ref="D41:D44"/>
    <mergeCell ref="D46:D70"/>
    <mergeCell ref="D71:D77"/>
    <mergeCell ref="E5:E28"/>
    <mergeCell ref="E29:E35"/>
    <mergeCell ref="E37:E40"/>
    <mergeCell ref="E41:E44"/>
    <mergeCell ref="E46:E70"/>
    <mergeCell ref="B2:D2"/>
    <mergeCell ref="G2:H2"/>
    <mergeCell ref="I2:K2"/>
    <mergeCell ref="L2:M2"/>
    <mergeCell ref="N2:P2"/>
  </mergeCells>
  <phoneticPr fontId="17"/>
  <dataValidations count="2">
    <dataValidation type="list" allowBlank="1" showInputMessage="1" showErrorMessage="1" sqref="P76 P69 P33:P34 P64:P65 P86:P87 P136 P113:P126 P157:P159 P73:P74 P27">
      <formula1>"5,4,3,2,1,0"</formula1>
    </dataValidation>
    <dataValidation type="list" allowBlank="1" showInputMessage="1" showErrorMessage="1" sqref="O33 O64:O65 O86:O87 O113:O126 O136 O157:O158 O73:O74">
      <formula1>"30分未満,30分～1時間,1～2時間,2～3時間,3時間以上"</formula1>
    </dataValidation>
  </dataValidations>
  <pageMargins left="0.69930555555555596" right="0.69930555555555596" top="0.75" bottom="0.75" header="0.3" footer="0.3"/>
  <pageSetup paperSize="9" scale="73" fitToHeight="0" orientation="portrait"/>
  <headerFooter alignWithMargins="0">
    <oddHeader>&amp;C&amp;18&amp;A</oddHead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
  <sheetViews>
    <sheetView showGridLines="0" showRowColHeaders="0" tabSelected="1" workbookViewId="0">
      <selection activeCell="AB29" sqref="AB29"/>
    </sheetView>
  </sheetViews>
  <sheetFormatPr defaultColWidth="9" defaultRowHeight="13.2"/>
  <cols>
    <col min="1" max="24" width="5.21875" customWidth="1"/>
  </cols>
  <sheetData>
    <row r="1" spans="2:24" ht="16.2">
      <c r="B1" s="570" t="s">
        <v>27</v>
      </c>
      <c r="C1" s="570"/>
      <c r="D1" s="570"/>
      <c r="E1" s="570"/>
      <c r="F1" s="570"/>
      <c r="G1" s="570"/>
      <c r="H1" s="570"/>
      <c r="I1" s="570"/>
      <c r="J1" s="570"/>
      <c r="K1" s="570"/>
      <c r="L1" s="570"/>
      <c r="M1" s="570"/>
      <c r="N1" s="570"/>
      <c r="O1" s="570"/>
      <c r="P1" s="570"/>
      <c r="Q1" s="570"/>
      <c r="R1" s="570"/>
      <c r="S1" s="570"/>
      <c r="T1" s="570"/>
      <c r="U1" s="570"/>
      <c r="V1" s="570"/>
      <c r="W1" s="570"/>
      <c r="X1" s="570"/>
    </row>
    <row r="2" spans="2:24">
      <c r="B2" s="1"/>
      <c r="C2" s="1"/>
      <c r="D2" s="1"/>
      <c r="E2" s="1"/>
      <c r="F2" s="1"/>
      <c r="G2" s="1"/>
      <c r="H2" s="1"/>
      <c r="I2" s="1"/>
      <c r="J2" s="1"/>
      <c r="K2" s="1"/>
      <c r="L2" s="1"/>
      <c r="M2" s="1"/>
      <c r="N2" s="1"/>
      <c r="O2" s="1"/>
      <c r="P2" s="1"/>
      <c r="Q2" s="1"/>
      <c r="R2" s="1"/>
    </row>
    <row r="3" spans="2:24" ht="26.25" customHeight="1">
      <c r="B3" s="177" t="s">
        <v>28</v>
      </c>
      <c r="C3" s="178" t="s">
        <v>29</v>
      </c>
      <c r="D3" s="178" t="s">
        <v>30</v>
      </c>
      <c r="E3" s="178" t="s">
        <v>31</v>
      </c>
      <c r="F3" s="178" t="s">
        <v>32</v>
      </c>
      <c r="G3" s="178" t="s">
        <v>33</v>
      </c>
      <c r="H3" s="178" t="s">
        <v>34</v>
      </c>
      <c r="I3" s="178" t="s">
        <v>35</v>
      </c>
      <c r="J3" s="178" t="s">
        <v>36</v>
      </c>
      <c r="K3" s="178" t="s">
        <v>37</v>
      </c>
      <c r="L3" s="178" t="s">
        <v>38</v>
      </c>
      <c r="M3" s="178" t="s">
        <v>39</v>
      </c>
      <c r="N3" s="178" t="s">
        <v>40</v>
      </c>
      <c r="O3" s="178" t="s">
        <v>41</v>
      </c>
      <c r="P3" s="178" t="s">
        <v>42</v>
      </c>
      <c r="Q3" s="178" t="s">
        <v>43</v>
      </c>
      <c r="R3" s="178" t="s">
        <v>44</v>
      </c>
      <c r="S3" s="178" t="s">
        <v>45</v>
      </c>
      <c r="T3" s="178" t="s">
        <v>46</v>
      </c>
      <c r="U3" s="178" t="s">
        <v>47</v>
      </c>
      <c r="V3" s="178" t="s">
        <v>48</v>
      </c>
      <c r="W3" s="178" t="s">
        <v>49</v>
      </c>
      <c r="X3" s="182" t="s">
        <v>50</v>
      </c>
    </row>
    <row r="4" spans="2:24" ht="21" customHeight="1">
      <c r="B4" s="179">
        <f>教務委員編集用!AE36</f>
        <v>0</v>
      </c>
      <c r="C4" s="180">
        <f>教務委員編集用!AE47</f>
        <v>0</v>
      </c>
      <c r="D4" s="180">
        <f>教務委員編集用!AE48</f>
        <v>0</v>
      </c>
      <c r="E4" s="180">
        <f>教務委員編集用!AE55</f>
        <v>0</v>
      </c>
      <c r="F4" s="180">
        <f>教務委員編集用!AE63</f>
        <v>0</v>
      </c>
      <c r="G4" s="180">
        <f>教務委員編集用!AE64</f>
        <v>0</v>
      </c>
      <c r="H4" s="180">
        <f>教務委員編集用!AE93</f>
        <v>0</v>
      </c>
      <c r="I4" s="180">
        <f>教務委員編集用!AE104</f>
        <v>0</v>
      </c>
      <c r="J4" s="180">
        <f>教務委員編集用!AE105</f>
        <v>0</v>
      </c>
      <c r="K4" s="180">
        <f>教務委員編集用!AE113</f>
        <v>0</v>
      </c>
      <c r="L4" s="180">
        <f>教務委員編集用!AE121</f>
        <v>0</v>
      </c>
      <c r="M4" s="180">
        <f>教務委員編集用!AE164</f>
        <v>0</v>
      </c>
      <c r="N4" s="180">
        <f>教務委員編集用!AE171</f>
        <v>0</v>
      </c>
      <c r="O4" s="180">
        <f>教務委員編集用!AE172</f>
        <v>0</v>
      </c>
      <c r="P4" s="180">
        <f>教務委員編集用!AE181</f>
        <v>0</v>
      </c>
      <c r="Q4" s="180">
        <f>教務委員編集用!AE190</f>
        <v>0</v>
      </c>
      <c r="R4" s="180">
        <f>教務委員編集用!AE191</f>
        <v>0</v>
      </c>
      <c r="S4" s="183">
        <f>教務委員編集用!AE198</f>
        <v>0</v>
      </c>
      <c r="T4" s="183">
        <f>教務委員編集用!AE212</f>
        <v>0</v>
      </c>
      <c r="U4" s="183">
        <f>教務委員編集用!AE213</f>
        <v>0</v>
      </c>
      <c r="V4" s="183">
        <f>教務委員編集用!AE220</f>
        <v>0</v>
      </c>
      <c r="W4" s="183">
        <f>教務委員編集用!AE228</f>
        <v>0</v>
      </c>
      <c r="X4" s="184">
        <f>教務委員編集用!AE229</f>
        <v>0</v>
      </c>
    </row>
    <row r="5" spans="2:24" ht="21" customHeight="1">
      <c r="B5" s="181"/>
      <c r="C5" s="181"/>
      <c r="D5" s="181"/>
      <c r="E5" s="181"/>
      <c r="F5" s="181"/>
      <c r="G5" s="181"/>
      <c r="H5" s="181"/>
      <c r="I5" s="181"/>
      <c r="J5" s="181"/>
      <c r="K5" s="181"/>
      <c r="L5" s="181"/>
      <c r="M5" s="181"/>
      <c r="N5" s="181"/>
      <c r="O5" s="181"/>
      <c r="P5" s="181"/>
      <c r="Q5" s="181"/>
      <c r="R5" s="181"/>
      <c r="S5" s="185"/>
      <c r="T5" s="185"/>
      <c r="U5" s="185"/>
      <c r="V5" s="185"/>
      <c r="W5" s="185"/>
      <c r="X5" s="185"/>
    </row>
  </sheetData>
  <mergeCells count="1">
    <mergeCell ref="B1:X1"/>
  </mergeCells>
  <phoneticPr fontId="17"/>
  <pageMargins left="0.69930555555555596" right="0.69930555555555596" top="0.75" bottom="0.75" header="0.3" footer="0.3"/>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244"/>
  <sheetViews>
    <sheetView topLeftCell="A56" workbookViewId="0">
      <selection activeCell="M68" sqref="M68"/>
    </sheetView>
  </sheetViews>
  <sheetFormatPr defaultColWidth="9" defaultRowHeight="14.25" customHeight="1"/>
  <cols>
    <col min="1" max="1" width="9" style="1"/>
    <col min="2" max="2" width="2.44140625" style="1" customWidth="1"/>
    <col min="3" max="3" width="15.109375" style="1" customWidth="1"/>
    <col min="4" max="4" width="4.88671875" style="1" customWidth="1"/>
    <col min="5" max="5" width="14.44140625" style="1" customWidth="1"/>
    <col min="6" max="6" width="24.44140625" style="1" customWidth="1"/>
    <col min="7" max="7" width="5" style="2" customWidth="1"/>
    <col min="8" max="9" width="9.44140625" style="2" customWidth="1"/>
    <col min="10" max="10" width="5" style="2" customWidth="1"/>
    <col min="11" max="11" width="6.6640625" style="2" customWidth="1"/>
    <col min="12" max="12" width="9" style="2"/>
    <col min="13" max="13" width="12.109375" style="2" customWidth="1"/>
    <col min="14" max="14" width="9.44140625" style="3" customWidth="1"/>
    <col min="15" max="17" width="9.44140625" style="1" customWidth="1"/>
    <col min="18" max="18" width="7.77734375" style="1" customWidth="1"/>
    <col min="19" max="19" width="11.21875" style="4" customWidth="1"/>
    <col min="20" max="20" width="12.33203125" style="4" customWidth="1"/>
    <col min="21" max="21" width="9.44140625" style="1" customWidth="1"/>
    <col min="22" max="22" width="9" style="2"/>
    <col min="23" max="24" width="9" style="1"/>
    <col min="25" max="25" width="9.44140625" style="1" customWidth="1"/>
    <col min="26" max="16384" width="9" style="1"/>
  </cols>
  <sheetData>
    <row r="2" spans="2:31" ht="29.25" customHeight="1">
      <c r="B2" s="588" t="s">
        <v>51</v>
      </c>
      <c r="C2" s="589"/>
      <c r="D2" s="589"/>
      <c r="E2" s="589"/>
      <c r="F2" s="589"/>
      <c r="G2" s="589"/>
      <c r="H2" s="589"/>
      <c r="I2" s="589"/>
      <c r="J2" s="589"/>
      <c r="K2" s="589"/>
      <c r="L2" s="589"/>
      <c r="M2" s="589"/>
      <c r="N2" s="589"/>
      <c r="O2" s="589"/>
      <c r="P2" s="589"/>
    </row>
    <row r="3" spans="2:31" ht="29.25" customHeight="1">
      <c r="B3" s="589"/>
      <c r="C3" s="589"/>
      <c r="D3" s="589"/>
      <c r="E3" s="589"/>
      <c r="F3" s="589"/>
      <c r="G3" s="589"/>
      <c r="H3" s="589"/>
      <c r="I3" s="589"/>
      <c r="J3" s="589"/>
      <c r="K3" s="589"/>
      <c r="L3" s="589"/>
      <c r="M3" s="589"/>
      <c r="N3" s="589"/>
      <c r="O3" s="589"/>
      <c r="P3" s="589"/>
    </row>
    <row r="4" spans="2:31" ht="29.25" customHeight="1">
      <c r="B4" s="589"/>
      <c r="C4" s="589"/>
      <c r="D4" s="589"/>
      <c r="E4" s="589"/>
      <c r="F4" s="589"/>
      <c r="G4" s="589"/>
      <c r="H4" s="589"/>
      <c r="I4" s="589"/>
      <c r="J4" s="589"/>
      <c r="K4" s="589"/>
      <c r="L4" s="589"/>
      <c r="M4" s="589"/>
      <c r="N4" s="589"/>
      <c r="O4" s="589"/>
      <c r="P4" s="589"/>
    </row>
    <row r="5" spans="2:31" ht="29.25" customHeight="1">
      <c r="B5" s="5"/>
      <c r="C5" s="5"/>
      <c r="D5" s="5"/>
      <c r="E5" s="5"/>
      <c r="F5" s="5"/>
      <c r="G5" s="5"/>
      <c r="H5" s="5"/>
      <c r="I5" s="5"/>
      <c r="J5" s="5"/>
      <c r="K5" s="5"/>
      <c r="L5" s="5"/>
      <c r="M5" s="5"/>
      <c r="N5" s="5"/>
      <c r="O5" s="5"/>
      <c r="P5" s="5"/>
    </row>
    <row r="6" spans="2:31" ht="29.25" customHeight="1">
      <c r="B6" s="5"/>
      <c r="C6" s="5"/>
      <c r="D6" s="5"/>
      <c r="E6" s="5"/>
      <c r="F6" s="583" t="s">
        <v>52</v>
      </c>
      <c r="G6" s="583"/>
      <c r="H6" s="583"/>
      <c r="I6" s="583"/>
      <c r="J6" s="583"/>
      <c r="K6" s="583"/>
      <c r="L6" s="583"/>
      <c r="M6" s="583"/>
      <c r="N6" s="583"/>
      <c r="O6" s="584" t="s">
        <v>53</v>
      </c>
      <c r="P6" s="584"/>
      <c r="Q6" s="584"/>
      <c r="R6" s="584"/>
      <c r="S6" s="584"/>
      <c r="T6" s="584"/>
    </row>
    <row r="7" spans="2:31" ht="14.25" customHeight="1">
      <c r="F7" s="7"/>
      <c r="G7" s="6"/>
      <c r="H7" s="6"/>
      <c r="I7" s="6"/>
      <c r="J7" s="6"/>
      <c r="K7" s="6"/>
      <c r="L7" s="6"/>
      <c r="M7" s="6"/>
      <c r="N7" s="38"/>
      <c r="O7" s="39"/>
      <c r="P7" s="39"/>
      <c r="Q7" s="39"/>
      <c r="R7" s="39"/>
      <c r="S7" s="58"/>
      <c r="T7" s="58"/>
    </row>
    <row r="8" spans="2:31" ht="66.75" customHeight="1">
      <c r="B8" s="585" t="s">
        <v>54</v>
      </c>
      <c r="C8" s="585"/>
      <c r="D8" s="8" t="s">
        <v>55</v>
      </c>
      <c r="E8" s="8"/>
      <c r="F8" s="9" t="s">
        <v>56</v>
      </c>
      <c r="G8" s="9" t="s">
        <v>57</v>
      </c>
      <c r="H8" s="9" t="s">
        <v>58</v>
      </c>
      <c r="I8" s="9" t="s">
        <v>59</v>
      </c>
      <c r="J8" s="9" t="s">
        <v>60</v>
      </c>
      <c r="K8" s="9" t="s">
        <v>61</v>
      </c>
      <c r="L8" s="9" t="s">
        <v>62</v>
      </c>
      <c r="M8" s="40" t="s">
        <v>63</v>
      </c>
      <c r="N8" s="41" t="s">
        <v>64</v>
      </c>
      <c r="O8" s="42" t="s">
        <v>17</v>
      </c>
      <c r="P8" s="42" t="s">
        <v>18</v>
      </c>
      <c r="Q8" s="42" t="s">
        <v>19</v>
      </c>
      <c r="R8" s="59" t="s">
        <v>65</v>
      </c>
      <c r="S8" s="60" t="s">
        <v>66</v>
      </c>
      <c r="T8" s="61" t="s">
        <v>67</v>
      </c>
      <c r="U8" s="62" t="s">
        <v>68</v>
      </c>
      <c r="V8" s="63" t="s">
        <v>69</v>
      </c>
      <c r="W8" s="64" t="s">
        <v>70</v>
      </c>
      <c r="X8" s="64" t="s">
        <v>71</v>
      </c>
      <c r="Y8" s="64" t="s">
        <v>72</v>
      </c>
      <c r="Z8" s="62" t="s">
        <v>73</v>
      </c>
      <c r="AA8" s="62" t="s">
        <v>74</v>
      </c>
      <c r="AB8" s="62" t="s">
        <v>75</v>
      </c>
      <c r="AC8" s="62" t="s">
        <v>76</v>
      </c>
      <c r="AD8" s="62" t="s">
        <v>77</v>
      </c>
      <c r="AE8" s="96" t="s">
        <v>78</v>
      </c>
    </row>
    <row r="9" spans="2:31" ht="14.25" customHeight="1">
      <c r="B9" s="573" t="s">
        <v>30</v>
      </c>
      <c r="C9" s="580" t="s">
        <v>79</v>
      </c>
      <c r="D9" s="573">
        <v>1</v>
      </c>
      <c r="E9" s="578" t="s">
        <v>80</v>
      </c>
      <c r="F9" s="12" t="s">
        <v>81</v>
      </c>
      <c r="G9" s="13">
        <v>2</v>
      </c>
      <c r="H9" s="14" t="s">
        <v>82</v>
      </c>
      <c r="I9" s="14" t="s">
        <v>83</v>
      </c>
      <c r="J9" s="14">
        <v>1</v>
      </c>
      <c r="K9" s="14" t="s">
        <v>84</v>
      </c>
      <c r="L9" s="14">
        <f>IF(I9="学修",G9/2*22.5,IF(I9=0,"",G9*22.5))</f>
        <v>45</v>
      </c>
      <c r="M9" s="14">
        <v>100</v>
      </c>
      <c r="N9" s="43">
        <f t="shared" ref="N9" si="0">IF(H9="必修",L9*M9/100,IF(T9=0,0,L9*M9/100))</f>
        <v>45</v>
      </c>
      <c r="O9" s="44">
        <f>'1年生'!Q5</f>
        <v>0</v>
      </c>
      <c r="P9" s="44">
        <f>'1年生'!R5</f>
        <v>0</v>
      </c>
      <c r="Q9" s="44">
        <f>'1年生'!S5</f>
        <v>0</v>
      </c>
      <c r="R9" s="44">
        <f>'1年生'!T5</f>
        <v>0</v>
      </c>
      <c r="S9" s="65">
        <f>'1年生'!O5</f>
        <v>0</v>
      </c>
      <c r="T9" s="65">
        <f>'1年生'!P5</f>
        <v>0</v>
      </c>
      <c r="U9" s="66" t="str">
        <f t="shared" ref="U9" si="1">IF(S9="30分未満",1,IF(S9="30分～1時間",2,IF(S9="1～2時間",3,IF(S9="2～3時間",4,IF(S9="3時間以上",5,IF(S9=0,""))))))</f>
        <v/>
      </c>
      <c r="V9" s="67">
        <f t="shared" ref="V9" si="2">L9*M9/100</f>
        <v>45</v>
      </c>
      <c r="W9" s="68">
        <f t="shared" ref="W9:W27" si="3">V9/$N$36*100</f>
        <v>13.333333333333334</v>
      </c>
      <c r="X9" s="68">
        <f t="shared" ref="X9" si="4">V9</f>
        <v>45</v>
      </c>
      <c r="Y9" s="97">
        <f t="shared" ref="Y9:Y27" si="5">X9/$N$48*100</f>
        <v>8</v>
      </c>
      <c r="Z9" s="66">
        <f t="shared" ref="Z9" si="6">IF(J9=1,Y9*T9/5,"")</f>
        <v>0</v>
      </c>
      <c r="AA9" s="66" t="str">
        <f t="shared" ref="AA9" si="7">IF(J9=2,Y9*T9/5,"")</f>
        <v/>
      </c>
      <c r="AB9" s="66" t="str">
        <f t="shared" ref="AB9" si="8">IF(J9=3,Y9*T9/5,"")</f>
        <v/>
      </c>
      <c r="AC9" s="66" t="str">
        <f t="shared" ref="AC9" si="9">IF(J9=4,Y9*T9/5,"")</f>
        <v/>
      </c>
      <c r="AD9" s="66" t="str">
        <f t="shared" ref="AD9" si="10">IF(J9=5,Y9*T9/5,"")</f>
        <v/>
      </c>
      <c r="AE9" s="98"/>
    </row>
    <row r="10" spans="2:31" ht="14.25" customHeight="1">
      <c r="B10" s="574"/>
      <c r="C10" s="581"/>
      <c r="D10" s="574"/>
      <c r="E10" s="579"/>
      <c r="F10" s="16" t="s">
        <v>85</v>
      </c>
      <c r="G10" s="17">
        <v>2</v>
      </c>
      <c r="H10" s="18" t="s">
        <v>82</v>
      </c>
      <c r="I10" s="18" t="s">
        <v>83</v>
      </c>
      <c r="J10" s="18">
        <v>1</v>
      </c>
      <c r="K10" s="18" t="s">
        <v>84</v>
      </c>
      <c r="L10" s="18">
        <f t="shared" ref="L10" si="11">IF(I10="学修",G10/2*22.5,IF(I10=0,"",G10*22.5))</f>
        <v>45</v>
      </c>
      <c r="M10" s="18">
        <v>100</v>
      </c>
      <c r="N10" s="45">
        <f t="shared" ref="N10:N27" si="12">IF(H10="必修",L10*M10/100,IF(T10=0,0,L10*M10/100))</f>
        <v>45</v>
      </c>
      <c r="O10" s="46">
        <f>'1年生'!Q6</f>
        <v>0</v>
      </c>
      <c r="P10" s="46">
        <f>'1年生'!R6</f>
        <v>0</v>
      </c>
      <c r="Q10" s="46">
        <f>'1年生'!S6</f>
        <v>0</v>
      </c>
      <c r="R10" s="46">
        <f>'1年生'!T6</f>
        <v>0</v>
      </c>
      <c r="S10" s="69">
        <f>'1年生'!O6</f>
        <v>0</v>
      </c>
      <c r="T10" s="69">
        <f>'1年生'!P6</f>
        <v>0</v>
      </c>
      <c r="U10" s="70" t="str">
        <f t="shared" ref="U10:U27" si="13">IF(S10="30分未満",1,IF(S10="30分～1時間",2,IF(S10="1～2時間",3,IF(S10="2～3時間",4,IF(S10="3時間以上",5,IF(S10=0,""))))))</f>
        <v/>
      </c>
      <c r="V10" s="71">
        <f t="shared" ref="V10:V27" si="14">L10*M10/100</f>
        <v>45</v>
      </c>
      <c r="W10" s="72">
        <f t="shared" si="3"/>
        <v>13.333333333333334</v>
      </c>
      <c r="X10" s="72">
        <f t="shared" ref="X10:X27" si="15">V10</f>
        <v>45</v>
      </c>
      <c r="Y10" s="99">
        <f t="shared" si="5"/>
        <v>8</v>
      </c>
      <c r="Z10" s="70">
        <f t="shared" ref="Z10:Z27" si="16">IF(J10=1,Y10*T10/5,"")</f>
        <v>0</v>
      </c>
      <c r="AA10" s="70" t="str">
        <f t="shared" ref="AA10:AA27" si="17">IF(J10=2,Y10*T10/5,"")</f>
        <v/>
      </c>
      <c r="AB10" s="70" t="str">
        <f t="shared" ref="AB10:AB27" si="18">IF(J10=3,Y10*T10/5,"")</f>
        <v/>
      </c>
      <c r="AC10" s="70" t="str">
        <f t="shared" ref="AC10:AC27" si="19">IF(J10=4,Y10*T10/5,"")</f>
        <v/>
      </c>
      <c r="AD10" s="70" t="str">
        <f t="shared" ref="AD10:AD27" si="20">IF(J10=5,Y10*T10/5,"")</f>
        <v/>
      </c>
      <c r="AE10" s="100"/>
    </row>
    <row r="11" spans="2:31" ht="14.25" customHeight="1">
      <c r="B11" s="574"/>
      <c r="C11" s="581"/>
      <c r="D11" s="574"/>
      <c r="E11" s="579"/>
      <c r="F11" s="16" t="s">
        <v>86</v>
      </c>
      <c r="G11" s="17">
        <v>2</v>
      </c>
      <c r="H11" s="18" t="s">
        <v>82</v>
      </c>
      <c r="I11" s="18" t="s">
        <v>83</v>
      </c>
      <c r="J11" s="18">
        <v>2</v>
      </c>
      <c r="K11" s="18" t="s">
        <v>84</v>
      </c>
      <c r="L11" s="18">
        <f t="shared" ref="L11:L27" si="21">IF(I11="学修",G11/2*22.5,IF(I11=0,"",G11*22.5))</f>
        <v>45</v>
      </c>
      <c r="M11" s="18">
        <v>100</v>
      </c>
      <c r="N11" s="45">
        <f t="shared" si="12"/>
        <v>45</v>
      </c>
      <c r="O11" s="46">
        <f>'2年生'!Q5</f>
        <v>0</v>
      </c>
      <c r="P11" s="46">
        <f>'2年生'!R5</f>
        <v>0</v>
      </c>
      <c r="Q11" s="46">
        <f>'2年生'!S5</f>
        <v>0</v>
      </c>
      <c r="R11" s="46">
        <f>'2年生'!T5</f>
        <v>0</v>
      </c>
      <c r="S11" s="69">
        <f>'2年生'!O5</f>
        <v>0</v>
      </c>
      <c r="T11" s="69">
        <f>'2年生'!$P$5</f>
        <v>0</v>
      </c>
      <c r="U11" s="70" t="str">
        <f t="shared" si="13"/>
        <v/>
      </c>
      <c r="V11" s="71">
        <f t="shared" si="14"/>
        <v>45</v>
      </c>
      <c r="W11" s="72">
        <f t="shared" si="3"/>
        <v>13.333333333333334</v>
      </c>
      <c r="X11" s="72">
        <f t="shared" si="15"/>
        <v>45</v>
      </c>
      <c r="Y11" s="99">
        <f t="shared" si="5"/>
        <v>8</v>
      </c>
      <c r="Z11" s="70" t="str">
        <f t="shared" si="16"/>
        <v/>
      </c>
      <c r="AA11" s="70">
        <f t="shared" si="17"/>
        <v>0</v>
      </c>
      <c r="AB11" s="70" t="str">
        <f t="shared" si="18"/>
        <v/>
      </c>
      <c r="AC11" s="70" t="str">
        <f t="shared" si="19"/>
        <v/>
      </c>
      <c r="AD11" s="70" t="str">
        <f t="shared" si="20"/>
        <v/>
      </c>
      <c r="AE11" s="100"/>
    </row>
    <row r="12" spans="2:31" ht="14.25" customHeight="1">
      <c r="B12" s="574"/>
      <c r="C12" s="581"/>
      <c r="D12" s="574"/>
      <c r="E12" s="579"/>
      <c r="F12" s="16" t="s">
        <v>87</v>
      </c>
      <c r="G12" s="17">
        <v>2</v>
      </c>
      <c r="H12" s="18" t="s">
        <v>82</v>
      </c>
      <c r="I12" s="18" t="s">
        <v>83</v>
      </c>
      <c r="J12" s="18">
        <v>3</v>
      </c>
      <c r="K12" s="18" t="s">
        <v>84</v>
      </c>
      <c r="L12" s="18">
        <f t="shared" si="21"/>
        <v>45</v>
      </c>
      <c r="M12" s="18">
        <v>100</v>
      </c>
      <c r="N12" s="45">
        <f t="shared" si="12"/>
        <v>45</v>
      </c>
      <c r="O12" s="46">
        <f>'3年生'!Q5</f>
        <v>0</v>
      </c>
      <c r="P12" s="46">
        <f>'3年生'!R5</f>
        <v>0</v>
      </c>
      <c r="Q12" s="46">
        <f>'3年生'!S5</f>
        <v>0</v>
      </c>
      <c r="R12" s="46">
        <f>'3年生'!T5</f>
        <v>0</v>
      </c>
      <c r="S12" s="69">
        <f>'3年生'!O5</f>
        <v>0</v>
      </c>
      <c r="T12" s="69">
        <f>'3年生'!P5</f>
        <v>0</v>
      </c>
      <c r="U12" s="70" t="str">
        <f t="shared" si="13"/>
        <v/>
      </c>
      <c r="V12" s="71">
        <f t="shared" si="14"/>
        <v>45</v>
      </c>
      <c r="W12" s="72">
        <f t="shared" si="3"/>
        <v>13.333333333333334</v>
      </c>
      <c r="X12" s="72">
        <f t="shared" si="15"/>
        <v>45</v>
      </c>
      <c r="Y12" s="99">
        <f t="shared" si="5"/>
        <v>8</v>
      </c>
      <c r="Z12" s="70" t="str">
        <f t="shared" si="16"/>
        <v/>
      </c>
      <c r="AA12" s="70" t="str">
        <f t="shared" si="17"/>
        <v/>
      </c>
      <c r="AB12" s="70">
        <f t="shared" si="18"/>
        <v>0</v>
      </c>
      <c r="AC12" s="70" t="str">
        <f t="shared" si="19"/>
        <v/>
      </c>
      <c r="AD12" s="70" t="str">
        <f t="shared" si="20"/>
        <v/>
      </c>
      <c r="AE12" s="100"/>
    </row>
    <row r="13" spans="2:31" ht="14.25" customHeight="1">
      <c r="B13" s="574"/>
      <c r="C13" s="581"/>
      <c r="D13" s="574"/>
      <c r="E13" s="579"/>
      <c r="F13" s="16" t="s">
        <v>88</v>
      </c>
      <c r="G13" s="17">
        <v>2</v>
      </c>
      <c r="H13" s="18" t="s">
        <v>82</v>
      </c>
      <c r="I13" s="18" t="s">
        <v>83</v>
      </c>
      <c r="J13" s="18">
        <v>1</v>
      </c>
      <c r="K13" s="18" t="s">
        <v>84</v>
      </c>
      <c r="L13" s="18">
        <f t="shared" si="21"/>
        <v>45</v>
      </c>
      <c r="M13" s="18">
        <v>100</v>
      </c>
      <c r="N13" s="45">
        <f t="shared" si="12"/>
        <v>45</v>
      </c>
      <c r="O13" s="46">
        <f>'1年生'!Q7</f>
        <v>0</v>
      </c>
      <c r="P13" s="46">
        <f>'1年生'!R7</f>
        <v>0</v>
      </c>
      <c r="Q13" s="46">
        <f>'1年生'!S7</f>
        <v>0</v>
      </c>
      <c r="R13" s="46">
        <f>'1年生'!T7</f>
        <v>0</v>
      </c>
      <c r="S13" s="69">
        <f>'1年生'!O7</f>
        <v>0</v>
      </c>
      <c r="T13" s="69">
        <f>'1年生'!P7</f>
        <v>0</v>
      </c>
      <c r="U13" s="70" t="str">
        <f t="shared" si="13"/>
        <v/>
      </c>
      <c r="V13" s="71">
        <f t="shared" si="14"/>
        <v>45</v>
      </c>
      <c r="W13" s="72">
        <f t="shared" si="3"/>
        <v>13.333333333333334</v>
      </c>
      <c r="X13" s="72">
        <f t="shared" si="15"/>
        <v>45</v>
      </c>
      <c r="Y13" s="99">
        <f t="shared" si="5"/>
        <v>8</v>
      </c>
      <c r="Z13" s="70">
        <f t="shared" si="16"/>
        <v>0</v>
      </c>
      <c r="AA13" s="70" t="str">
        <f t="shared" si="17"/>
        <v/>
      </c>
      <c r="AB13" s="70" t="str">
        <f t="shared" si="18"/>
        <v/>
      </c>
      <c r="AC13" s="70" t="str">
        <f t="shared" si="19"/>
        <v/>
      </c>
      <c r="AD13" s="70" t="str">
        <f t="shared" si="20"/>
        <v/>
      </c>
      <c r="AE13" s="100"/>
    </row>
    <row r="14" spans="2:31" ht="14.25" customHeight="1">
      <c r="B14" s="574"/>
      <c r="C14" s="581"/>
      <c r="D14" s="574"/>
      <c r="E14" s="579"/>
      <c r="F14" s="16" t="s">
        <v>89</v>
      </c>
      <c r="G14" s="17">
        <v>2</v>
      </c>
      <c r="H14" s="18" t="s">
        <v>82</v>
      </c>
      <c r="I14" s="18" t="s">
        <v>83</v>
      </c>
      <c r="J14" s="18">
        <v>2</v>
      </c>
      <c r="K14" s="18" t="s">
        <v>84</v>
      </c>
      <c r="L14" s="18">
        <f t="shared" si="21"/>
        <v>45</v>
      </c>
      <c r="M14" s="18">
        <v>100</v>
      </c>
      <c r="N14" s="45">
        <f t="shared" si="12"/>
        <v>45</v>
      </c>
      <c r="O14" s="46">
        <f>'2年生'!Q6</f>
        <v>0</v>
      </c>
      <c r="P14" s="46">
        <f>'2年生'!R6</f>
        <v>0</v>
      </c>
      <c r="Q14" s="46">
        <f>'2年生'!S6</f>
        <v>0</v>
      </c>
      <c r="R14" s="46">
        <f>'2年生'!T6</f>
        <v>0</v>
      </c>
      <c r="S14" s="69">
        <f>'2年生'!O6</f>
        <v>0</v>
      </c>
      <c r="T14" s="69">
        <f>'2年生'!$P$6</f>
        <v>0</v>
      </c>
      <c r="U14" s="70" t="str">
        <f t="shared" si="13"/>
        <v/>
      </c>
      <c r="V14" s="71">
        <f t="shared" si="14"/>
        <v>45</v>
      </c>
      <c r="W14" s="72">
        <f t="shared" si="3"/>
        <v>13.333333333333334</v>
      </c>
      <c r="X14" s="72">
        <f t="shared" si="15"/>
        <v>45</v>
      </c>
      <c r="Y14" s="99">
        <f t="shared" si="5"/>
        <v>8</v>
      </c>
      <c r="Z14" s="70" t="str">
        <f t="shared" si="16"/>
        <v/>
      </c>
      <c r="AA14" s="70">
        <f t="shared" si="17"/>
        <v>0</v>
      </c>
      <c r="AB14" s="70" t="str">
        <f t="shared" si="18"/>
        <v/>
      </c>
      <c r="AC14" s="70" t="str">
        <f t="shared" si="19"/>
        <v/>
      </c>
      <c r="AD14" s="70" t="str">
        <f t="shared" si="20"/>
        <v/>
      </c>
      <c r="AE14" s="100"/>
    </row>
    <row r="15" spans="2:31" ht="14.25" customHeight="1">
      <c r="B15" s="574"/>
      <c r="C15" s="581"/>
      <c r="D15" s="574"/>
      <c r="E15" s="579"/>
      <c r="F15" s="16" t="s">
        <v>90</v>
      </c>
      <c r="G15" s="17">
        <v>1</v>
      </c>
      <c r="H15" s="18" t="s">
        <v>82</v>
      </c>
      <c r="I15" s="18" t="s">
        <v>83</v>
      </c>
      <c r="J15" s="18">
        <v>3</v>
      </c>
      <c r="K15" s="18" t="s">
        <v>91</v>
      </c>
      <c r="L15" s="18">
        <f t="shared" si="21"/>
        <v>22.5</v>
      </c>
      <c r="M15" s="18">
        <v>100</v>
      </c>
      <c r="N15" s="45">
        <f t="shared" si="12"/>
        <v>22.5</v>
      </c>
      <c r="O15" s="46">
        <f>'3年生'!Q6</f>
        <v>0</v>
      </c>
      <c r="P15" s="46">
        <f>'3年生'!R6</f>
        <v>0</v>
      </c>
      <c r="Q15" s="46">
        <f>'3年生'!S6</f>
        <v>0</v>
      </c>
      <c r="R15" s="46">
        <f>'3年生'!T6</f>
        <v>0</v>
      </c>
      <c r="S15" s="69">
        <f>'3年生'!O6</f>
        <v>0</v>
      </c>
      <c r="T15" s="69">
        <f>'3年生'!P6</f>
        <v>0</v>
      </c>
      <c r="U15" s="70" t="str">
        <f t="shared" si="13"/>
        <v/>
      </c>
      <c r="V15" s="71">
        <f t="shared" si="14"/>
        <v>22.5</v>
      </c>
      <c r="W15" s="72">
        <f t="shared" si="3"/>
        <v>6.666666666666667</v>
      </c>
      <c r="X15" s="72">
        <f t="shared" si="15"/>
        <v>22.5</v>
      </c>
      <c r="Y15" s="99">
        <f t="shared" si="5"/>
        <v>4</v>
      </c>
      <c r="Z15" s="70" t="str">
        <f t="shared" si="16"/>
        <v/>
      </c>
      <c r="AA15" s="70" t="str">
        <f t="shared" si="17"/>
        <v/>
      </c>
      <c r="AB15" s="70">
        <f t="shared" si="18"/>
        <v>0</v>
      </c>
      <c r="AC15" s="70" t="str">
        <f t="shared" si="19"/>
        <v/>
      </c>
      <c r="AD15" s="70" t="str">
        <f t="shared" si="20"/>
        <v/>
      </c>
      <c r="AE15" s="100"/>
    </row>
    <row r="16" spans="2:31" ht="14.25" customHeight="1">
      <c r="B16" s="574"/>
      <c r="C16" s="581"/>
      <c r="D16" s="574"/>
      <c r="E16" s="579"/>
      <c r="F16" s="16" t="s">
        <v>92</v>
      </c>
      <c r="G16" s="17">
        <v>1</v>
      </c>
      <c r="H16" s="18" t="s">
        <v>82</v>
      </c>
      <c r="I16" s="18" t="s">
        <v>83</v>
      </c>
      <c r="J16" s="18">
        <v>1</v>
      </c>
      <c r="K16" s="18" t="s">
        <v>91</v>
      </c>
      <c r="L16" s="18">
        <f t="shared" si="21"/>
        <v>22.5</v>
      </c>
      <c r="M16" s="18">
        <v>100</v>
      </c>
      <c r="N16" s="45">
        <f t="shared" si="12"/>
        <v>22.5</v>
      </c>
      <c r="O16" s="46">
        <f>'1年生'!Q8</f>
        <v>0</v>
      </c>
      <c r="P16" s="46">
        <f>'1年生'!R8</f>
        <v>0</v>
      </c>
      <c r="Q16" s="46">
        <f>'1年生'!S8</f>
        <v>0</v>
      </c>
      <c r="R16" s="46">
        <f>'1年生'!T8</f>
        <v>0</v>
      </c>
      <c r="S16" s="69">
        <f>'1年生'!O8</f>
        <v>0</v>
      </c>
      <c r="T16" s="69">
        <f>'1年生'!P8</f>
        <v>0</v>
      </c>
      <c r="U16" s="70" t="str">
        <f t="shared" si="13"/>
        <v/>
      </c>
      <c r="V16" s="71">
        <f t="shared" si="14"/>
        <v>22.5</v>
      </c>
      <c r="W16" s="72">
        <f t="shared" si="3"/>
        <v>6.666666666666667</v>
      </c>
      <c r="X16" s="72">
        <f t="shared" si="15"/>
        <v>22.5</v>
      </c>
      <c r="Y16" s="99">
        <f t="shared" si="5"/>
        <v>4</v>
      </c>
      <c r="Z16" s="70">
        <f t="shared" si="16"/>
        <v>0</v>
      </c>
      <c r="AA16" s="70" t="str">
        <f t="shared" si="17"/>
        <v/>
      </c>
      <c r="AB16" s="70" t="str">
        <f t="shared" si="18"/>
        <v/>
      </c>
      <c r="AC16" s="70" t="str">
        <f t="shared" si="19"/>
        <v/>
      </c>
      <c r="AD16" s="70" t="str">
        <f t="shared" si="20"/>
        <v/>
      </c>
      <c r="AE16" s="100"/>
    </row>
    <row r="17" spans="2:31" ht="14.25" customHeight="1">
      <c r="B17" s="574"/>
      <c r="C17" s="581"/>
      <c r="D17" s="574"/>
      <c r="E17" s="579"/>
      <c r="F17" s="16" t="s">
        <v>93</v>
      </c>
      <c r="G17" s="17">
        <v>1</v>
      </c>
      <c r="H17" s="18" t="s">
        <v>82</v>
      </c>
      <c r="I17" s="18" t="s">
        <v>83</v>
      </c>
      <c r="J17" s="18">
        <v>4</v>
      </c>
      <c r="K17" s="18" t="s">
        <v>91</v>
      </c>
      <c r="L17" s="18">
        <f t="shared" si="21"/>
        <v>22.5</v>
      </c>
      <c r="M17" s="18">
        <v>100</v>
      </c>
      <c r="N17" s="45">
        <f t="shared" si="12"/>
        <v>22.5</v>
      </c>
      <c r="O17" s="46">
        <f>'4年生'!Q5</f>
        <v>0</v>
      </c>
      <c r="P17" s="46">
        <f>'4年生'!R5</f>
        <v>0</v>
      </c>
      <c r="Q17" s="46">
        <f>'4年生'!S5</f>
        <v>0</v>
      </c>
      <c r="R17" s="46">
        <f>'4年生'!T5</f>
        <v>0</v>
      </c>
      <c r="S17" s="69">
        <f>'4年生'!O5</f>
        <v>0</v>
      </c>
      <c r="T17" s="69">
        <f>'4年生'!P5</f>
        <v>0</v>
      </c>
      <c r="U17" s="70" t="str">
        <f t="shared" si="13"/>
        <v/>
      </c>
      <c r="V17" s="71">
        <f t="shared" si="14"/>
        <v>22.5</v>
      </c>
      <c r="W17" s="72">
        <f t="shared" si="3"/>
        <v>6.666666666666667</v>
      </c>
      <c r="X17" s="72">
        <f t="shared" si="15"/>
        <v>22.5</v>
      </c>
      <c r="Y17" s="99">
        <f t="shared" si="5"/>
        <v>4</v>
      </c>
      <c r="Z17" s="70" t="str">
        <f t="shared" si="16"/>
        <v/>
      </c>
      <c r="AA17" s="70" t="str">
        <f t="shared" si="17"/>
        <v/>
      </c>
      <c r="AB17" s="70" t="str">
        <f t="shared" si="18"/>
        <v/>
      </c>
      <c r="AC17" s="70">
        <f t="shared" si="19"/>
        <v>0</v>
      </c>
      <c r="AD17" s="70" t="str">
        <f t="shared" si="20"/>
        <v/>
      </c>
      <c r="AE17" s="100"/>
    </row>
    <row r="18" spans="2:31" ht="14.25" customHeight="1">
      <c r="B18" s="574"/>
      <c r="C18" s="581"/>
      <c r="D18" s="574"/>
      <c r="E18" s="579"/>
      <c r="F18" s="468" t="s">
        <v>328</v>
      </c>
      <c r="G18" s="17">
        <v>1</v>
      </c>
      <c r="H18" s="18" t="s">
        <v>95</v>
      </c>
      <c r="I18" s="18" t="s">
        <v>83</v>
      </c>
      <c r="J18" s="18">
        <v>4</v>
      </c>
      <c r="K18" s="18" t="s">
        <v>91</v>
      </c>
      <c r="L18" s="18">
        <f t="shared" si="21"/>
        <v>22.5</v>
      </c>
      <c r="M18" s="18">
        <v>100</v>
      </c>
      <c r="N18" s="45">
        <f t="shared" si="12"/>
        <v>0</v>
      </c>
      <c r="O18" s="46">
        <f>'4年生'!Q6</f>
        <v>0</v>
      </c>
      <c r="P18" s="46">
        <f>'4年生'!R6</f>
        <v>0</v>
      </c>
      <c r="Q18" s="46">
        <f>'4年生'!S6</f>
        <v>0</v>
      </c>
      <c r="R18" s="46">
        <f>'4年生'!T6</f>
        <v>0</v>
      </c>
      <c r="S18" s="69">
        <f>'4年生'!O6</f>
        <v>0</v>
      </c>
      <c r="T18" s="69">
        <f>'4年生'!P6</f>
        <v>0</v>
      </c>
      <c r="U18" s="70" t="str">
        <f t="shared" si="13"/>
        <v/>
      </c>
      <c r="V18" s="71">
        <f t="shared" si="14"/>
        <v>22.5</v>
      </c>
      <c r="W18" s="72">
        <f t="shared" si="3"/>
        <v>6.666666666666667</v>
      </c>
      <c r="X18" s="72">
        <f t="shared" si="15"/>
        <v>22.5</v>
      </c>
      <c r="Y18" s="99">
        <f t="shared" si="5"/>
        <v>4</v>
      </c>
      <c r="Z18" s="70" t="str">
        <f t="shared" si="16"/>
        <v/>
      </c>
      <c r="AA18" s="70" t="str">
        <f t="shared" si="17"/>
        <v/>
      </c>
      <c r="AB18" s="70" t="str">
        <f t="shared" si="18"/>
        <v/>
      </c>
      <c r="AC18" s="70">
        <f t="shared" si="19"/>
        <v>0</v>
      </c>
      <c r="AD18" s="70" t="str">
        <f t="shared" si="20"/>
        <v/>
      </c>
      <c r="AE18" s="599"/>
    </row>
    <row r="19" spans="2:31" ht="14.25" customHeight="1">
      <c r="B19" s="574"/>
      <c r="C19" s="581"/>
      <c r="D19" s="574"/>
      <c r="E19" s="579"/>
      <c r="F19" s="468" t="s">
        <v>329</v>
      </c>
      <c r="G19" s="17">
        <v>1</v>
      </c>
      <c r="H19" s="18" t="s">
        <v>95</v>
      </c>
      <c r="I19" s="18" t="s">
        <v>83</v>
      </c>
      <c r="J19" s="18">
        <v>4</v>
      </c>
      <c r="K19" s="18" t="s">
        <v>91</v>
      </c>
      <c r="L19" s="18">
        <f t="shared" si="21"/>
        <v>22.5</v>
      </c>
      <c r="M19" s="18">
        <v>100</v>
      </c>
      <c r="N19" s="45">
        <f t="shared" si="12"/>
        <v>0</v>
      </c>
      <c r="O19" s="46">
        <f>'4年生'!Q7</f>
        <v>0</v>
      </c>
      <c r="P19" s="46">
        <f>'4年生'!R7</f>
        <v>0</v>
      </c>
      <c r="Q19" s="46">
        <f>'4年生'!S7</f>
        <v>0</v>
      </c>
      <c r="R19" s="46">
        <f>'4年生'!T7</f>
        <v>0</v>
      </c>
      <c r="S19" s="69">
        <f>'4年生'!O7</f>
        <v>0</v>
      </c>
      <c r="T19" s="69">
        <f>'4年生'!P7</f>
        <v>0</v>
      </c>
      <c r="U19" s="70" t="str">
        <f t="shared" si="13"/>
        <v/>
      </c>
      <c r="V19" s="71">
        <f t="shared" si="14"/>
        <v>22.5</v>
      </c>
      <c r="W19" s="72">
        <f t="shared" si="3"/>
        <v>6.666666666666667</v>
      </c>
      <c r="X19" s="72">
        <f t="shared" si="15"/>
        <v>22.5</v>
      </c>
      <c r="Y19" s="99">
        <f t="shared" si="5"/>
        <v>4</v>
      </c>
      <c r="Z19" s="70" t="str">
        <f t="shared" si="16"/>
        <v/>
      </c>
      <c r="AA19" s="70" t="str">
        <f t="shared" si="17"/>
        <v/>
      </c>
      <c r="AB19" s="70" t="str">
        <f t="shared" si="18"/>
        <v/>
      </c>
      <c r="AC19" s="70">
        <f t="shared" si="19"/>
        <v>0</v>
      </c>
      <c r="AD19" s="70" t="str">
        <f t="shared" si="20"/>
        <v/>
      </c>
      <c r="AE19" s="600"/>
    </row>
    <row r="20" spans="2:31" ht="14.25" customHeight="1">
      <c r="B20" s="574"/>
      <c r="C20" s="581"/>
      <c r="D20" s="574"/>
      <c r="E20" s="579"/>
      <c r="F20" s="468" t="s">
        <v>330</v>
      </c>
      <c r="G20" s="17">
        <v>1</v>
      </c>
      <c r="H20" s="18" t="s">
        <v>95</v>
      </c>
      <c r="I20" s="18" t="s">
        <v>83</v>
      </c>
      <c r="J20" s="18">
        <v>4</v>
      </c>
      <c r="K20" s="18" t="s">
        <v>91</v>
      </c>
      <c r="L20" s="18">
        <f t="shared" si="21"/>
        <v>22.5</v>
      </c>
      <c r="M20" s="18">
        <v>100</v>
      </c>
      <c r="N20" s="45">
        <f t="shared" si="12"/>
        <v>0</v>
      </c>
      <c r="O20" s="46">
        <f>'4年生'!Q8</f>
        <v>0</v>
      </c>
      <c r="P20" s="46">
        <f>'4年生'!R8</f>
        <v>0</v>
      </c>
      <c r="Q20" s="46">
        <f>'4年生'!S8</f>
        <v>0</v>
      </c>
      <c r="R20" s="46">
        <f>'4年生'!T8</f>
        <v>0</v>
      </c>
      <c r="S20" s="69">
        <f>'4年生'!O8</f>
        <v>0</v>
      </c>
      <c r="T20" s="69">
        <f>'4年生'!P8</f>
        <v>0</v>
      </c>
      <c r="U20" s="70" t="str">
        <f t="shared" si="13"/>
        <v/>
      </c>
      <c r="V20" s="71">
        <f t="shared" si="14"/>
        <v>22.5</v>
      </c>
      <c r="W20" s="72">
        <f t="shared" si="3"/>
        <v>6.666666666666667</v>
      </c>
      <c r="X20" s="72">
        <f t="shared" si="15"/>
        <v>22.5</v>
      </c>
      <c r="Y20" s="99">
        <f t="shared" si="5"/>
        <v>4</v>
      </c>
      <c r="Z20" s="70" t="str">
        <f t="shared" si="16"/>
        <v/>
      </c>
      <c r="AA20" s="70" t="str">
        <f t="shared" si="17"/>
        <v/>
      </c>
      <c r="AB20" s="70" t="str">
        <f t="shared" si="18"/>
        <v/>
      </c>
      <c r="AC20" s="70">
        <f t="shared" si="19"/>
        <v>0</v>
      </c>
      <c r="AD20" s="70" t="str">
        <f t="shared" si="20"/>
        <v/>
      </c>
      <c r="AE20" s="600"/>
    </row>
    <row r="21" spans="2:31" ht="14.25" customHeight="1">
      <c r="B21" s="574"/>
      <c r="C21" s="581"/>
      <c r="D21" s="574"/>
      <c r="E21" s="579"/>
      <c r="F21" s="468" t="s">
        <v>331</v>
      </c>
      <c r="G21" s="17">
        <v>1</v>
      </c>
      <c r="H21" s="18" t="s">
        <v>95</v>
      </c>
      <c r="I21" s="18" t="s">
        <v>83</v>
      </c>
      <c r="J21" s="18">
        <v>4</v>
      </c>
      <c r="K21" s="18" t="s">
        <v>91</v>
      </c>
      <c r="L21" s="18">
        <f t="shared" si="21"/>
        <v>22.5</v>
      </c>
      <c r="M21" s="18">
        <v>100</v>
      </c>
      <c r="N21" s="45">
        <f t="shared" si="12"/>
        <v>0</v>
      </c>
      <c r="O21" s="46">
        <f>'4年生'!Q9</f>
        <v>0</v>
      </c>
      <c r="P21" s="46">
        <f>'4年生'!R9</f>
        <v>0</v>
      </c>
      <c r="Q21" s="46">
        <f>'4年生'!S9</f>
        <v>0</v>
      </c>
      <c r="R21" s="46">
        <f>'4年生'!T9</f>
        <v>0</v>
      </c>
      <c r="S21" s="69">
        <f>'4年生'!O9</f>
        <v>0</v>
      </c>
      <c r="T21" s="69">
        <f>'4年生'!P9</f>
        <v>0</v>
      </c>
      <c r="U21" s="70" t="str">
        <f t="shared" si="13"/>
        <v/>
      </c>
      <c r="V21" s="71">
        <f t="shared" si="14"/>
        <v>22.5</v>
      </c>
      <c r="W21" s="72">
        <f t="shared" si="3"/>
        <v>6.666666666666667</v>
      </c>
      <c r="X21" s="72">
        <f t="shared" si="15"/>
        <v>22.5</v>
      </c>
      <c r="Y21" s="99">
        <f t="shared" si="5"/>
        <v>4</v>
      </c>
      <c r="Z21" s="70" t="str">
        <f t="shared" si="16"/>
        <v/>
      </c>
      <c r="AA21" s="70" t="str">
        <f t="shared" si="17"/>
        <v/>
      </c>
      <c r="AB21" s="70" t="str">
        <f t="shared" si="18"/>
        <v/>
      </c>
      <c r="AC21" s="70">
        <f t="shared" si="19"/>
        <v>0</v>
      </c>
      <c r="AD21" s="70" t="str">
        <f t="shared" si="20"/>
        <v/>
      </c>
      <c r="AE21" s="600"/>
    </row>
    <row r="22" spans="2:31" ht="14.25" customHeight="1">
      <c r="B22" s="574"/>
      <c r="C22" s="581"/>
      <c r="D22" s="574"/>
      <c r="E22" s="579"/>
      <c r="F22" s="468" t="s">
        <v>332</v>
      </c>
      <c r="G22" s="17">
        <v>1</v>
      </c>
      <c r="H22" s="18" t="s">
        <v>95</v>
      </c>
      <c r="I22" s="18" t="s">
        <v>83</v>
      </c>
      <c r="J22" s="18">
        <v>4</v>
      </c>
      <c r="K22" s="18" t="s">
        <v>91</v>
      </c>
      <c r="L22" s="18">
        <f t="shared" si="21"/>
        <v>22.5</v>
      </c>
      <c r="M22" s="18">
        <v>100</v>
      </c>
      <c r="N22" s="45">
        <f t="shared" si="12"/>
        <v>0</v>
      </c>
      <c r="O22" s="46">
        <f>'4年生'!Q10</f>
        <v>0</v>
      </c>
      <c r="P22" s="46">
        <f>'4年生'!R10</f>
        <v>0</v>
      </c>
      <c r="Q22" s="46">
        <f>'4年生'!S10</f>
        <v>0</v>
      </c>
      <c r="R22" s="46">
        <f>'4年生'!T10</f>
        <v>0</v>
      </c>
      <c r="S22" s="69">
        <f>'4年生'!O10</f>
        <v>0</v>
      </c>
      <c r="T22" s="69">
        <f>'4年生'!P10</f>
        <v>0</v>
      </c>
      <c r="U22" s="70" t="str">
        <f t="shared" si="13"/>
        <v/>
      </c>
      <c r="V22" s="71">
        <f t="shared" si="14"/>
        <v>22.5</v>
      </c>
      <c r="W22" s="72">
        <f t="shared" si="3"/>
        <v>6.666666666666667</v>
      </c>
      <c r="X22" s="72">
        <f t="shared" si="15"/>
        <v>22.5</v>
      </c>
      <c r="Y22" s="99">
        <f t="shared" si="5"/>
        <v>4</v>
      </c>
      <c r="Z22" s="70" t="str">
        <f t="shared" si="16"/>
        <v/>
      </c>
      <c r="AA22" s="70" t="str">
        <f t="shared" si="17"/>
        <v/>
      </c>
      <c r="AB22" s="70" t="str">
        <f t="shared" si="18"/>
        <v/>
      </c>
      <c r="AC22" s="70">
        <f t="shared" si="19"/>
        <v>0</v>
      </c>
      <c r="AD22" s="70" t="str">
        <f t="shared" si="20"/>
        <v/>
      </c>
      <c r="AE22" s="600"/>
    </row>
    <row r="23" spans="2:31" ht="14.25" customHeight="1">
      <c r="B23" s="574"/>
      <c r="C23" s="581"/>
      <c r="D23" s="574"/>
      <c r="E23" s="579"/>
      <c r="F23" s="468" t="s">
        <v>333</v>
      </c>
      <c r="G23" s="17">
        <v>1</v>
      </c>
      <c r="H23" s="18" t="s">
        <v>95</v>
      </c>
      <c r="I23" s="18" t="s">
        <v>83</v>
      </c>
      <c r="J23" s="18">
        <v>4</v>
      </c>
      <c r="K23" s="18" t="s">
        <v>91</v>
      </c>
      <c r="L23" s="18">
        <f t="shared" si="21"/>
        <v>22.5</v>
      </c>
      <c r="M23" s="18">
        <v>100</v>
      </c>
      <c r="N23" s="45">
        <f t="shared" si="12"/>
        <v>0</v>
      </c>
      <c r="O23" s="46">
        <f>'4年生'!Q11</f>
        <v>0</v>
      </c>
      <c r="P23" s="46">
        <f>'4年生'!R11</f>
        <v>0</v>
      </c>
      <c r="Q23" s="46">
        <f>'4年生'!S11</f>
        <v>0</v>
      </c>
      <c r="R23" s="46">
        <f>'4年生'!T11</f>
        <v>0</v>
      </c>
      <c r="S23" s="69">
        <f>'4年生'!O11</f>
        <v>0</v>
      </c>
      <c r="T23" s="69">
        <f>'4年生'!P11</f>
        <v>0</v>
      </c>
      <c r="U23" s="70" t="str">
        <f t="shared" si="13"/>
        <v/>
      </c>
      <c r="V23" s="71">
        <f t="shared" si="14"/>
        <v>22.5</v>
      </c>
      <c r="W23" s="72">
        <f t="shared" si="3"/>
        <v>6.666666666666667</v>
      </c>
      <c r="X23" s="72">
        <f t="shared" si="15"/>
        <v>22.5</v>
      </c>
      <c r="Y23" s="99">
        <f t="shared" si="5"/>
        <v>4</v>
      </c>
      <c r="Z23" s="70" t="str">
        <f t="shared" si="16"/>
        <v/>
      </c>
      <c r="AA23" s="70" t="str">
        <f t="shared" si="17"/>
        <v/>
      </c>
      <c r="AB23" s="70" t="str">
        <f t="shared" si="18"/>
        <v/>
      </c>
      <c r="AC23" s="70">
        <f t="shared" si="19"/>
        <v>0</v>
      </c>
      <c r="AD23" s="70" t="str">
        <f t="shared" si="20"/>
        <v/>
      </c>
      <c r="AE23" s="600"/>
    </row>
    <row r="24" spans="2:31" ht="14.25" customHeight="1">
      <c r="B24" s="574"/>
      <c r="C24" s="581"/>
      <c r="D24" s="574"/>
      <c r="E24" s="579"/>
      <c r="F24" s="468" t="s">
        <v>334</v>
      </c>
      <c r="G24" s="17">
        <v>1</v>
      </c>
      <c r="H24" s="18" t="s">
        <v>95</v>
      </c>
      <c r="I24" s="18" t="s">
        <v>83</v>
      </c>
      <c r="J24" s="18">
        <v>4</v>
      </c>
      <c r="K24" s="18" t="s">
        <v>91</v>
      </c>
      <c r="L24" s="18">
        <f t="shared" si="21"/>
        <v>22.5</v>
      </c>
      <c r="M24" s="18">
        <v>100</v>
      </c>
      <c r="N24" s="45">
        <f t="shared" si="12"/>
        <v>0</v>
      </c>
      <c r="O24" s="46">
        <f>'4年生'!Q12</f>
        <v>0</v>
      </c>
      <c r="P24" s="46">
        <f>'4年生'!R12</f>
        <v>0</v>
      </c>
      <c r="Q24" s="46">
        <f>'4年生'!S12</f>
        <v>0</v>
      </c>
      <c r="R24" s="46">
        <f>'4年生'!T12</f>
        <v>0</v>
      </c>
      <c r="S24" s="69">
        <f>'4年生'!O12</f>
        <v>0</v>
      </c>
      <c r="T24" s="69">
        <f>'4年生'!P12</f>
        <v>0</v>
      </c>
      <c r="U24" s="70" t="str">
        <f t="shared" si="13"/>
        <v/>
      </c>
      <c r="V24" s="71">
        <f t="shared" si="14"/>
        <v>22.5</v>
      </c>
      <c r="W24" s="72">
        <f t="shared" si="3"/>
        <v>6.666666666666667</v>
      </c>
      <c r="X24" s="72">
        <f t="shared" si="15"/>
        <v>22.5</v>
      </c>
      <c r="Y24" s="99">
        <f t="shared" si="5"/>
        <v>4</v>
      </c>
      <c r="Z24" s="70" t="str">
        <f t="shared" si="16"/>
        <v/>
      </c>
      <c r="AA24" s="70" t="str">
        <f t="shared" si="17"/>
        <v/>
      </c>
      <c r="AB24" s="70" t="str">
        <f t="shared" si="18"/>
        <v/>
      </c>
      <c r="AC24" s="70">
        <f t="shared" si="19"/>
        <v>0</v>
      </c>
      <c r="AD24" s="70" t="str">
        <f t="shared" si="20"/>
        <v/>
      </c>
      <c r="AE24" s="600"/>
    </row>
    <row r="25" spans="2:31" ht="14.25" customHeight="1">
      <c r="B25" s="574"/>
      <c r="C25" s="581"/>
      <c r="D25" s="574"/>
      <c r="E25" s="579"/>
      <c r="F25" s="468" t="s">
        <v>335</v>
      </c>
      <c r="G25" s="17">
        <v>1</v>
      </c>
      <c r="H25" s="18" t="s">
        <v>95</v>
      </c>
      <c r="I25" s="18" t="s">
        <v>83</v>
      </c>
      <c r="J25" s="18">
        <v>4</v>
      </c>
      <c r="K25" s="18" t="s">
        <v>91</v>
      </c>
      <c r="L25" s="18">
        <f t="shared" si="21"/>
        <v>22.5</v>
      </c>
      <c r="M25" s="18">
        <v>100</v>
      </c>
      <c r="N25" s="45">
        <f t="shared" si="12"/>
        <v>0</v>
      </c>
      <c r="O25" s="46">
        <f>'4年生'!Q13</f>
        <v>0</v>
      </c>
      <c r="P25" s="46">
        <f>'4年生'!R13</f>
        <v>0</v>
      </c>
      <c r="Q25" s="46">
        <f>'4年生'!S13</f>
        <v>0</v>
      </c>
      <c r="R25" s="46">
        <f>'4年生'!T13</f>
        <v>0</v>
      </c>
      <c r="S25" s="69">
        <f>'4年生'!O13</f>
        <v>0</v>
      </c>
      <c r="T25" s="69">
        <f>'4年生'!P13</f>
        <v>0</v>
      </c>
      <c r="U25" s="70" t="str">
        <f t="shared" si="13"/>
        <v/>
      </c>
      <c r="V25" s="71">
        <f t="shared" si="14"/>
        <v>22.5</v>
      </c>
      <c r="W25" s="72">
        <f t="shared" si="3"/>
        <v>6.666666666666667</v>
      </c>
      <c r="X25" s="72">
        <f t="shared" si="15"/>
        <v>22.5</v>
      </c>
      <c r="Y25" s="99">
        <f t="shared" si="5"/>
        <v>4</v>
      </c>
      <c r="Z25" s="70" t="str">
        <f t="shared" si="16"/>
        <v/>
      </c>
      <c r="AA25" s="70" t="str">
        <f t="shared" si="17"/>
        <v/>
      </c>
      <c r="AB25" s="70" t="str">
        <f t="shared" si="18"/>
        <v/>
      </c>
      <c r="AC25" s="70">
        <f t="shared" si="19"/>
        <v>0</v>
      </c>
      <c r="AD25" s="70" t="str">
        <f t="shared" si="20"/>
        <v/>
      </c>
      <c r="AE25" s="600"/>
    </row>
    <row r="26" spans="2:31" ht="14.25" customHeight="1">
      <c r="B26" s="574"/>
      <c r="C26" s="581"/>
      <c r="D26" s="574"/>
      <c r="E26" s="579"/>
      <c r="F26" s="468" t="s">
        <v>336</v>
      </c>
      <c r="G26" s="17">
        <v>1</v>
      </c>
      <c r="H26" s="18" t="s">
        <v>95</v>
      </c>
      <c r="I26" s="18" t="s">
        <v>83</v>
      </c>
      <c r="J26" s="18">
        <v>4</v>
      </c>
      <c r="K26" s="18" t="s">
        <v>91</v>
      </c>
      <c r="L26" s="18">
        <f t="shared" si="21"/>
        <v>22.5</v>
      </c>
      <c r="M26" s="18">
        <v>100</v>
      </c>
      <c r="N26" s="45">
        <f t="shared" si="12"/>
        <v>0</v>
      </c>
      <c r="O26" s="46">
        <f>'4年生'!Q14</f>
        <v>0</v>
      </c>
      <c r="P26" s="46">
        <f>'4年生'!R14</f>
        <v>0</v>
      </c>
      <c r="Q26" s="46">
        <f>'4年生'!S14</f>
        <v>0</v>
      </c>
      <c r="R26" s="46">
        <f>'4年生'!T14</f>
        <v>0</v>
      </c>
      <c r="S26" s="69">
        <f>'4年生'!O14</f>
        <v>0</v>
      </c>
      <c r="T26" s="69">
        <f>'4年生'!P14</f>
        <v>0</v>
      </c>
      <c r="U26" s="70" t="str">
        <f t="shared" si="13"/>
        <v/>
      </c>
      <c r="V26" s="71">
        <f t="shared" si="14"/>
        <v>22.5</v>
      </c>
      <c r="W26" s="72">
        <f t="shared" si="3"/>
        <v>6.666666666666667</v>
      </c>
      <c r="X26" s="72">
        <f t="shared" si="15"/>
        <v>22.5</v>
      </c>
      <c r="Y26" s="99">
        <f t="shared" si="5"/>
        <v>4</v>
      </c>
      <c r="Z26" s="70" t="str">
        <f t="shared" si="16"/>
        <v/>
      </c>
      <c r="AA26" s="70" t="str">
        <f t="shared" si="17"/>
        <v/>
      </c>
      <c r="AB26" s="70" t="str">
        <f t="shared" si="18"/>
        <v/>
      </c>
      <c r="AC26" s="70">
        <f t="shared" si="19"/>
        <v>0</v>
      </c>
      <c r="AD26" s="70" t="str">
        <f t="shared" si="20"/>
        <v/>
      </c>
      <c r="AE26" s="600"/>
    </row>
    <row r="27" spans="2:31" ht="14.25" customHeight="1">
      <c r="B27" s="574"/>
      <c r="C27" s="581"/>
      <c r="D27" s="574"/>
      <c r="E27" s="579"/>
      <c r="F27" s="468" t="s">
        <v>337</v>
      </c>
      <c r="G27" s="17">
        <v>1</v>
      </c>
      <c r="H27" s="18" t="s">
        <v>95</v>
      </c>
      <c r="I27" s="18" t="s">
        <v>83</v>
      </c>
      <c r="J27" s="18">
        <v>4</v>
      </c>
      <c r="K27" s="18" t="s">
        <v>91</v>
      </c>
      <c r="L27" s="18">
        <f t="shared" si="21"/>
        <v>22.5</v>
      </c>
      <c r="M27" s="18">
        <v>100</v>
      </c>
      <c r="N27" s="45">
        <f t="shared" si="12"/>
        <v>0</v>
      </c>
      <c r="O27" s="46">
        <f>'4年生'!Q15</f>
        <v>0</v>
      </c>
      <c r="P27" s="46">
        <f>'4年生'!R15</f>
        <v>0</v>
      </c>
      <c r="Q27" s="46">
        <f>'4年生'!S15</f>
        <v>0</v>
      </c>
      <c r="R27" s="46">
        <f>'4年生'!T15</f>
        <v>0</v>
      </c>
      <c r="S27" s="69">
        <f>'4年生'!O15</f>
        <v>0</v>
      </c>
      <c r="T27" s="69">
        <f>'4年生'!P15</f>
        <v>0</v>
      </c>
      <c r="U27" s="70" t="str">
        <f t="shared" si="13"/>
        <v/>
      </c>
      <c r="V27" s="71">
        <f t="shared" si="14"/>
        <v>22.5</v>
      </c>
      <c r="W27" s="72">
        <f t="shared" si="3"/>
        <v>6.666666666666667</v>
      </c>
      <c r="X27" s="72">
        <f t="shared" si="15"/>
        <v>22.5</v>
      </c>
      <c r="Y27" s="99">
        <f t="shared" si="5"/>
        <v>4</v>
      </c>
      <c r="Z27" s="70" t="str">
        <f t="shared" si="16"/>
        <v/>
      </c>
      <c r="AA27" s="70" t="str">
        <f t="shared" si="17"/>
        <v/>
      </c>
      <c r="AB27" s="70" t="str">
        <f t="shared" si="18"/>
        <v/>
      </c>
      <c r="AC27" s="70">
        <f t="shared" si="19"/>
        <v>0</v>
      </c>
      <c r="AD27" s="70" t="str">
        <f t="shared" si="20"/>
        <v/>
      </c>
      <c r="AE27" s="600"/>
    </row>
    <row r="28" spans="2:31" ht="14.25" customHeight="1">
      <c r="B28" s="574"/>
      <c r="C28" s="581"/>
      <c r="D28" s="574"/>
      <c r="E28" s="579"/>
      <c r="F28" s="468" t="s">
        <v>338</v>
      </c>
      <c r="G28" s="17">
        <v>1</v>
      </c>
      <c r="H28" s="359" t="s">
        <v>95</v>
      </c>
      <c r="I28" s="359" t="s">
        <v>83</v>
      </c>
      <c r="J28" s="359">
        <v>4</v>
      </c>
      <c r="K28" s="359" t="s">
        <v>91</v>
      </c>
      <c r="L28" s="359">
        <f t="shared" ref="L28:L30" si="22">IF(I28="学修",G28/2*22.5,IF(I28=0,"",G28*22.5))</f>
        <v>22.5</v>
      </c>
      <c r="M28" s="359">
        <v>100</v>
      </c>
      <c r="N28" s="45">
        <f t="shared" ref="N28:N30" si="23">IF(H28="必修",L28*M28/100,IF(T28=0,0,L28*M28/100))</f>
        <v>0</v>
      </c>
      <c r="O28" s="46">
        <f>'4年生'!Q16</f>
        <v>0</v>
      </c>
      <c r="P28" s="46">
        <f>'4年生'!R16</f>
        <v>0</v>
      </c>
      <c r="Q28" s="46">
        <f>'4年生'!S16</f>
        <v>0</v>
      </c>
      <c r="R28" s="46">
        <f>'4年生'!T16</f>
        <v>0</v>
      </c>
      <c r="S28" s="69">
        <f>'4年生'!O16</f>
        <v>0</v>
      </c>
      <c r="T28" s="69">
        <f>'4年生'!P16</f>
        <v>0</v>
      </c>
      <c r="U28" s="70" t="str">
        <f t="shared" ref="U28:U30" si="24">IF(S28="30分未満",1,IF(S28="30分～1時間",2,IF(S28="1～2時間",3,IF(S28="2～3時間",4,IF(S28="3時間以上",5,IF(S28=0,""))))))</f>
        <v/>
      </c>
      <c r="V28" s="71">
        <f t="shared" ref="V28:V30" si="25">L28*M28/100</f>
        <v>22.5</v>
      </c>
      <c r="W28" s="72">
        <f t="shared" ref="W28:W30" si="26">V28/$N$36*100</f>
        <v>6.666666666666667</v>
      </c>
      <c r="X28" s="72">
        <f t="shared" ref="X28:X30" si="27">V28</f>
        <v>22.5</v>
      </c>
      <c r="Y28" s="99">
        <f t="shared" ref="Y28:Y30" si="28">X28/$N$48*100</f>
        <v>4</v>
      </c>
      <c r="Z28" s="70" t="str">
        <f t="shared" ref="Z28:Z30" si="29">IF(J28=1,Y28*T28/5,"")</f>
        <v/>
      </c>
      <c r="AA28" s="70" t="str">
        <f t="shared" ref="AA28:AA30" si="30">IF(J28=2,Y28*T28/5,"")</f>
        <v/>
      </c>
      <c r="AB28" s="70" t="str">
        <f t="shared" ref="AB28:AB30" si="31">IF(J28=3,Y28*T28/5,"")</f>
        <v/>
      </c>
      <c r="AC28" s="70">
        <f t="shared" ref="AC28:AC30" si="32">IF(J28=4,Y28*T28/5,"")</f>
        <v>0</v>
      </c>
      <c r="AD28" s="70" t="str">
        <f t="shared" ref="AD28:AD30" si="33">IF(J28=5,Y28*T28/5,"")</f>
        <v/>
      </c>
      <c r="AE28" s="600"/>
    </row>
    <row r="29" spans="2:31" ht="14.25" customHeight="1">
      <c r="B29" s="574"/>
      <c r="C29" s="581"/>
      <c r="D29" s="574"/>
      <c r="E29" s="579"/>
      <c r="F29" s="468" t="s">
        <v>339</v>
      </c>
      <c r="G29" s="17">
        <v>1</v>
      </c>
      <c r="H29" s="359" t="s">
        <v>95</v>
      </c>
      <c r="I29" s="359" t="s">
        <v>83</v>
      </c>
      <c r="J29" s="359">
        <v>4</v>
      </c>
      <c r="K29" s="359" t="s">
        <v>91</v>
      </c>
      <c r="L29" s="359">
        <f t="shared" si="22"/>
        <v>22.5</v>
      </c>
      <c r="M29" s="359">
        <v>100</v>
      </c>
      <c r="N29" s="45">
        <f t="shared" si="23"/>
        <v>0</v>
      </c>
      <c r="O29" s="46">
        <f>'4年生'!Q17</f>
        <v>0</v>
      </c>
      <c r="P29" s="46">
        <f>'4年生'!R17</f>
        <v>0</v>
      </c>
      <c r="Q29" s="46">
        <f>'4年生'!S17</f>
        <v>0</v>
      </c>
      <c r="R29" s="46">
        <f>'4年生'!T17</f>
        <v>0</v>
      </c>
      <c r="S29" s="69">
        <f>'4年生'!O17</f>
        <v>0</v>
      </c>
      <c r="T29" s="69">
        <f>'4年生'!P17</f>
        <v>0</v>
      </c>
      <c r="U29" s="70" t="str">
        <f t="shared" si="24"/>
        <v/>
      </c>
      <c r="V29" s="71">
        <f t="shared" si="25"/>
        <v>22.5</v>
      </c>
      <c r="W29" s="72">
        <f t="shared" si="26"/>
        <v>6.666666666666667</v>
      </c>
      <c r="X29" s="72">
        <f t="shared" si="27"/>
        <v>22.5</v>
      </c>
      <c r="Y29" s="99">
        <f t="shared" si="28"/>
        <v>4</v>
      </c>
      <c r="Z29" s="70" t="str">
        <f t="shared" si="29"/>
        <v/>
      </c>
      <c r="AA29" s="70" t="str">
        <f t="shared" si="30"/>
        <v/>
      </c>
      <c r="AB29" s="70" t="str">
        <f t="shared" si="31"/>
        <v/>
      </c>
      <c r="AC29" s="70">
        <f t="shared" si="32"/>
        <v>0</v>
      </c>
      <c r="AD29" s="70" t="str">
        <f t="shared" si="33"/>
        <v/>
      </c>
      <c r="AE29" s="600"/>
    </row>
    <row r="30" spans="2:31" ht="14.25" customHeight="1" thickBot="1">
      <c r="B30" s="574"/>
      <c r="C30" s="581"/>
      <c r="D30" s="574"/>
      <c r="E30" s="579"/>
      <c r="F30" s="469" t="s">
        <v>340</v>
      </c>
      <c r="G30" s="17">
        <v>1</v>
      </c>
      <c r="H30" s="359" t="s">
        <v>95</v>
      </c>
      <c r="I30" s="359" t="s">
        <v>83</v>
      </c>
      <c r="J30" s="359">
        <v>4</v>
      </c>
      <c r="K30" s="359" t="s">
        <v>91</v>
      </c>
      <c r="L30" s="359">
        <f t="shared" si="22"/>
        <v>22.5</v>
      </c>
      <c r="M30" s="359">
        <v>100</v>
      </c>
      <c r="N30" s="45">
        <f t="shared" si="23"/>
        <v>0</v>
      </c>
      <c r="O30" s="46">
        <f>'4年生'!Q18</f>
        <v>0</v>
      </c>
      <c r="P30" s="46">
        <f>'4年生'!R18</f>
        <v>0</v>
      </c>
      <c r="Q30" s="46">
        <f>'4年生'!S18</f>
        <v>0</v>
      </c>
      <c r="R30" s="46">
        <f>'4年生'!T18</f>
        <v>0</v>
      </c>
      <c r="S30" s="69">
        <f>'4年生'!O18</f>
        <v>0</v>
      </c>
      <c r="T30" s="69">
        <f>'4年生'!P18</f>
        <v>0</v>
      </c>
      <c r="U30" s="70" t="str">
        <f t="shared" si="24"/>
        <v/>
      </c>
      <c r="V30" s="71">
        <f t="shared" si="25"/>
        <v>22.5</v>
      </c>
      <c r="W30" s="72">
        <f t="shared" si="26"/>
        <v>6.666666666666667</v>
      </c>
      <c r="X30" s="72">
        <f t="shared" si="27"/>
        <v>22.5</v>
      </c>
      <c r="Y30" s="99">
        <f t="shared" si="28"/>
        <v>4</v>
      </c>
      <c r="Z30" s="70" t="str">
        <f t="shared" si="29"/>
        <v/>
      </c>
      <c r="AA30" s="70" t="str">
        <f t="shared" si="30"/>
        <v/>
      </c>
      <c r="AB30" s="70" t="str">
        <f t="shared" si="31"/>
        <v/>
      </c>
      <c r="AC30" s="70">
        <f t="shared" si="32"/>
        <v>0</v>
      </c>
      <c r="AD30" s="70" t="str">
        <f t="shared" si="33"/>
        <v/>
      </c>
      <c r="AE30" s="601"/>
    </row>
    <row r="31" spans="2:31" ht="14.25" customHeight="1" thickTop="1">
      <c r="B31" s="574"/>
      <c r="C31" s="581"/>
      <c r="D31" s="15"/>
      <c r="E31" s="21"/>
      <c r="F31" s="22" t="s">
        <v>97</v>
      </c>
      <c r="G31" s="23"/>
      <c r="H31" s="23"/>
      <c r="I31" s="23"/>
      <c r="J31" s="23">
        <v>1</v>
      </c>
      <c r="K31" s="23"/>
      <c r="L31" s="23" t="str">
        <f t="shared" ref="L31" si="34">IF(I31="学修",G31/2*22.5,IF(I31=0,"",G31*22.5))</f>
        <v/>
      </c>
      <c r="M31" s="23"/>
      <c r="N31" s="49"/>
      <c r="O31" s="50"/>
      <c r="P31" s="50"/>
      <c r="Q31" s="50"/>
      <c r="R31" s="77"/>
      <c r="S31" s="78"/>
      <c r="T31" s="78">
        <f t="shared" ref="T31" si="35">AE31</f>
        <v>0</v>
      </c>
      <c r="U31" s="79"/>
      <c r="V31" s="80"/>
      <c r="W31" s="81"/>
      <c r="X31" s="81"/>
      <c r="Y31" s="81"/>
      <c r="Z31" s="79">
        <f>SUM(Z9:Z30)</f>
        <v>0</v>
      </c>
      <c r="AA31" s="79"/>
      <c r="AB31" s="79"/>
      <c r="AC31" s="79"/>
      <c r="AD31" s="79"/>
      <c r="AE31" s="102">
        <f t="shared" ref="AE31" si="36">SUM(Z31:AD31)/100</f>
        <v>0</v>
      </c>
    </row>
    <row r="32" spans="2:31" ht="14.25" customHeight="1">
      <c r="B32" s="574"/>
      <c r="C32" s="581"/>
      <c r="D32" s="15"/>
      <c r="E32" s="21"/>
      <c r="F32" s="24" t="s">
        <v>98</v>
      </c>
      <c r="G32" s="18"/>
      <c r="H32" s="18"/>
      <c r="I32" s="18"/>
      <c r="J32" s="18">
        <v>2</v>
      </c>
      <c r="K32" s="18"/>
      <c r="L32" s="18" t="str">
        <f t="shared" ref="L32:L56" si="37">IF(I32="学修",G32/2*22.5,IF(I32=0,"",G32*22.5))</f>
        <v/>
      </c>
      <c r="M32" s="18"/>
      <c r="N32" s="45"/>
      <c r="O32" s="51"/>
      <c r="P32" s="51"/>
      <c r="Q32" s="51"/>
      <c r="R32" s="46"/>
      <c r="S32" s="69"/>
      <c r="T32" s="69">
        <f>AE32</f>
        <v>0</v>
      </c>
      <c r="U32" s="70"/>
      <c r="V32" s="71"/>
      <c r="W32" s="72"/>
      <c r="X32" s="72"/>
      <c r="Y32" s="72"/>
      <c r="Z32" s="70"/>
      <c r="AA32" s="70">
        <f>SUM(AA9:AA30)</f>
        <v>0</v>
      </c>
      <c r="AB32" s="70"/>
      <c r="AC32" s="70"/>
      <c r="AD32" s="70"/>
      <c r="AE32" s="103">
        <f>SUM(Z32:AD32)/100</f>
        <v>0</v>
      </c>
    </row>
    <row r="33" spans="2:31" ht="14.25" customHeight="1">
      <c r="B33" s="574"/>
      <c r="C33" s="581"/>
      <c r="D33" s="15"/>
      <c r="E33" s="21"/>
      <c r="F33" s="24" t="s">
        <v>99</v>
      </c>
      <c r="G33" s="18"/>
      <c r="H33" s="18"/>
      <c r="I33" s="18"/>
      <c r="J33" s="18">
        <v>3</v>
      </c>
      <c r="K33" s="18"/>
      <c r="L33" s="18" t="str">
        <f t="shared" si="37"/>
        <v/>
      </c>
      <c r="M33" s="18"/>
      <c r="N33" s="45"/>
      <c r="O33" s="51"/>
      <c r="P33" s="51"/>
      <c r="Q33" s="51"/>
      <c r="R33" s="46"/>
      <c r="S33" s="69"/>
      <c r="T33" s="69">
        <f>AE33</f>
        <v>0</v>
      </c>
      <c r="U33" s="70"/>
      <c r="V33" s="71"/>
      <c r="W33" s="72"/>
      <c r="X33" s="72"/>
      <c r="Y33" s="72"/>
      <c r="Z33" s="70"/>
      <c r="AA33" s="70"/>
      <c r="AB33" s="70">
        <f>SUM(AB9:AB30)</f>
        <v>0</v>
      </c>
      <c r="AC33" s="70"/>
      <c r="AD33" s="70"/>
      <c r="AE33" s="103">
        <f>SUM(Z33:AD33)/100</f>
        <v>0</v>
      </c>
    </row>
    <row r="34" spans="2:31" ht="14.25" customHeight="1">
      <c r="B34" s="574"/>
      <c r="C34" s="581"/>
      <c r="D34" s="15"/>
      <c r="E34" s="21"/>
      <c r="F34" s="24" t="s">
        <v>100</v>
      </c>
      <c r="G34" s="18"/>
      <c r="H34" s="18"/>
      <c r="I34" s="18"/>
      <c r="J34" s="18">
        <v>4</v>
      </c>
      <c r="K34" s="18"/>
      <c r="L34" s="18" t="str">
        <f t="shared" si="37"/>
        <v/>
      </c>
      <c r="M34" s="18"/>
      <c r="N34" s="45"/>
      <c r="O34" s="51"/>
      <c r="P34" s="51"/>
      <c r="Q34" s="51"/>
      <c r="R34" s="46"/>
      <c r="S34" s="69"/>
      <c r="T34" s="69">
        <f>AE34</f>
        <v>0</v>
      </c>
      <c r="U34" s="70"/>
      <c r="V34" s="71"/>
      <c r="W34" s="72"/>
      <c r="X34" s="72"/>
      <c r="Y34" s="72"/>
      <c r="Z34" s="70"/>
      <c r="AA34" s="70"/>
      <c r="AB34" s="70"/>
      <c r="AC34" s="70">
        <f>SUM(AC9:AC30)</f>
        <v>0</v>
      </c>
      <c r="AD34" s="70"/>
      <c r="AE34" s="103">
        <f>SUM(Z34:AD34)/100</f>
        <v>0</v>
      </c>
    </row>
    <row r="35" spans="2:31" ht="14.25" customHeight="1">
      <c r="B35" s="574"/>
      <c r="C35" s="581"/>
      <c r="D35" s="15"/>
      <c r="E35" s="21"/>
      <c r="F35" s="24" t="s">
        <v>101</v>
      </c>
      <c r="G35" s="18"/>
      <c r="H35" s="18"/>
      <c r="I35" s="18"/>
      <c r="J35" s="18">
        <v>5</v>
      </c>
      <c r="K35" s="18"/>
      <c r="L35" s="18" t="str">
        <f t="shared" si="37"/>
        <v/>
      </c>
      <c r="M35" s="18"/>
      <c r="N35" s="45"/>
      <c r="O35" s="51"/>
      <c r="P35" s="51"/>
      <c r="Q35" s="51"/>
      <c r="R35" s="46"/>
      <c r="S35" s="69"/>
      <c r="T35" s="69">
        <f>AE35</f>
        <v>0</v>
      </c>
      <c r="U35" s="70"/>
      <c r="V35" s="71"/>
      <c r="W35" s="72"/>
      <c r="X35" s="72"/>
      <c r="Y35" s="72"/>
      <c r="Z35" s="70"/>
      <c r="AA35" s="70"/>
      <c r="AB35" s="70"/>
      <c r="AC35" s="70"/>
      <c r="AD35" s="70">
        <f>SUM(AD9:AD30)</f>
        <v>0</v>
      </c>
      <c r="AE35" s="103">
        <f>SUM(Z35:AD35)/100</f>
        <v>0</v>
      </c>
    </row>
    <row r="36" spans="2:31" ht="14.25" customHeight="1">
      <c r="B36" s="574"/>
      <c r="C36" s="581"/>
      <c r="D36" s="25"/>
      <c r="E36" s="26"/>
      <c r="F36" s="27" t="s">
        <v>102</v>
      </c>
      <c r="G36" s="28"/>
      <c r="H36" s="28"/>
      <c r="I36" s="28"/>
      <c r="J36" s="28">
        <v>5</v>
      </c>
      <c r="K36" s="28"/>
      <c r="L36" s="28" t="str">
        <f t="shared" si="37"/>
        <v/>
      </c>
      <c r="M36" s="28"/>
      <c r="N36" s="52">
        <f>SUM(N9:N30)</f>
        <v>337.5</v>
      </c>
      <c r="O36" s="53"/>
      <c r="P36" s="53"/>
      <c r="Q36" s="53"/>
      <c r="R36" s="82"/>
      <c r="S36" s="83"/>
      <c r="T36" s="83"/>
      <c r="U36" s="84"/>
      <c r="V36" s="85">
        <f>SUM(V9:V30)</f>
        <v>630</v>
      </c>
      <c r="W36" s="86"/>
      <c r="X36" s="86"/>
      <c r="Y36" s="86"/>
      <c r="Z36" s="84"/>
      <c r="AA36" s="84"/>
      <c r="AB36" s="84"/>
      <c r="AC36" s="84"/>
      <c r="AD36" s="84"/>
      <c r="AE36" s="104">
        <f>SUM(AE31:AE35)</f>
        <v>0</v>
      </c>
    </row>
    <row r="37" spans="2:31" ht="14.25" customHeight="1">
      <c r="B37" s="574"/>
      <c r="C37" s="581"/>
      <c r="D37" s="573">
        <v>2</v>
      </c>
      <c r="E37" s="578" t="s">
        <v>103</v>
      </c>
      <c r="F37" s="29" t="s">
        <v>104</v>
      </c>
      <c r="G37" s="14">
        <v>2</v>
      </c>
      <c r="H37" s="14" t="s">
        <v>82</v>
      </c>
      <c r="I37" s="14" t="s">
        <v>83</v>
      </c>
      <c r="J37" s="14">
        <v>1</v>
      </c>
      <c r="K37" s="14" t="s">
        <v>84</v>
      </c>
      <c r="L37" s="14">
        <f t="shared" si="37"/>
        <v>45</v>
      </c>
      <c r="M37" s="14">
        <v>100</v>
      </c>
      <c r="N37" s="43">
        <f t="shared" ref="N37" si="38">IF(H37="必修",L37*M37/100,IF(T37=0,0,L37*M37/100))</f>
        <v>45</v>
      </c>
      <c r="O37" s="44">
        <f>'1年生'!Q13</f>
        <v>0</v>
      </c>
      <c r="P37" s="44">
        <f>'1年生'!R13</f>
        <v>0</v>
      </c>
      <c r="Q37" s="44">
        <f>'1年生'!S13</f>
        <v>0</v>
      </c>
      <c r="R37" s="44">
        <f>'1年生'!T13</f>
        <v>0</v>
      </c>
      <c r="S37" s="65">
        <f>'1年生'!O13</f>
        <v>0</v>
      </c>
      <c r="T37" s="65">
        <f>'1年生'!P13</f>
        <v>0</v>
      </c>
      <c r="U37" s="66" t="str">
        <f t="shared" ref="U37" si="39">IF(S37="30分未満",1,IF(S37="30分～1時間",2,IF(S37="1～2時間",3,IF(S37="2～3時間",4,IF(S37="3時間以上",5,IF(S37=0,""))))))</f>
        <v/>
      </c>
      <c r="V37" s="67">
        <f t="shared" ref="V37" si="40">L37*M37/100</f>
        <v>45</v>
      </c>
      <c r="W37" s="68">
        <f t="shared" ref="W37" si="41">V37/$N$47*100</f>
        <v>20</v>
      </c>
      <c r="X37" s="68">
        <f t="shared" ref="X37" si="42">V37</f>
        <v>45</v>
      </c>
      <c r="Y37" s="97">
        <f t="shared" ref="Y37" si="43">X37/$N$48*100</f>
        <v>8</v>
      </c>
      <c r="Z37" s="66">
        <f t="shared" ref="Z37" si="44">IF(J37=1,Y37*T37/5,"")</f>
        <v>0</v>
      </c>
      <c r="AA37" s="66" t="str">
        <f t="shared" ref="AA37" si="45">IF(J37=2,Y37*T37/5,"")</f>
        <v/>
      </c>
      <c r="AB37" s="66" t="str">
        <f t="shared" ref="AB37" si="46">IF(J37=3,Y37*T37/5,"")</f>
        <v/>
      </c>
      <c r="AC37" s="66" t="str">
        <f t="shared" ref="AC37" si="47">IF(J37=4,Y37*T37/5,"")</f>
        <v/>
      </c>
      <c r="AD37" s="66" t="str">
        <f t="shared" ref="AD37" si="48">IF(J37=5,Y37*T37/5,"")</f>
        <v/>
      </c>
      <c r="AE37" s="98"/>
    </row>
    <row r="38" spans="2:31" ht="14.25" customHeight="1">
      <c r="B38" s="574"/>
      <c r="C38" s="581"/>
      <c r="D38" s="574"/>
      <c r="E38" s="579"/>
      <c r="F38" s="24" t="s">
        <v>105</v>
      </c>
      <c r="G38" s="18">
        <v>4</v>
      </c>
      <c r="H38" s="18" t="s">
        <v>82</v>
      </c>
      <c r="I38" s="18" t="s">
        <v>83</v>
      </c>
      <c r="J38" s="18">
        <v>2</v>
      </c>
      <c r="K38" s="18" t="s">
        <v>84</v>
      </c>
      <c r="L38" s="18">
        <f t="shared" si="37"/>
        <v>90</v>
      </c>
      <c r="M38" s="18">
        <v>100</v>
      </c>
      <c r="N38" s="45">
        <f>IF(H38="必修",L38*M38/100,IF(T38=0,0,L38*M38/100))</f>
        <v>90</v>
      </c>
      <c r="O38" s="46">
        <f>'2年生'!Q13</f>
        <v>0</v>
      </c>
      <c r="P38" s="46">
        <f>'2年生'!R13</f>
        <v>0</v>
      </c>
      <c r="Q38" s="46">
        <f>'2年生'!S13</f>
        <v>0</v>
      </c>
      <c r="R38" s="46">
        <f>'2年生'!T13</f>
        <v>0</v>
      </c>
      <c r="S38" s="69">
        <f>'2年生'!O13</f>
        <v>0</v>
      </c>
      <c r="T38" s="69">
        <f>'2年生'!P13</f>
        <v>0</v>
      </c>
      <c r="U38" s="70" t="str">
        <f>IF(S38="30分未満",1,IF(S38="30分～1時間",2,IF(S38="1～2時間",3,IF(S38="2～3時間",4,IF(S38="3時間以上",5,IF(S38=0,""))))))</f>
        <v/>
      </c>
      <c r="V38" s="71">
        <f>L38*M38/100</f>
        <v>90</v>
      </c>
      <c r="W38" s="72">
        <f>V38/$N$47*100</f>
        <v>40</v>
      </c>
      <c r="X38" s="72">
        <f>V38</f>
        <v>90</v>
      </c>
      <c r="Y38" s="99">
        <f>X38/$N$48*100</f>
        <v>16</v>
      </c>
      <c r="Z38" s="70" t="str">
        <f>IF(J38=1,Y38*T38/5,"")</f>
        <v/>
      </c>
      <c r="AA38" s="70">
        <f>IF(J38=2,Y38*T38/5,"")</f>
        <v>0</v>
      </c>
      <c r="AB38" s="70" t="str">
        <f>IF(J38=3,Y38*T38/5,"")</f>
        <v/>
      </c>
      <c r="AC38" s="70" t="str">
        <f>IF(J38=4,Y38*T38/5,"")</f>
        <v/>
      </c>
      <c r="AD38" s="70" t="str">
        <f>IF(J38=5,Y38*T38/5,"")</f>
        <v/>
      </c>
      <c r="AE38" s="100"/>
    </row>
    <row r="39" spans="2:31" ht="14.25" customHeight="1">
      <c r="B39" s="574"/>
      <c r="C39" s="581"/>
      <c r="D39" s="574"/>
      <c r="E39" s="579"/>
      <c r="F39" s="24" t="s">
        <v>106</v>
      </c>
      <c r="G39" s="18">
        <v>2</v>
      </c>
      <c r="H39" s="18" t="s">
        <v>82</v>
      </c>
      <c r="I39" s="18" t="s">
        <v>83</v>
      </c>
      <c r="J39" s="18">
        <v>3</v>
      </c>
      <c r="K39" s="18" t="s">
        <v>84</v>
      </c>
      <c r="L39" s="18">
        <f t="shared" si="37"/>
        <v>45</v>
      </c>
      <c r="M39" s="18">
        <v>100</v>
      </c>
      <c r="N39" s="45">
        <f>IF(H39="必修",L39*M39/100,IF(T39=0,0,L39*M39/100))</f>
        <v>45</v>
      </c>
      <c r="O39" s="46">
        <f>'3年生'!Q13</f>
        <v>0</v>
      </c>
      <c r="P39" s="46">
        <f>'3年生'!R13</f>
        <v>0</v>
      </c>
      <c r="Q39" s="46">
        <f>'3年生'!S13</f>
        <v>0</v>
      </c>
      <c r="R39" s="46">
        <f>'3年生'!T13</f>
        <v>0</v>
      </c>
      <c r="S39" s="69">
        <f>'3年生'!O13</f>
        <v>0</v>
      </c>
      <c r="T39" s="69">
        <f>'3年生'!P13</f>
        <v>0</v>
      </c>
      <c r="U39" s="70" t="str">
        <f>IF(S39="30分未満",1,IF(S39="30分～1時間",2,IF(S39="1～2時間",3,IF(S39="2～3時間",4,IF(S39="3時間以上",5,IF(S39=0,""))))))</f>
        <v/>
      </c>
      <c r="V39" s="71">
        <f>L39*M39/100</f>
        <v>45</v>
      </c>
      <c r="W39" s="72">
        <f>V39/$N$47*100</f>
        <v>20</v>
      </c>
      <c r="X39" s="72">
        <f>V39</f>
        <v>45</v>
      </c>
      <c r="Y39" s="99">
        <f>X39/$N$48*100</f>
        <v>8</v>
      </c>
      <c r="Z39" s="70" t="str">
        <f>IF(J39=1,Y39*T39/5,"")</f>
        <v/>
      </c>
      <c r="AA39" s="70" t="str">
        <f>IF(J39=2,Y39*T39/5,"")</f>
        <v/>
      </c>
      <c r="AB39" s="70">
        <f>IF(J39=3,Y39*T39/5,"")</f>
        <v>0</v>
      </c>
      <c r="AC39" s="70" t="str">
        <f>IF(J39=4,Y39*T39/5,"")</f>
        <v/>
      </c>
      <c r="AD39" s="70" t="str">
        <f>IF(J39=5,Y39*T39/5,"")</f>
        <v/>
      </c>
      <c r="AE39" s="100"/>
    </row>
    <row r="40" spans="2:31" ht="14.25" customHeight="1">
      <c r="B40" s="574"/>
      <c r="C40" s="581"/>
      <c r="D40" s="574"/>
      <c r="E40" s="579"/>
      <c r="F40" s="24" t="s">
        <v>107</v>
      </c>
      <c r="G40" s="18">
        <v>1</v>
      </c>
      <c r="H40" s="18" t="s">
        <v>82</v>
      </c>
      <c r="I40" s="18" t="s">
        <v>83</v>
      </c>
      <c r="J40" s="18">
        <v>4</v>
      </c>
      <c r="K40" s="18" t="s">
        <v>91</v>
      </c>
      <c r="L40" s="18">
        <f t="shared" si="37"/>
        <v>22.5</v>
      </c>
      <c r="M40" s="18">
        <v>100</v>
      </c>
      <c r="N40" s="45">
        <f>IF(H40="必修",L40*M40/100,IF(T40=0,0,L40*M40/100))</f>
        <v>22.5</v>
      </c>
      <c r="O40" s="46">
        <f>'4年生'!Q21</f>
        <v>0</v>
      </c>
      <c r="P40" s="46">
        <f>'4年生'!R21</f>
        <v>0</v>
      </c>
      <c r="Q40" s="46">
        <f>'4年生'!S21</f>
        <v>0</v>
      </c>
      <c r="R40" s="46">
        <f>'4年生'!T21</f>
        <v>0</v>
      </c>
      <c r="S40" s="69">
        <f>'4年生'!O21</f>
        <v>0</v>
      </c>
      <c r="T40" s="69">
        <f>'4年生'!P21</f>
        <v>0</v>
      </c>
      <c r="U40" s="70" t="str">
        <f>IF(S40="30分未満",1,IF(S40="30分～1時間",2,IF(S40="1～2時間",3,IF(S40="2～3時間",4,IF(S40="3時間以上",5,IF(S40=0,""))))))</f>
        <v/>
      </c>
      <c r="V40" s="71">
        <f>L40*M40/100</f>
        <v>22.5</v>
      </c>
      <c r="W40" s="72">
        <f>V40/$N$47*100</f>
        <v>10</v>
      </c>
      <c r="X40" s="72">
        <f>V40</f>
        <v>22.5</v>
      </c>
      <c r="Y40" s="99">
        <f>X40/$N$48*100</f>
        <v>4</v>
      </c>
      <c r="Z40" s="70" t="str">
        <f>IF(J40=1,Y40*T40/5,"")</f>
        <v/>
      </c>
      <c r="AA40" s="70" t="str">
        <f>IF(J40=2,Y40*T40/5,"")</f>
        <v/>
      </c>
      <c r="AB40" s="70" t="str">
        <f>IF(J40=3,Y40*T40/5,"")</f>
        <v/>
      </c>
      <c r="AC40" s="70">
        <f>IF(J40=4,Y40*T40/5,"")</f>
        <v>0</v>
      </c>
      <c r="AD40" s="70" t="str">
        <f>IF(J40=5,Y40*T40/5,"")</f>
        <v/>
      </c>
      <c r="AE40" s="100"/>
    </row>
    <row r="41" spans="2:31" ht="14.25" customHeight="1">
      <c r="B41" s="574"/>
      <c r="C41" s="581"/>
      <c r="D41" s="574"/>
      <c r="E41" s="579"/>
      <c r="F41" s="24" t="s">
        <v>108</v>
      </c>
      <c r="G41" s="18">
        <v>1</v>
      </c>
      <c r="H41" s="18" t="s">
        <v>82</v>
      </c>
      <c r="I41" s="18" t="s">
        <v>83</v>
      </c>
      <c r="J41" s="18">
        <v>5</v>
      </c>
      <c r="K41" s="18" t="s">
        <v>91</v>
      </c>
      <c r="L41" s="18">
        <f t="shared" si="37"/>
        <v>22.5</v>
      </c>
      <c r="M41" s="18">
        <v>100</v>
      </c>
      <c r="N41" s="45">
        <f>IF(H41="必修",L41*M41/100,IF(T41=0,0,L41*M41/100))</f>
        <v>22.5</v>
      </c>
      <c r="O41" s="46">
        <f>'5年生'!Q33</f>
        <v>0</v>
      </c>
      <c r="P41" s="46">
        <f>'5年生'!R33</f>
        <v>0</v>
      </c>
      <c r="Q41" s="46">
        <f>'5年生'!S33</f>
        <v>0</v>
      </c>
      <c r="R41" s="46">
        <f>'5年生'!T33</f>
        <v>0</v>
      </c>
      <c r="S41" s="69">
        <f>'5年生'!O33</f>
        <v>0</v>
      </c>
      <c r="T41" s="69">
        <f>'5年生'!P33</f>
        <v>0</v>
      </c>
      <c r="U41" s="70" t="str">
        <f>IF(S41="30分未満",1,IF(S41="30分～1時間",2,IF(S41="1～2時間",3,IF(S41="2～3時間",4,IF(S41="3時間以上",5,IF(S41=0,""))))))</f>
        <v/>
      </c>
      <c r="V41" s="71">
        <f>L41*M41/100</f>
        <v>22.5</v>
      </c>
      <c r="W41" s="72">
        <f>V41/$N$47*100</f>
        <v>10</v>
      </c>
      <c r="X41" s="72">
        <f>V41</f>
        <v>22.5</v>
      </c>
      <c r="Y41" s="99">
        <f>X41/$N$48*100</f>
        <v>4</v>
      </c>
      <c r="Z41" s="70" t="str">
        <f>IF(J41=1,Y41*T41/5,"")</f>
        <v/>
      </c>
      <c r="AA41" s="70" t="str">
        <f>IF(J41=2,Y41*T41/5,"")</f>
        <v/>
      </c>
      <c r="AB41" s="70" t="str">
        <f>IF(J41=3,Y41*T41/5,"")</f>
        <v/>
      </c>
      <c r="AC41" s="70" t="str">
        <f>IF(J41=4,Y41*T41/5,"")</f>
        <v/>
      </c>
      <c r="AD41" s="70">
        <f>IF(J41=5,Y41*T41/5,"")</f>
        <v>0</v>
      </c>
      <c r="AE41" s="100"/>
    </row>
    <row r="42" spans="2:31" ht="14.25" customHeight="1">
      <c r="B42" s="574"/>
      <c r="C42" s="581"/>
      <c r="D42" s="15"/>
      <c r="E42" s="21"/>
      <c r="F42" s="22" t="s">
        <v>109</v>
      </c>
      <c r="G42" s="23"/>
      <c r="H42" s="23"/>
      <c r="I42" s="23"/>
      <c r="J42" s="23">
        <v>1</v>
      </c>
      <c r="K42" s="23"/>
      <c r="L42" s="23" t="str">
        <f t="shared" si="37"/>
        <v/>
      </c>
      <c r="M42" s="23"/>
      <c r="N42" s="49"/>
      <c r="O42" s="50"/>
      <c r="P42" s="50"/>
      <c r="Q42" s="50"/>
      <c r="R42" s="77"/>
      <c r="S42" s="78"/>
      <c r="T42" s="78">
        <f t="shared" ref="T42" si="49">AE42</f>
        <v>0</v>
      </c>
      <c r="U42" s="79"/>
      <c r="V42" s="80"/>
      <c r="W42" s="81"/>
      <c r="X42" s="81"/>
      <c r="Y42" s="81"/>
      <c r="Z42" s="79">
        <f>SUM(Z37:Z41)</f>
        <v>0</v>
      </c>
      <c r="AA42" s="79"/>
      <c r="AB42" s="79"/>
      <c r="AC42" s="79"/>
      <c r="AD42" s="79"/>
      <c r="AE42" s="102">
        <f t="shared" ref="AE42" si="50">SUM(Z42:AD42)/100</f>
        <v>0</v>
      </c>
    </row>
    <row r="43" spans="2:31" ht="14.25" customHeight="1">
      <c r="B43" s="574"/>
      <c r="C43" s="581"/>
      <c r="D43" s="15"/>
      <c r="E43" s="21"/>
      <c r="F43" s="24" t="s">
        <v>110</v>
      </c>
      <c r="G43" s="18"/>
      <c r="H43" s="18"/>
      <c r="I43" s="18"/>
      <c r="J43" s="18">
        <v>2</v>
      </c>
      <c r="K43" s="18"/>
      <c r="L43" s="18" t="str">
        <f t="shared" si="37"/>
        <v/>
      </c>
      <c r="M43" s="18"/>
      <c r="N43" s="45"/>
      <c r="O43" s="51"/>
      <c r="P43" s="51"/>
      <c r="Q43" s="51"/>
      <c r="R43" s="46"/>
      <c r="S43" s="69"/>
      <c r="T43" s="69">
        <f>AE43</f>
        <v>0</v>
      </c>
      <c r="U43" s="70"/>
      <c r="V43" s="71"/>
      <c r="W43" s="72"/>
      <c r="X43" s="72"/>
      <c r="Y43" s="72"/>
      <c r="Z43" s="70"/>
      <c r="AA43" s="70">
        <f>SUM(AA37:AA41)</f>
        <v>0</v>
      </c>
      <c r="AB43" s="70"/>
      <c r="AC43" s="70"/>
      <c r="AD43" s="70"/>
      <c r="AE43" s="103">
        <f>SUM(Z43:AD43)/100</f>
        <v>0</v>
      </c>
    </row>
    <row r="44" spans="2:31" ht="14.25" customHeight="1">
      <c r="B44" s="574"/>
      <c r="C44" s="581"/>
      <c r="D44" s="15"/>
      <c r="E44" s="21"/>
      <c r="F44" s="24" t="s">
        <v>111</v>
      </c>
      <c r="G44" s="18"/>
      <c r="H44" s="18"/>
      <c r="I44" s="18"/>
      <c r="J44" s="18">
        <v>3</v>
      </c>
      <c r="K44" s="18"/>
      <c r="L44" s="18" t="str">
        <f t="shared" si="37"/>
        <v/>
      </c>
      <c r="M44" s="18"/>
      <c r="N44" s="45"/>
      <c r="O44" s="51"/>
      <c r="P44" s="51"/>
      <c r="Q44" s="51"/>
      <c r="R44" s="46"/>
      <c r="S44" s="69"/>
      <c r="T44" s="69">
        <f>AE44</f>
        <v>0</v>
      </c>
      <c r="U44" s="70"/>
      <c r="V44" s="71"/>
      <c r="W44" s="72"/>
      <c r="X44" s="72"/>
      <c r="Y44" s="72"/>
      <c r="Z44" s="70"/>
      <c r="AA44" s="70"/>
      <c r="AB44" s="70">
        <f>SUM(AB37:AB41)</f>
        <v>0</v>
      </c>
      <c r="AC44" s="70"/>
      <c r="AD44" s="70"/>
      <c r="AE44" s="103">
        <f>SUM(Z44:AD44)/100</f>
        <v>0</v>
      </c>
    </row>
    <row r="45" spans="2:31" ht="14.25" customHeight="1">
      <c r="B45" s="574"/>
      <c r="C45" s="581"/>
      <c r="D45" s="15"/>
      <c r="E45" s="21"/>
      <c r="F45" s="24" t="s">
        <v>112</v>
      </c>
      <c r="G45" s="18"/>
      <c r="H45" s="18"/>
      <c r="I45" s="18"/>
      <c r="J45" s="18">
        <v>4</v>
      </c>
      <c r="K45" s="18"/>
      <c r="L45" s="18" t="str">
        <f t="shared" si="37"/>
        <v/>
      </c>
      <c r="M45" s="18"/>
      <c r="N45" s="45"/>
      <c r="O45" s="51"/>
      <c r="P45" s="51"/>
      <c r="Q45" s="51"/>
      <c r="R45" s="46"/>
      <c r="S45" s="69"/>
      <c r="T45" s="69">
        <f>AE45</f>
        <v>0</v>
      </c>
      <c r="U45" s="70"/>
      <c r="V45" s="71"/>
      <c r="W45" s="72"/>
      <c r="X45" s="72"/>
      <c r="Y45" s="72"/>
      <c r="Z45" s="70"/>
      <c r="AA45" s="70"/>
      <c r="AB45" s="70"/>
      <c r="AC45" s="70">
        <f>SUM(AC37:AC41)</f>
        <v>0</v>
      </c>
      <c r="AD45" s="70"/>
      <c r="AE45" s="103">
        <f>SUM(Z45:AD45)/100</f>
        <v>0</v>
      </c>
    </row>
    <row r="46" spans="2:31" ht="14.25" customHeight="1">
      <c r="B46" s="574"/>
      <c r="C46" s="581"/>
      <c r="D46" s="15"/>
      <c r="E46" s="21"/>
      <c r="F46" s="24" t="s">
        <v>113</v>
      </c>
      <c r="G46" s="18"/>
      <c r="H46" s="18"/>
      <c r="I46" s="18"/>
      <c r="J46" s="18">
        <v>5</v>
      </c>
      <c r="K46" s="18"/>
      <c r="L46" s="18" t="str">
        <f t="shared" si="37"/>
        <v/>
      </c>
      <c r="M46" s="18"/>
      <c r="N46" s="45"/>
      <c r="O46" s="51"/>
      <c r="P46" s="51"/>
      <c r="Q46" s="51"/>
      <c r="R46" s="46"/>
      <c r="S46" s="69"/>
      <c r="T46" s="69">
        <f>AE46</f>
        <v>0</v>
      </c>
      <c r="U46" s="70"/>
      <c r="V46" s="71"/>
      <c r="W46" s="72"/>
      <c r="X46" s="72"/>
      <c r="Y46" s="72"/>
      <c r="Z46" s="70"/>
      <c r="AA46" s="70"/>
      <c r="AB46" s="70"/>
      <c r="AC46" s="70"/>
      <c r="AD46" s="70">
        <f>SUM(AD37:AD41)</f>
        <v>0</v>
      </c>
      <c r="AE46" s="103">
        <f>SUM(Z46:AD46)/100</f>
        <v>0</v>
      </c>
    </row>
    <row r="47" spans="2:31" ht="14.25" customHeight="1">
      <c r="B47" s="574"/>
      <c r="C47" s="581"/>
      <c r="D47" s="15"/>
      <c r="E47" s="21"/>
      <c r="F47" s="24" t="s">
        <v>114</v>
      </c>
      <c r="G47" s="18"/>
      <c r="H47" s="18"/>
      <c r="I47" s="18"/>
      <c r="J47" s="18">
        <v>5</v>
      </c>
      <c r="K47" s="18"/>
      <c r="L47" s="18" t="str">
        <f t="shared" si="37"/>
        <v/>
      </c>
      <c r="M47" s="18"/>
      <c r="N47" s="45">
        <f>SUM(N37:N41)</f>
        <v>225</v>
      </c>
      <c r="O47" s="51"/>
      <c r="P47" s="51"/>
      <c r="Q47" s="51"/>
      <c r="R47" s="46"/>
      <c r="S47" s="69"/>
      <c r="T47" s="69"/>
      <c r="U47" s="70"/>
      <c r="V47" s="71">
        <f>SUM(V37:V41)</f>
        <v>225</v>
      </c>
      <c r="W47" s="72"/>
      <c r="X47" s="72"/>
      <c r="Y47" s="72"/>
      <c r="Z47" s="70"/>
      <c r="AA47" s="70"/>
      <c r="AB47" s="70"/>
      <c r="AC47" s="70"/>
      <c r="AD47" s="70"/>
      <c r="AE47" s="103">
        <f>SUM(AE42:AE46)</f>
        <v>0</v>
      </c>
    </row>
    <row r="48" spans="2:31" ht="14.25" customHeight="1">
      <c r="B48" s="587"/>
      <c r="C48" s="582"/>
      <c r="D48" s="25"/>
      <c r="E48" s="26"/>
      <c r="F48" s="27" t="s">
        <v>115</v>
      </c>
      <c r="G48" s="28"/>
      <c r="H48" s="28"/>
      <c r="I48" s="28"/>
      <c r="J48" s="28">
        <v>5</v>
      </c>
      <c r="K48" s="28"/>
      <c r="L48" s="28" t="str">
        <f t="shared" si="37"/>
        <v/>
      </c>
      <c r="M48" s="28"/>
      <c r="N48" s="52">
        <f>N36+N47</f>
        <v>562.5</v>
      </c>
      <c r="O48" s="53"/>
      <c r="P48" s="53"/>
      <c r="Q48" s="53"/>
      <c r="R48" s="82"/>
      <c r="S48" s="83"/>
      <c r="T48" s="83"/>
      <c r="U48" s="84"/>
      <c r="V48" s="85">
        <f>$V$36+$V$47</f>
        <v>855</v>
      </c>
      <c r="W48" s="86"/>
      <c r="X48" s="86"/>
      <c r="Y48" s="86"/>
      <c r="Z48" s="84">
        <f t="shared" ref="Z48" si="51">SUM(Z31:Z35)+SUM(Z42:Z46)</f>
        <v>0</v>
      </c>
      <c r="AA48" s="84">
        <f>SUM(AA31:AA35)+SUM(AA42:AA46)</f>
        <v>0</v>
      </c>
      <c r="AB48" s="84">
        <f>SUM(AB31:AB35)+SUM(AB42:AB46)</f>
        <v>0</v>
      </c>
      <c r="AC48" s="84">
        <f>SUM(AC31:AC35)+SUM(AC42:AC46)</f>
        <v>0</v>
      </c>
      <c r="AD48" s="84">
        <f>SUM(AD31:AD35)+SUM(AD42:AD46)</f>
        <v>0</v>
      </c>
      <c r="AE48" s="105">
        <f>AE36+AE47</f>
        <v>0</v>
      </c>
    </row>
    <row r="49" spans="2:31" ht="14.25" customHeight="1">
      <c r="B49" s="573" t="s">
        <v>33</v>
      </c>
      <c r="C49" s="580" t="s">
        <v>116</v>
      </c>
      <c r="D49" s="10">
        <v>1</v>
      </c>
      <c r="E49" s="11" t="s">
        <v>117</v>
      </c>
      <c r="F49" s="30" t="s">
        <v>118</v>
      </c>
      <c r="G49" s="31">
        <v>2</v>
      </c>
      <c r="H49" s="32" t="s">
        <v>82</v>
      </c>
      <c r="I49" s="32" t="s">
        <v>94</v>
      </c>
      <c r="J49" s="32">
        <v>4</v>
      </c>
      <c r="K49" s="32" t="s">
        <v>91</v>
      </c>
      <c r="L49" s="32">
        <f t="shared" si="37"/>
        <v>22.5</v>
      </c>
      <c r="M49" s="32">
        <v>50</v>
      </c>
      <c r="N49" s="54">
        <f>IF(H49="必修",L49*M49/100,IF(T49=0,0,L49*M49/100))</f>
        <v>11.25</v>
      </c>
      <c r="O49" s="55">
        <f>'4年生'!Q25</f>
        <v>0</v>
      </c>
      <c r="P49" s="55">
        <f>'4年生'!R25</f>
        <v>0</v>
      </c>
      <c r="Q49" s="55">
        <f>'4年生'!S25</f>
        <v>0</v>
      </c>
      <c r="R49" s="55">
        <f>'4年生'!T25</f>
        <v>0</v>
      </c>
      <c r="S49" s="87">
        <f>'4年生'!O25</f>
        <v>0</v>
      </c>
      <c r="T49" s="87">
        <f>'4年生'!P25</f>
        <v>0</v>
      </c>
      <c r="U49" s="88" t="str">
        <f>IF(S49="30分未満",1,IF(S49="30分～1時間",2,IF(S49="1～2時間",3,IF(S49="2～3時間",4,IF(S49="3時間以上",5,IF(S49=0,""))))))</f>
        <v/>
      </c>
      <c r="V49" s="89">
        <f>L49*M49/100</f>
        <v>11.25</v>
      </c>
      <c r="W49" s="90">
        <f>V49/$N$55*100</f>
        <v>100</v>
      </c>
      <c r="X49" s="90">
        <f>V49</f>
        <v>11.25</v>
      </c>
      <c r="Y49" s="106">
        <f>X49/$N$64*100</f>
        <v>25</v>
      </c>
      <c r="Z49" s="88" t="str">
        <f>IF(J49=1,Y49*T49/5,"")</f>
        <v/>
      </c>
      <c r="AA49" s="88" t="str">
        <f>IF(J49=2,Y49*T49/5,"")</f>
        <v/>
      </c>
      <c r="AB49" s="88" t="str">
        <f>IF(J49=3,Y49*T49/5,"")</f>
        <v/>
      </c>
      <c r="AC49" s="88">
        <f>IF(J49=4,Y49*T49/5,"")</f>
        <v>0</v>
      </c>
      <c r="AD49" s="88" t="str">
        <f>IF(J49=5,Y49*T49/5,"")</f>
        <v/>
      </c>
      <c r="AE49" s="107"/>
    </row>
    <row r="50" spans="2:31" ht="14.25" customHeight="1">
      <c r="B50" s="574"/>
      <c r="C50" s="581"/>
      <c r="D50" s="15"/>
      <c r="E50" s="21"/>
      <c r="F50" s="22" t="s">
        <v>119</v>
      </c>
      <c r="G50" s="23"/>
      <c r="H50" s="23"/>
      <c r="I50" s="23"/>
      <c r="J50" s="23">
        <v>1</v>
      </c>
      <c r="K50" s="23"/>
      <c r="L50" s="23" t="str">
        <f t="shared" si="37"/>
        <v/>
      </c>
      <c r="M50" s="23"/>
      <c r="N50" s="49"/>
      <c r="O50" s="50"/>
      <c r="P50" s="50"/>
      <c r="Q50" s="50"/>
      <c r="R50" s="77"/>
      <c r="S50" s="78"/>
      <c r="T50" s="78">
        <f t="shared" ref="T50" si="52">AE50</f>
        <v>0</v>
      </c>
      <c r="U50" s="79"/>
      <c r="V50" s="80"/>
      <c r="W50" s="81"/>
      <c r="X50" s="81"/>
      <c r="Y50" s="81"/>
      <c r="Z50" s="79">
        <f>SUM(Z49:Z49)</f>
        <v>0</v>
      </c>
      <c r="AA50" s="79"/>
      <c r="AB50" s="79"/>
      <c r="AC50" s="79"/>
      <c r="AD50" s="79"/>
      <c r="AE50" s="102">
        <f t="shared" ref="AE50" si="53">SUM(Z50:AD50)/100</f>
        <v>0</v>
      </c>
    </row>
    <row r="51" spans="2:31" ht="14.25" customHeight="1">
      <c r="B51" s="574"/>
      <c r="C51" s="581"/>
      <c r="D51" s="15"/>
      <c r="E51" s="21"/>
      <c r="F51" s="24" t="s">
        <v>120</v>
      </c>
      <c r="G51" s="18"/>
      <c r="H51" s="18"/>
      <c r="I51" s="18"/>
      <c r="J51" s="18">
        <v>2</v>
      </c>
      <c r="K51" s="18"/>
      <c r="L51" s="18" t="str">
        <f t="shared" si="37"/>
        <v/>
      </c>
      <c r="M51" s="18"/>
      <c r="N51" s="45"/>
      <c r="O51" s="51"/>
      <c r="P51" s="51"/>
      <c r="Q51" s="51"/>
      <c r="R51" s="46"/>
      <c r="S51" s="69"/>
      <c r="T51" s="69">
        <f>AE51</f>
        <v>0</v>
      </c>
      <c r="U51" s="70"/>
      <c r="V51" s="71"/>
      <c r="W51" s="72"/>
      <c r="X51" s="72"/>
      <c r="Y51" s="72"/>
      <c r="Z51" s="70"/>
      <c r="AA51" s="70">
        <f>SUM(AA49:AA49)</f>
        <v>0</v>
      </c>
      <c r="AB51" s="70"/>
      <c r="AC51" s="70"/>
      <c r="AD51" s="70"/>
      <c r="AE51" s="103">
        <f>SUM(Z51:AD51)/100</f>
        <v>0</v>
      </c>
    </row>
    <row r="52" spans="2:31" ht="14.25" customHeight="1">
      <c r="B52" s="574"/>
      <c r="C52" s="581"/>
      <c r="D52" s="15"/>
      <c r="E52" s="21"/>
      <c r="F52" s="24" t="s">
        <v>121</v>
      </c>
      <c r="G52" s="18"/>
      <c r="H52" s="18"/>
      <c r="I52" s="18"/>
      <c r="J52" s="18">
        <v>3</v>
      </c>
      <c r="K52" s="18"/>
      <c r="L52" s="18" t="str">
        <f t="shared" si="37"/>
        <v/>
      </c>
      <c r="M52" s="18"/>
      <c r="N52" s="45"/>
      <c r="O52" s="51"/>
      <c r="P52" s="51"/>
      <c r="Q52" s="51"/>
      <c r="R52" s="46"/>
      <c r="S52" s="69"/>
      <c r="T52" s="69">
        <f>AE52</f>
        <v>0</v>
      </c>
      <c r="U52" s="70"/>
      <c r="V52" s="71"/>
      <c r="W52" s="72"/>
      <c r="X52" s="72"/>
      <c r="Y52" s="72"/>
      <c r="Z52" s="70"/>
      <c r="AA52" s="70"/>
      <c r="AB52" s="70">
        <f>SUM(AB49:AB49)</f>
        <v>0</v>
      </c>
      <c r="AC52" s="70"/>
      <c r="AD52" s="70"/>
      <c r="AE52" s="103">
        <f>SUM(Z52:AD52)/100</f>
        <v>0</v>
      </c>
    </row>
    <row r="53" spans="2:31" ht="14.25" customHeight="1">
      <c r="B53" s="574"/>
      <c r="C53" s="581"/>
      <c r="D53" s="15"/>
      <c r="E53" s="21"/>
      <c r="F53" s="24" t="s">
        <v>122</v>
      </c>
      <c r="G53" s="18"/>
      <c r="H53" s="18"/>
      <c r="I53" s="18"/>
      <c r="J53" s="18">
        <v>4</v>
      </c>
      <c r="K53" s="18"/>
      <c r="L53" s="18" t="str">
        <f t="shared" si="37"/>
        <v/>
      </c>
      <c r="M53" s="18"/>
      <c r="N53" s="45"/>
      <c r="O53" s="51"/>
      <c r="P53" s="51"/>
      <c r="Q53" s="51"/>
      <c r="R53" s="46"/>
      <c r="S53" s="69"/>
      <c r="T53" s="69">
        <f>AE53</f>
        <v>0</v>
      </c>
      <c r="U53" s="70"/>
      <c r="V53" s="71"/>
      <c r="W53" s="72"/>
      <c r="X53" s="72"/>
      <c r="Y53" s="72"/>
      <c r="Z53" s="70"/>
      <c r="AA53" s="70"/>
      <c r="AB53" s="70"/>
      <c r="AC53" s="70">
        <f>SUM(AC49:AC49)</f>
        <v>0</v>
      </c>
      <c r="AD53" s="70"/>
      <c r="AE53" s="103">
        <f>SUM(Z53:AD53)/100</f>
        <v>0</v>
      </c>
    </row>
    <row r="54" spans="2:31" ht="14.25" customHeight="1">
      <c r="B54" s="574"/>
      <c r="C54" s="581"/>
      <c r="D54" s="15"/>
      <c r="E54" s="21"/>
      <c r="F54" s="24" t="s">
        <v>123</v>
      </c>
      <c r="G54" s="18"/>
      <c r="H54" s="18"/>
      <c r="I54" s="18"/>
      <c r="J54" s="18">
        <v>5</v>
      </c>
      <c r="K54" s="18"/>
      <c r="L54" s="18" t="str">
        <f t="shared" si="37"/>
        <v/>
      </c>
      <c r="M54" s="18"/>
      <c r="N54" s="45"/>
      <c r="O54" s="51"/>
      <c r="P54" s="51"/>
      <c r="Q54" s="51"/>
      <c r="R54" s="46"/>
      <c r="S54" s="69"/>
      <c r="T54" s="69">
        <f>AE54</f>
        <v>0</v>
      </c>
      <c r="U54" s="70"/>
      <c r="V54" s="71"/>
      <c r="W54" s="72"/>
      <c r="X54" s="72"/>
      <c r="Y54" s="72"/>
      <c r="Z54" s="70"/>
      <c r="AA54" s="70"/>
      <c r="AB54" s="70"/>
      <c r="AC54" s="70"/>
      <c r="AD54" s="70">
        <f>SUM(AD49:AD49)</f>
        <v>0</v>
      </c>
      <c r="AE54" s="103">
        <f>SUM(Z54:AD54)</f>
        <v>0</v>
      </c>
    </row>
    <row r="55" spans="2:31" ht="14.25" customHeight="1">
      <c r="B55" s="574"/>
      <c r="C55" s="581"/>
      <c r="D55" s="25"/>
      <c r="E55" s="26"/>
      <c r="F55" s="27" t="s">
        <v>124</v>
      </c>
      <c r="G55" s="28"/>
      <c r="H55" s="28"/>
      <c r="I55" s="28"/>
      <c r="J55" s="28">
        <v>5</v>
      </c>
      <c r="K55" s="28"/>
      <c r="L55" s="28" t="str">
        <f t="shared" si="37"/>
        <v/>
      </c>
      <c r="M55" s="28"/>
      <c r="N55" s="52">
        <f>SUM(N49)</f>
        <v>11.25</v>
      </c>
      <c r="O55" s="53"/>
      <c r="P55" s="53"/>
      <c r="Q55" s="53"/>
      <c r="R55" s="82"/>
      <c r="S55" s="83"/>
      <c r="T55" s="83"/>
      <c r="U55" s="84"/>
      <c r="V55" s="85">
        <f>SUM(V49:V49)</f>
        <v>11.25</v>
      </c>
      <c r="W55" s="86"/>
      <c r="X55" s="86"/>
      <c r="Y55" s="86"/>
      <c r="Z55" s="84"/>
      <c r="AA55" s="84"/>
      <c r="AB55" s="84"/>
      <c r="AC55" s="84"/>
      <c r="AD55" s="84"/>
      <c r="AE55" s="104">
        <f>SUM(AE50:AE54)</f>
        <v>0</v>
      </c>
    </row>
    <row r="56" spans="2:31" ht="14.25" customHeight="1">
      <c r="B56" s="574"/>
      <c r="C56" s="581"/>
      <c r="D56" s="10">
        <v>2</v>
      </c>
      <c r="E56" s="11" t="s">
        <v>125</v>
      </c>
      <c r="F56" s="33" t="s">
        <v>118</v>
      </c>
      <c r="G56" s="34">
        <v>2</v>
      </c>
      <c r="H56" s="34" t="s">
        <v>82</v>
      </c>
      <c r="I56" s="34" t="s">
        <v>94</v>
      </c>
      <c r="J56" s="34">
        <v>4</v>
      </c>
      <c r="K56" s="34" t="s">
        <v>91</v>
      </c>
      <c r="L56" s="34">
        <f t="shared" si="37"/>
        <v>22.5</v>
      </c>
      <c r="M56" s="34">
        <v>50</v>
      </c>
      <c r="N56" s="56">
        <f>IF(H56="必修",L56*M56/100,IF(T56=0,0,L56*M56/100))</f>
        <v>11.25</v>
      </c>
      <c r="O56" s="57"/>
      <c r="P56" s="57"/>
      <c r="Q56" s="57"/>
      <c r="R56" s="91"/>
      <c r="S56" s="92"/>
      <c r="T56" s="92">
        <f>T49</f>
        <v>0</v>
      </c>
      <c r="U56" s="93"/>
      <c r="V56" s="94">
        <f>L56*M56/100</f>
        <v>11.25</v>
      </c>
      <c r="W56" s="95">
        <f>V56/$N$63*100</f>
        <v>33.333333333333329</v>
      </c>
      <c r="X56" s="95">
        <f>V56</f>
        <v>11.25</v>
      </c>
      <c r="Y56" s="108">
        <f>X56/$N$64*100</f>
        <v>25</v>
      </c>
      <c r="Z56" s="109" t="str">
        <f>IF(J56=1,Y56*T56/5,"")</f>
        <v/>
      </c>
      <c r="AA56" s="109" t="str">
        <f>IF(J56=2,Y56*T56/5,"")</f>
        <v/>
      </c>
      <c r="AB56" s="109" t="str">
        <f>IF(J56=3,Y56*T56/5,"")</f>
        <v/>
      </c>
      <c r="AC56" s="109">
        <f>IF(J56=4,Y56*T56/5,"")</f>
        <v>0</v>
      </c>
      <c r="AD56" s="109" t="str">
        <f>IF(J56=5,Y56*T56/5,"")</f>
        <v/>
      </c>
      <c r="AE56" s="110"/>
    </row>
    <row r="57" spans="2:31" ht="14.25" customHeight="1">
      <c r="B57" s="574"/>
      <c r="C57" s="581"/>
      <c r="D57" s="35"/>
      <c r="E57" s="36"/>
      <c r="F57" s="19" t="s">
        <v>126</v>
      </c>
      <c r="G57" s="37">
        <v>1</v>
      </c>
      <c r="H57" s="37" t="s">
        <v>82</v>
      </c>
      <c r="I57" s="37" t="s">
        <v>83</v>
      </c>
      <c r="J57" s="37">
        <v>1</v>
      </c>
      <c r="K57" s="37" t="s">
        <v>91</v>
      </c>
      <c r="L57" s="37">
        <f t="shared" ref="L57" si="54">IF(I57="学修",G57/2*22.5,IF(I57=0,"",G57*22.5))</f>
        <v>22.5</v>
      </c>
      <c r="M57" s="37">
        <v>100</v>
      </c>
      <c r="N57" s="47">
        <f>IF(H57="必修",L57*M57/100,IF(T57=0,0,L57*M57/100))</f>
        <v>22.5</v>
      </c>
      <c r="O57" s="48">
        <f>'1年生'!Q23</f>
        <v>0</v>
      </c>
      <c r="P57" s="48">
        <f>'1年生'!R23</f>
        <v>0</v>
      </c>
      <c r="Q57" s="48">
        <f>'1年生'!S23</f>
        <v>0</v>
      </c>
      <c r="R57" s="48">
        <f>'1年生'!T23</f>
        <v>0</v>
      </c>
      <c r="S57" s="73">
        <f>'1年生'!O23</f>
        <v>0</v>
      </c>
      <c r="T57" s="73">
        <f>'1年生'!P23</f>
        <v>0</v>
      </c>
      <c r="U57" s="74" t="str">
        <f t="shared" ref="U57" si="55">IF(S57="30分未満",1,IF(S57="30分～1時間",2,IF(S57="1～2時間",3,IF(S57="2～3時間",4,IF(S57="3時間以上",5,IF(S57=0,""))))))</f>
        <v/>
      </c>
      <c r="V57" s="75">
        <f>L57*M57/100</f>
        <v>22.5</v>
      </c>
      <c r="W57" s="76">
        <f>V57/$N$63*100</f>
        <v>66.666666666666657</v>
      </c>
      <c r="X57" s="76">
        <f>V57</f>
        <v>22.5</v>
      </c>
      <c r="Y57" s="101">
        <f>X57/$N$64*100</f>
        <v>50</v>
      </c>
      <c r="Z57" s="74">
        <f>IF(J57=1,Y57*T57/5,"")</f>
        <v>0</v>
      </c>
      <c r="AA57" s="74" t="str">
        <f>IF(J57=2,Y57*T57/5,"")</f>
        <v/>
      </c>
      <c r="AB57" s="74" t="str">
        <f>IF(J57=3,Y57*T57/5,"")</f>
        <v/>
      </c>
      <c r="AC57" s="74" t="str">
        <f>IF(J57=4,Y57*T57/5,"")</f>
        <v/>
      </c>
      <c r="AD57" s="74" t="str">
        <f>IF(J57=5,Y57*T57/5,"")</f>
        <v/>
      </c>
      <c r="AE57" s="111"/>
    </row>
    <row r="58" spans="2:31" ht="14.25" customHeight="1">
      <c r="B58" s="574"/>
      <c r="C58" s="581"/>
      <c r="D58" s="15"/>
      <c r="E58" s="21"/>
      <c r="F58" s="22" t="s">
        <v>127</v>
      </c>
      <c r="G58" s="23"/>
      <c r="H58" s="23"/>
      <c r="I58" s="23"/>
      <c r="J58" s="23">
        <v>1</v>
      </c>
      <c r="K58" s="23"/>
      <c r="L58" s="23" t="str">
        <f t="shared" ref="L58:L66" si="56">IF(I58="学修",G58/2*22.5,IF(I58=0,"",G58*22.5))</f>
        <v/>
      </c>
      <c r="M58" s="23"/>
      <c r="N58" s="49"/>
      <c r="O58" s="50"/>
      <c r="P58" s="50"/>
      <c r="Q58" s="50"/>
      <c r="R58" s="77"/>
      <c r="S58" s="78"/>
      <c r="T58" s="78">
        <f t="shared" ref="T58" si="57">AE58</f>
        <v>0</v>
      </c>
      <c r="U58" s="79"/>
      <c r="V58" s="80"/>
      <c r="W58" s="81"/>
      <c r="X58" s="81"/>
      <c r="Y58" s="81"/>
      <c r="Z58" s="79">
        <f>SUM(Z56:Z57)</f>
        <v>0</v>
      </c>
      <c r="AA58" s="79"/>
      <c r="AB58" s="79"/>
      <c r="AC58" s="79"/>
      <c r="AD58" s="79"/>
      <c r="AE58" s="102">
        <f t="shared" ref="AE58" si="58">SUM(Z58:AD58)/100</f>
        <v>0</v>
      </c>
    </row>
    <row r="59" spans="2:31" ht="14.25" customHeight="1">
      <c r="B59" s="574"/>
      <c r="C59" s="581"/>
      <c r="D59" s="15"/>
      <c r="E59" s="21"/>
      <c r="F59" s="24" t="s">
        <v>128</v>
      </c>
      <c r="G59" s="18"/>
      <c r="H59" s="18"/>
      <c r="I59" s="18"/>
      <c r="J59" s="18">
        <v>2</v>
      </c>
      <c r="K59" s="18"/>
      <c r="L59" s="18" t="str">
        <f t="shared" si="56"/>
        <v/>
      </c>
      <c r="M59" s="18"/>
      <c r="N59" s="45"/>
      <c r="O59" s="51"/>
      <c r="P59" s="51"/>
      <c r="Q59" s="51"/>
      <c r="R59" s="46"/>
      <c r="S59" s="69"/>
      <c r="T59" s="69">
        <f>AE59</f>
        <v>0</v>
      </c>
      <c r="U59" s="70"/>
      <c r="V59" s="71"/>
      <c r="W59" s="72"/>
      <c r="X59" s="72"/>
      <c r="Y59" s="72"/>
      <c r="Z59" s="70"/>
      <c r="AA59" s="70">
        <f>SUM(AA56:AA57)</f>
        <v>0</v>
      </c>
      <c r="AB59" s="70"/>
      <c r="AC59" s="70"/>
      <c r="AD59" s="70"/>
      <c r="AE59" s="103">
        <f>SUM(Z59:AD59)/100</f>
        <v>0</v>
      </c>
    </row>
    <row r="60" spans="2:31" ht="14.25" customHeight="1">
      <c r="B60" s="574"/>
      <c r="C60" s="581"/>
      <c r="D60" s="15"/>
      <c r="E60" s="21"/>
      <c r="F60" s="24" t="s">
        <v>129</v>
      </c>
      <c r="G60" s="18"/>
      <c r="H60" s="18"/>
      <c r="I60" s="18"/>
      <c r="J60" s="18">
        <v>3</v>
      </c>
      <c r="K60" s="18"/>
      <c r="L60" s="18" t="str">
        <f t="shared" si="56"/>
        <v/>
      </c>
      <c r="M60" s="18"/>
      <c r="N60" s="45"/>
      <c r="O60" s="51"/>
      <c r="P60" s="51"/>
      <c r="Q60" s="51"/>
      <c r="R60" s="46"/>
      <c r="S60" s="69"/>
      <c r="T60" s="69">
        <f>AE60</f>
        <v>0</v>
      </c>
      <c r="U60" s="70"/>
      <c r="V60" s="71"/>
      <c r="W60" s="72"/>
      <c r="X60" s="72"/>
      <c r="Y60" s="72"/>
      <c r="Z60" s="70"/>
      <c r="AA60" s="70"/>
      <c r="AB60" s="70">
        <f>SUM(AB56:AB57)</f>
        <v>0</v>
      </c>
      <c r="AC60" s="70"/>
      <c r="AD60" s="70"/>
      <c r="AE60" s="103">
        <f>SUM(Z60:AD60)/100</f>
        <v>0</v>
      </c>
    </row>
    <row r="61" spans="2:31" ht="14.25" customHeight="1">
      <c r="B61" s="574"/>
      <c r="C61" s="581"/>
      <c r="D61" s="15"/>
      <c r="E61" s="21"/>
      <c r="F61" s="24" t="s">
        <v>130</v>
      </c>
      <c r="G61" s="18"/>
      <c r="H61" s="18"/>
      <c r="I61" s="18"/>
      <c r="J61" s="18">
        <v>4</v>
      </c>
      <c r="K61" s="18"/>
      <c r="L61" s="18" t="str">
        <f t="shared" si="56"/>
        <v/>
      </c>
      <c r="M61" s="18"/>
      <c r="N61" s="45"/>
      <c r="O61" s="51"/>
      <c r="P61" s="51"/>
      <c r="Q61" s="51"/>
      <c r="R61" s="46"/>
      <c r="S61" s="69"/>
      <c r="T61" s="69">
        <f>AE61</f>
        <v>0</v>
      </c>
      <c r="U61" s="70"/>
      <c r="V61" s="71"/>
      <c r="W61" s="72"/>
      <c r="X61" s="72"/>
      <c r="Y61" s="72"/>
      <c r="Z61" s="70"/>
      <c r="AA61" s="70"/>
      <c r="AB61" s="70"/>
      <c r="AC61" s="70">
        <f>SUM(AC56:AC57)</f>
        <v>0</v>
      </c>
      <c r="AD61" s="70"/>
      <c r="AE61" s="103">
        <f>SUM(Z61:AD61)/100</f>
        <v>0</v>
      </c>
    </row>
    <row r="62" spans="2:31" ht="14.25" customHeight="1">
      <c r="B62" s="574"/>
      <c r="C62" s="581"/>
      <c r="D62" s="15"/>
      <c r="E62" s="21"/>
      <c r="F62" s="24" t="s">
        <v>131</v>
      </c>
      <c r="G62" s="18"/>
      <c r="H62" s="18"/>
      <c r="I62" s="18"/>
      <c r="J62" s="18">
        <v>5</v>
      </c>
      <c r="K62" s="18"/>
      <c r="L62" s="18" t="str">
        <f t="shared" si="56"/>
        <v/>
      </c>
      <c r="M62" s="18"/>
      <c r="N62" s="45"/>
      <c r="O62" s="51"/>
      <c r="P62" s="51"/>
      <c r="Q62" s="51"/>
      <c r="R62" s="46"/>
      <c r="S62" s="69"/>
      <c r="T62" s="69">
        <f>AE62</f>
        <v>0</v>
      </c>
      <c r="U62" s="70"/>
      <c r="V62" s="71"/>
      <c r="W62" s="72"/>
      <c r="X62" s="72"/>
      <c r="Y62" s="72"/>
      <c r="Z62" s="70"/>
      <c r="AA62" s="70"/>
      <c r="AB62" s="70"/>
      <c r="AC62" s="70"/>
      <c r="AD62" s="70">
        <f>SUM(AD56:AD57)</f>
        <v>0</v>
      </c>
      <c r="AE62" s="103">
        <f>SUM(Z62:AD62)/100</f>
        <v>0</v>
      </c>
    </row>
    <row r="63" spans="2:31" ht="14.25" customHeight="1">
      <c r="B63" s="574"/>
      <c r="C63" s="581"/>
      <c r="D63" s="15"/>
      <c r="E63" s="21"/>
      <c r="F63" s="24" t="s">
        <v>132</v>
      </c>
      <c r="G63" s="18"/>
      <c r="H63" s="18"/>
      <c r="I63" s="18"/>
      <c r="J63" s="18">
        <v>5</v>
      </c>
      <c r="K63" s="18"/>
      <c r="L63" s="18" t="str">
        <f t="shared" si="56"/>
        <v/>
      </c>
      <c r="M63" s="18"/>
      <c r="N63" s="45">
        <f>SUM(N56:N57)</f>
        <v>33.75</v>
      </c>
      <c r="O63" s="51"/>
      <c r="P63" s="51"/>
      <c r="Q63" s="51"/>
      <c r="R63" s="46"/>
      <c r="S63" s="69"/>
      <c r="T63" s="69"/>
      <c r="U63" s="70"/>
      <c r="V63" s="71">
        <f>SUM(V56:V57)</f>
        <v>33.75</v>
      </c>
      <c r="W63" s="72"/>
      <c r="X63" s="72"/>
      <c r="Y63" s="72"/>
      <c r="Z63" s="70"/>
      <c r="AA63" s="70"/>
      <c r="AB63" s="70"/>
      <c r="AC63" s="70"/>
      <c r="AD63" s="70"/>
      <c r="AE63" s="123">
        <f>SUM(AE58:AE62)</f>
        <v>0</v>
      </c>
    </row>
    <row r="64" spans="2:31" ht="14.25" customHeight="1">
      <c r="B64" s="587"/>
      <c r="C64" s="582"/>
      <c r="D64" s="25"/>
      <c r="E64" s="26"/>
      <c r="F64" s="27" t="s">
        <v>133</v>
      </c>
      <c r="G64" s="28"/>
      <c r="H64" s="28"/>
      <c r="I64" s="28"/>
      <c r="J64" s="28">
        <v>5</v>
      </c>
      <c r="K64" s="28"/>
      <c r="L64" s="28" t="str">
        <f t="shared" si="56"/>
        <v/>
      </c>
      <c r="M64" s="28"/>
      <c r="N64" s="52">
        <f>N55+N63</f>
        <v>45</v>
      </c>
      <c r="O64" s="53"/>
      <c r="P64" s="53"/>
      <c r="Q64" s="53"/>
      <c r="R64" s="82"/>
      <c r="S64" s="83"/>
      <c r="T64" s="83"/>
      <c r="U64" s="84"/>
      <c r="V64" s="85">
        <f>$V$55+$V$63</f>
        <v>45</v>
      </c>
      <c r="W64" s="86"/>
      <c r="X64" s="86"/>
      <c r="Y64" s="86"/>
      <c r="Z64" s="84">
        <f t="shared" ref="Z64" si="59">SUM(Z50:Z54)+SUM(Z58:Z62)</f>
        <v>0</v>
      </c>
      <c r="AA64" s="84">
        <f>SUM(AA50:AA54)+SUM(AA58:AA62)</f>
        <v>0</v>
      </c>
      <c r="AB64" s="84">
        <f>SUM(AB50:AB54)+SUM(AB58:AB62)</f>
        <v>0</v>
      </c>
      <c r="AC64" s="84">
        <f>SUM(AC50:AC54)+SUM(AC58:AC62)</f>
        <v>0</v>
      </c>
      <c r="AD64" s="84">
        <f>SUM(AD50:AD54)+SUM(AD58:AD62)</f>
        <v>0</v>
      </c>
      <c r="AE64" s="124">
        <f>AE55+AE63</f>
        <v>0</v>
      </c>
    </row>
    <row r="65" spans="2:31" ht="14.25" customHeight="1">
      <c r="B65" s="573" t="s">
        <v>36</v>
      </c>
      <c r="C65" s="580" t="s">
        <v>134</v>
      </c>
      <c r="D65" s="573">
        <v>1</v>
      </c>
      <c r="E65" s="578" t="s">
        <v>135</v>
      </c>
      <c r="F65" s="12" t="s">
        <v>136</v>
      </c>
      <c r="G65" s="13">
        <v>2</v>
      </c>
      <c r="H65" s="14" t="s">
        <v>82</v>
      </c>
      <c r="I65" s="14" t="s">
        <v>83</v>
      </c>
      <c r="J65" s="14">
        <v>1</v>
      </c>
      <c r="K65" s="14" t="s">
        <v>84</v>
      </c>
      <c r="L65" s="14">
        <f t="shared" si="56"/>
        <v>45</v>
      </c>
      <c r="M65" s="14">
        <v>100</v>
      </c>
      <c r="N65" s="43">
        <f t="shared" ref="N65" si="60">IF(H65="必修",L65*M65/100,IF(T65=0,0,L65*M65/100))</f>
        <v>45</v>
      </c>
      <c r="O65" s="44">
        <f>'1年生'!Q27</f>
        <v>0</v>
      </c>
      <c r="P65" s="44">
        <f>'1年生'!R27</f>
        <v>0</v>
      </c>
      <c r="Q65" s="44">
        <f>'1年生'!S27</f>
        <v>0</v>
      </c>
      <c r="R65" s="44">
        <f>'1年生'!T27</f>
        <v>0</v>
      </c>
      <c r="S65" s="65">
        <f>'1年生'!O27</f>
        <v>0</v>
      </c>
      <c r="T65" s="65">
        <f>'1年生'!P27</f>
        <v>0</v>
      </c>
      <c r="U65" s="66" t="str">
        <f t="shared" ref="U65" si="61">IF(S65="30分未満",1,IF(S65="30分～1時間",2,IF(S65="1～2時間",3,IF(S65="2～3時間",4,IF(S65="3時間以上",5,IF(S65=0,""))))))</f>
        <v/>
      </c>
      <c r="V65" s="67">
        <f t="shared" ref="V65" si="62">L65*M65/100</f>
        <v>45</v>
      </c>
      <c r="W65" s="68">
        <f t="shared" ref="W65" si="63">V65/$N$93*100</f>
        <v>5.7142857142857144</v>
      </c>
      <c r="X65" s="68">
        <f t="shared" ref="X65" si="64">V65</f>
        <v>45</v>
      </c>
      <c r="Y65" s="97">
        <f t="shared" ref="Y65" si="65">X65/$N$105*100</f>
        <v>5.025125628140704</v>
      </c>
      <c r="Z65" s="66">
        <f t="shared" ref="Z65" si="66">IF(J65=1,Y65*T65/5,"")</f>
        <v>0</v>
      </c>
      <c r="AA65" s="66" t="str">
        <f t="shared" ref="AA65" si="67">IF(J65=2,Y65*T65/5,"")</f>
        <v/>
      </c>
      <c r="AB65" s="66" t="str">
        <f t="shared" ref="AB65" si="68">IF(J65=3,Y65*T65/5,"")</f>
        <v/>
      </c>
      <c r="AC65" s="66" t="str">
        <f t="shared" ref="AC65" si="69">IF(J65=4,Y65*T65/5,"")</f>
        <v/>
      </c>
      <c r="AD65" s="66" t="str">
        <f t="shared" ref="AD65" si="70">IF(J65=5,Y65*T65/5,"")</f>
        <v/>
      </c>
      <c r="AE65" s="98"/>
    </row>
    <row r="66" spans="2:31" ht="14.25" customHeight="1">
      <c r="B66" s="574"/>
      <c r="C66" s="581"/>
      <c r="D66" s="574"/>
      <c r="E66" s="579"/>
      <c r="F66" s="16" t="s">
        <v>137</v>
      </c>
      <c r="G66" s="17">
        <v>4</v>
      </c>
      <c r="H66" s="18" t="s">
        <v>82</v>
      </c>
      <c r="I66" s="18" t="s">
        <v>83</v>
      </c>
      <c r="J66" s="18">
        <v>1</v>
      </c>
      <c r="K66" s="18" t="s">
        <v>84</v>
      </c>
      <c r="L66" s="18">
        <f t="shared" si="56"/>
        <v>90</v>
      </c>
      <c r="M66" s="18">
        <v>100</v>
      </c>
      <c r="N66" s="45">
        <f t="shared" ref="N66:N87" si="71">IF(H66="必修",L66*M66/100,IF(T66=0,0,L66*M66/100))</f>
        <v>90</v>
      </c>
      <c r="O66" s="46">
        <f>'1年生'!Q28</f>
        <v>0</v>
      </c>
      <c r="P66" s="46">
        <f>'1年生'!R28</f>
        <v>0</v>
      </c>
      <c r="Q66" s="46">
        <f>'1年生'!S28</f>
        <v>0</v>
      </c>
      <c r="R66" s="46">
        <f>'1年生'!T28</f>
        <v>0</v>
      </c>
      <c r="S66" s="69">
        <f>'1年生'!O28</f>
        <v>0</v>
      </c>
      <c r="T66" s="69">
        <f>'1年生'!P28</f>
        <v>0</v>
      </c>
      <c r="U66" s="70" t="str">
        <f t="shared" ref="U66:U87" si="72">IF(S66="30分未満",1,IF(S66="30分～1時間",2,IF(S66="1～2時間",3,IF(S66="2～3時間",4,IF(S66="3時間以上",5,IF(S66=0,""))))))</f>
        <v/>
      </c>
      <c r="V66" s="71">
        <f t="shared" ref="V66:V87" si="73">L66*M66/100</f>
        <v>90</v>
      </c>
      <c r="W66" s="72">
        <f>V66/$N$93*100</f>
        <v>11.428571428571429</v>
      </c>
      <c r="X66" s="72">
        <f t="shared" ref="X66:X87" si="74">V66</f>
        <v>90</v>
      </c>
      <c r="Y66" s="99">
        <f>X66/$N$105*100</f>
        <v>10.050251256281408</v>
      </c>
      <c r="Z66" s="70">
        <f t="shared" ref="Z66:Z87" si="75">IF(J66=1,Y66*T66/5,"")</f>
        <v>0</v>
      </c>
      <c r="AA66" s="70" t="str">
        <f t="shared" ref="AA66:AA87" si="76">IF(J66=2,Y66*T66/5,"")</f>
        <v/>
      </c>
      <c r="AB66" s="70" t="str">
        <f t="shared" ref="AB66:AB87" si="77">IF(J66=3,Y66*T66/5,"")</f>
        <v/>
      </c>
      <c r="AC66" s="70" t="str">
        <f t="shared" ref="AC66:AC87" si="78">IF(J66=4,Y66*T66/5,"")</f>
        <v/>
      </c>
      <c r="AD66" s="70" t="str">
        <f t="shared" ref="AD66:AD87" si="79">IF(J66=5,Y66*T66/5,"")</f>
        <v/>
      </c>
      <c r="AE66" s="100"/>
    </row>
    <row r="67" spans="2:31" ht="14.25" customHeight="1">
      <c r="B67" s="574"/>
      <c r="C67" s="581"/>
      <c r="D67" s="574"/>
      <c r="E67" s="579"/>
      <c r="F67" s="16" t="s">
        <v>341</v>
      </c>
      <c r="G67" s="17">
        <v>2</v>
      </c>
      <c r="H67" s="359" t="s">
        <v>82</v>
      </c>
      <c r="I67" s="359" t="s">
        <v>83</v>
      </c>
      <c r="J67" s="359">
        <v>1</v>
      </c>
      <c r="K67" s="359" t="s">
        <v>84</v>
      </c>
      <c r="L67" s="359">
        <f t="shared" ref="L67" si="80">IF(I67="学修",G67/2*22.5,IF(I67=0,"",G67*22.5))</f>
        <v>45</v>
      </c>
      <c r="M67" s="359">
        <v>100</v>
      </c>
      <c r="N67" s="45">
        <f t="shared" ref="N67" si="81">IF(H67="必修",L67*M67/100,IF(T67=0,0,L67*M67/100))</f>
        <v>45</v>
      </c>
      <c r="O67" s="46">
        <f>'1年生'!Q30</f>
        <v>0</v>
      </c>
      <c r="P67" s="46">
        <f>'1年生'!R30</f>
        <v>0</v>
      </c>
      <c r="Q67" s="46">
        <f>'1年生'!S30</f>
        <v>0</v>
      </c>
      <c r="R67" s="46">
        <f>'1年生'!T30</f>
        <v>0</v>
      </c>
      <c r="S67" s="69">
        <f>'1年生'!O30</f>
        <v>0</v>
      </c>
      <c r="T67" s="69">
        <f>'1年生'!P30</f>
        <v>0</v>
      </c>
      <c r="U67" s="70" t="str">
        <f t="shared" ref="U67" si="82">IF(S67="30分未満",1,IF(S67="30分～1時間",2,IF(S67="1～2時間",3,IF(S67="2～3時間",4,IF(S67="3時間以上",5,IF(S67=0,""))))))</f>
        <v/>
      </c>
      <c r="V67" s="71">
        <f t="shared" ref="V67" si="83">L67*M67/100</f>
        <v>45</v>
      </c>
      <c r="W67" s="72">
        <f>V67/$N$93*100</f>
        <v>5.7142857142857144</v>
      </c>
      <c r="X67" s="72">
        <f t="shared" ref="X67" si="84">V67</f>
        <v>45</v>
      </c>
      <c r="Y67" s="99">
        <f>X67/$N$105*100</f>
        <v>5.025125628140704</v>
      </c>
      <c r="Z67" s="70">
        <f t="shared" ref="Z67" si="85">IF(J67=1,Y67*T67/5,"")</f>
        <v>0</v>
      </c>
      <c r="AA67" s="70" t="str">
        <f t="shared" ref="AA67" si="86">IF(J67=2,Y67*T67/5,"")</f>
        <v/>
      </c>
      <c r="AB67" s="70" t="str">
        <f t="shared" ref="AB67" si="87">IF(J67=3,Y67*T67/5,"")</f>
        <v/>
      </c>
      <c r="AC67" s="70" t="str">
        <f t="shared" ref="AC67" si="88">IF(J67=4,Y67*T67/5,"")</f>
        <v/>
      </c>
      <c r="AD67" s="70" t="str">
        <f t="shared" ref="AD67" si="89">IF(J67=5,Y67*T67/5,"")</f>
        <v/>
      </c>
      <c r="AE67" s="100"/>
    </row>
    <row r="68" spans="2:31" ht="14.25" customHeight="1">
      <c r="B68" s="574"/>
      <c r="C68" s="581"/>
      <c r="D68" s="574"/>
      <c r="E68" s="579"/>
      <c r="F68" s="16" t="s">
        <v>138</v>
      </c>
      <c r="G68" s="17">
        <v>4</v>
      </c>
      <c r="H68" s="18" t="s">
        <v>82</v>
      </c>
      <c r="I68" s="18" t="s">
        <v>83</v>
      </c>
      <c r="J68" s="18">
        <v>2</v>
      </c>
      <c r="K68" s="18" t="s">
        <v>84</v>
      </c>
      <c r="L68" s="18">
        <f t="shared" ref="L68" si="90">IF(I68="学修",G68/2*22.5,IF(I68=0,"",G68*22.5))</f>
        <v>90</v>
      </c>
      <c r="M68" s="18">
        <v>100</v>
      </c>
      <c r="N68" s="45">
        <f t="shared" si="71"/>
        <v>90</v>
      </c>
      <c r="O68" s="46">
        <f>'2年生'!Q26</f>
        <v>0</v>
      </c>
      <c r="P68" s="46">
        <f>'2年生'!R26</f>
        <v>0</v>
      </c>
      <c r="Q68" s="46">
        <f>'2年生'!S26</f>
        <v>0</v>
      </c>
      <c r="R68" s="46">
        <f>'2年生'!T26</f>
        <v>0</v>
      </c>
      <c r="S68" s="69">
        <f>'2年生'!O26</f>
        <v>0</v>
      </c>
      <c r="T68" s="69">
        <f>'2年生'!$P$26</f>
        <v>0</v>
      </c>
      <c r="U68" s="70" t="str">
        <f t="shared" si="72"/>
        <v/>
      </c>
      <c r="V68" s="71">
        <f t="shared" si="73"/>
        <v>90</v>
      </c>
      <c r="W68" s="72">
        <f>V68/$N$93*100</f>
        <v>11.428571428571429</v>
      </c>
      <c r="X68" s="72">
        <f t="shared" si="74"/>
        <v>90</v>
      </c>
      <c r="Y68" s="99">
        <f>X68/$N$105*100</f>
        <v>10.050251256281408</v>
      </c>
      <c r="Z68" s="70" t="str">
        <f t="shared" si="75"/>
        <v/>
      </c>
      <c r="AA68" s="70">
        <f t="shared" si="76"/>
        <v>0</v>
      </c>
      <c r="AB68" s="70" t="str">
        <f t="shared" si="77"/>
        <v/>
      </c>
      <c r="AC68" s="70" t="str">
        <f t="shared" si="78"/>
        <v/>
      </c>
      <c r="AD68" s="70" t="str">
        <f t="shared" si="79"/>
        <v/>
      </c>
      <c r="AE68" s="100"/>
    </row>
    <row r="69" spans="2:31" ht="14.25" customHeight="1">
      <c r="B69" s="574"/>
      <c r="C69" s="581"/>
      <c r="D69" s="574"/>
      <c r="E69" s="579"/>
      <c r="F69" s="16" t="s">
        <v>139</v>
      </c>
      <c r="G69" s="17">
        <v>2</v>
      </c>
      <c r="H69" s="18" t="s">
        <v>82</v>
      </c>
      <c r="I69" s="18" t="s">
        <v>83</v>
      </c>
      <c r="J69" s="18">
        <v>2</v>
      </c>
      <c r="K69" s="18" t="s">
        <v>84</v>
      </c>
      <c r="L69" s="18">
        <f t="shared" ref="L69:L97" si="91">IF(I69="学修",G69/2*22.5,IF(I69=0,"",G69*22.5))</f>
        <v>45</v>
      </c>
      <c r="M69" s="18">
        <v>100</v>
      </c>
      <c r="N69" s="45">
        <f t="shared" si="71"/>
        <v>45</v>
      </c>
      <c r="O69" s="46">
        <f>'2年生'!Q27</f>
        <v>0</v>
      </c>
      <c r="P69" s="46">
        <f>'2年生'!R27</f>
        <v>0</v>
      </c>
      <c r="Q69" s="46">
        <f>'2年生'!S27</f>
        <v>0</v>
      </c>
      <c r="R69" s="46">
        <f>'2年生'!T27</f>
        <v>0</v>
      </c>
      <c r="S69" s="69">
        <f>'2年生'!O27</f>
        <v>0</v>
      </c>
      <c r="T69" s="69">
        <f>'2年生'!$P$27</f>
        <v>0</v>
      </c>
      <c r="U69" s="70" t="str">
        <f t="shared" si="72"/>
        <v/>
      </c>
      <c r="V69" s="71">
        <f t="shared" si="73"/>
        <v>45</v>
      </c>
      <c r="W69" s="72">
        <f>V69/$N$93*100</f>
        <v>5.7142857142857144</v>
      </c>
      <c r="X69" s="72">
        <f t="shared" si="74"/>
        <v>45</v>
      </c>
      <c r="Y69" s="99">
        <f>X69/$N$105*100</f>
        <v>5.025125628140704</v>
      </c>
      <c r="Z69" s="70" t="str">
        <f t="shared" si="75"/>
        <v/>
      </c>
      <c r="AA69" s="70">
        <f t="shared" si="76"/>
        <v>0</v>
      </c>
      <c r="AB69" s="70" t="str">
        <f t="shared" si="77"/>
        <v/>
      </c>
      <c r="AC69" s="70" t="str">
        <f t="shared" si="78"/>
        <v/>
      </c>
      <c r="AD69" s="70" t="str">
        <f t="shared" si="79"/>
        <v/>
      </c>
      <c r="AE69" s="100"/>
    </row>
    <row r="70" spans="2:31" ht="14.25" customHeight="1">
      <c r="B70" s="574"/>
      <c r="C70" s="581"/>
      <c r="D70" s="574"/>
      <c r="E70" s="579"/>
      <c r="F70" s="16" t="s">
        <v>140</v>
      </c>
      <c r="G70" s="17">
        <v>2</v>
      </c>
      <c r="H70" s="18" t="s">
        <v>82</v>
      </c>
      <c r="I70" s="18" t="s">
        <v>83</v>
      </c>
      <c r="J70" s="18">
        <v>1</v>
      </c>
      <c r="K70" s="18" t="s">
        <v>84</v>
      </c>
      <c r="L70" s="18">
        <f t="shared" si="91"/>
        <v>45</v>
      </c>
      <c r="M70" s="18">
        <v>100</v>
      </c>
      <c r="N70" s="45">
        <f t="shared" si="71"/>
        <v>45</v>
      </c>
      <c r="O70" s="46">
        <f>'1年生'!Q30</f>
        <v>0</v>
      </c>
      <c r="P70" s="46">
        <f>'1年生'!R30</f>
        <v>0</v>
      </c>
      <c r="Q70" s="46">
        <f>'1年生'!S30</f>
        <v>0</v>
      </c>
      <c r="R70" s="46">
        <f>'1年生'!T30</f>
        <v>0</v>
      </c>
      <c r="S70" s="69">
        <f>'1年生'!O30</f>
        <v>0</v>
      </c>
      <c r="T70" s="69">
        <f>'1年生'!P30</f>
        <v>0</v>
      </c>
      <c r="U70" s="70" t="str">
        <f t="shared" si="72"/>
        <v/>
      </c>
      <c r="V70" s="71">
        <f t="shared" si="73"/>
        <v>45</v>
      </c>
      <c r="W70" s="72">
        <f>V70/$N$93*100</f>
        <v>5.7142857142857144</v>
      </c>
      <c r="X70" s="72">
        <f t="shared" si="74"/>
        <v>45</v>
      </c>
      <c r="Y70" s="99">
        <f>X70/$N$105*100</f>
        <v>5.025125628140704</v>
      </c>
      <c r="Z70" s="70">
        <f t="shared" si="75"/>
        <v>0</v>
      </c>
      <c r="AA70" s="70" t="str">
        <f t="shared" si="76"/>
        <v/>
      </c>
      <c r="AB70" s="70" t="str">
        <f t="shared" si="77"/>
        <v/>
      </c>
      <c r="AC70" s="70" t="str">
        <f t="shared" si="78"/>
        <v/>
      </c>
      <c r="AD70" s="70" t="str">
        <f t="shared" si="79"/>
        <v/>
      </c>
      <c r="AE70" s="100"/>
    </row>
    <row r="71" spans="2:31" ht="14.25" customHeight="1">
      <c r="B71" s="574"/>
      <c r="C71" s="581"/>
      <c r="D71" s="574"/>
      <c r="E71" s="579"/>
      <c r="F71" s="16" t="s">
        <v>141</v>
      </c>
      <c r="G71" s="17">
        <v>2</v>
      </c>
      <c r="H71" s="18" t="s">
        <v>82</v>
      </c>
      <c r="I71" s="18" t="s">
        <v>83</v>
      </c>
      <c r="J71" s="18">
        <v>2</v>
      </c>
      <c r="K71" s="18" t="s">
        <v>84</v>
      </c>
      <c r="L71" s="18">
        <f t="shared" si="91"/>
        <v>45</v>
      </c>
      <c r="M71" s="18">
        <v>100</v>
      </c>
      <c r="N71" s="45">
        <f t="shared" si="71"/>
        <v>45</v>
      </c>
      <c r="O71" s="46">
        <f>'2年生'!Q28</f>
        <v>0</v>
      </c>
      <c r="P71" s="46">
        <f>'2年生'!R28</f>
        <v>0</v>
      </c>
      <c r="Q71" s="46">
        <f>'2年生'!S28</f>
        <v>0</v>
      </c>
      <c r="R71" s="46">
        <f>'2年生'!T28</f>
        <v>0</v>
      </c>
      <c r="S71" s="69">
        <f>'2年生'!O28</f>
        <v>0</v>
      </c>
      <c r="T71" s="69">
        <f>'2年生'!$P$28</f>
        <v>0</v>
      </c>
      <c r="U71" s="70" t="str">
        <f t="shared" si="72"/>
        <v/>
      </c>
      <c r="V71" s="71">
        <f t="shared" si="73"/>
        <v>45</v>
      </c>
      <c r="W71" s="72">
        <f>V71/$N$93*100</f>
        <v>5.7142857142857144</v>
      </c>
      <c r="X71" s="72">
        <f t="shared" si="74"/>
        <v>45</v>
      </c>
      <c r="Y71" s="99">
        <f>X71/$N$105*100</f>
        <v>5.025125628140704</v>
      </c>
      <c r="Z71" s="70" t="str">
        <f t="shared" si="75"/>
        <v/>
      </c>
      <c r="AA71" s="70">
        <f t="shared" si="76"/>
        <v>0</v>
      </c>
      <c r="AB71" s="70" t="str">
        <f t="shared" si="77"/>
        <v/>
      </c>
      <c r="AC71" s="70" t="str">
        <f t="shared" si="78"/>
        <v/>
      </c>
      <c r="AD71" s="70" t="str">
        <f t="shared" si="79"/>
        <v/>
      </c>
      <c r="AE71" s="100"/>
    </row>
    <row r="72" spans="2:31" ht="14.25" customHeight="1">
      <c r="B72" s="574"/>
      <c r="C72" s="581"/>
      <c r="D72" s="574"/>
      <c r="E72" s="579"/>
      <c r="F72" s="16" t="s">
        <v>142</v>
      </c>
      <c r="G72" s="17">
        <v>2</v>
      </c>
      <c r="H72" s="18" t="s">
        <v>82</v>
      </c>
      <c r="I72" s="18" t="s">
        <v>83</v>
      </c>
      <c r="J72" s="18">
        <v>1</v>
      </c>
      <c r="K72" s="18" t="s">
        <v>84</v>
      </c>
      <c r="L72" s="18">
        <f t="shared" si="91"/>
        <v>45</v>
      </c>
      <c r="M72" s="18">
        <v>100</v>
      </c>
      <c r="N72" s="45">
        <f t="shared" si="71"/>
        <v>45</v>
      </c>
      <c r="O72" s="46">
        <f>'1年生'!Q31</f>
        <v>0</v>
      </c>
      <c r="P72" s="46">
        <f>'1年生'!R31</f>
        <v>0</v>
      </c>
      <c r="Q72" s="46">
        <f>'1年生'!S31</f>
        <v>0</v>
      </c>
      <c r="R72" s="46">
        <f>'1年生'!T31</f>
        <v>0</v>
      </c>
      <c r="S72" s="69">
        <f>'1年生'!O31</f>
        <v>0</v>
      </c>
      <c r="T72" s="69">
        <f>'1年生'!P31</f>
        <v>0</v>
      </c>
      <c r="U72" s="70" t="str">
        <f t="shared" si="72"/>
        <v/>
      </c>
      <c r="V72" s="71">
        <f t="shared" si="73"/>
        <v>45</v>
      </c>
      <c r="W72" s="72">
        <f>V72/$N$93*100</f>
        <v>5.7142857142857144</v>
      </c>
      <c r="X72" s="72">
        <f t="shared" si="74"/>
        <v>45</v>
      </c>
      <c r="Y72" s="99">
        <f>X72/$N$105*100</f>
        <v>5.025125628140704</v>
      </c>
      <c r="Z72" s="70">
        <f t="shared" si="75"/>
        <v>0</v>
      </c>
      <c r="AA72" s="70" t="str">
        <f t="shared" si="76"/>
        <v/>
      </c>
      <c r="AB72" s="70" t="str">
        <f t="shared" si="77"/>
        <v/>
      </c>
      <c r="AC72" s="70" t="str">
        <f t="shared" si="78"/>
        <v/>
      </c>
      <c r="AD72" s="70" t="str">
        <f t="shared" si="79"/>
        <v/>
      </c>
      <c r="AE72" s="100"/>
    </row>
    <row r="73" spans="2:31" ht="14.25" customHeight="1">
      <c r="B73" s="574"/>
      <c r="C73" s="581"/>
      <c r="D73" s="574"/>
      <c r="E73" s="579"/>
      <c r="F73" s="16" t="s">
        <v>143</v>
      </c>
      <c r="G73" s="17">
        <v>2</v>
      </c>
      <c r="H73" s="18" t="s">
        <v>82</v>
      </c>
      <c r="I73" s="18" t="s">
        <v>83</v>
      </c>
      <c r="J73" s="18">
        <v>2</v>
      </c>
      <c r="K73" s="18" t="s">
        <v>84</v>
      </c>
      <c r="L73" s="18">
        <f t="shared" si="91"/>
        <v>45</v>
      </c>
      <c r="M73" s="18">
        <v>100</v>
      </c>
      <c r="N73" s="45">
        <f t="shared" si="71"/>
        <v>45</v>
      </c>
      <c r="O73" s="46">
        <f>'2年生'!Q29</f>
        <v>0</v>
      </c>
      <c r="P73" s="46">
        <f>'2年生'!R29</f>
        <v>0</v>
      </c>
      <c r="Q73" s="46">
        <f>'2年生'!S29</f>
        <v>0</v>
      </c>
      <c r="R73" s="46">
        <f>'2年生'!T29</f>
        <v>0</v>
      </c>
      <c r="S73" s="69">
        <f>'2年生'!O29</f>
        <v>0</v>
      </c>
      <c r="T73" s="69">
        <f>'2年生'!$P$29</f>
        <v>0</v>
      </c>
      <c r="U73" s="70" t="str">
        <f t="shared" si="72"/>
        <v/>
      </c>
      <c r="V73" s="71">
        <f t="shared" si="73"/>
        <v>45</v>
      </c>
      <c r="W73" s="72">
        <f>V73/$N$93*100</f>
        <v>5.7142857142857144</v>
      </c>
      <c r="X73" s="72">
        <f t="shared" si="74"/>
        <v>45</v>
      </c>
      <c r="Y73" s="99">
        <f>X73/$N$105*100</f>
        <v>5.025125628140704</v>
      </c>
      <c r="Z73" s="70" t="str">
        <f t="shared" si="75"/>
        <v/>
      </c>
      <c r="AA73" s="70">
        <f t="shared" si="76"/>
        <v>0</v>
      </c>
      <c r="AB73" s="70" t="str">
        <f t="shared" si="77"/>
        <v/>
      </c>
      <c r="AC73" s="70" t="str">
        <f t="shared" si="78"/>
        <v/>
      </c>
      <c r="AD73" s="70" t="str">
        <f t="shared" si="79"/>
        <v/>
      </c>
      <c r="AE73" s="100"/>
    </row>
    <row r="74" spans="2:31" ht="14.25" customHeight="1">
      <c r="B74" s="574"/>
      <c r="C74" s="581"/>
      <c r="D74" s="574"/>
      <c r="E74" s="579"/>
      <c r="F74" s="16" t="s">
        <v>144</v>
      </c>
      <c r="G74" s="17">
        <v>1</v>
      </c>
      <c r="H74" s="18" t="s">
        <v>82</v>
      </c>
      <c r="I74" s="18" t="s">
        <v>83</v>
      </c>
      <c r="J74" s="18">
        <v>2</v>
      </c>
      <c r="K74" s="18" t="s">
        <v>91</v>
      </c>
      <c r="L74" s="18">
        <f t="shared" si="91"/>
        <v>22.5</v>
      </c>
      <c r="M74" s="18">
        <v>100</v>
      </c>
      <c r="N74" s="45">
        <f t="shared" si="71"/>
        <v>22.5</v>
      </c>
      <c r="O74" s="46">
        <f>'2年生'!Q30</f>
        <v>0</v>
      </c>
      <c r="P74" s="46">
        <f>'2年生'!R30</f>
        <v>0</v>
      </c>
      <c r="Q74" s="46">
        <f>'2年生'!S30</f>
        <v>0</v>
      </c>
      <c r="R74" s="46">
        <f>'2年生'!T30</f>
        <v>0</v>
      </c>
      <c r="S74" s="69">
        <f>'2年生'!O30</f>
        <v>0</v>
      </c>
      <c r="T74" s="69">
        <f>'2年生'!$P$30</f>
        <v>0</v>
      </c>
      <c r="U74" s="70" t="str">
        <f t="shared" si="72"/>
        <v/>
      </c>
      <c r="V74" s="71">
        <f t="shared" si="73"/>
        <v>22.5</v>
      </c>
      <c r="W74" s="72">
        <f>V74/$N$93*100</f>
        <v>2.8571428571428572</v>
      </c>
      <c r="X74" s="72">
        <f t="shared" si="74"/>
        <v>22.5</v>
      </c>
      <c r="Y74" s="99">
        <f>X74/$N$105*100</f>
        <v>2.512562814070352</v>
      </c>
      <c r="Z74" s="70" t="str">
        <f t="shared" si="75"/>
        <v/>
      </c>
      <c r="AA74" s="70">
        <f t="shared" si="76"/>
        <v>0</v>
      </c>
      <c r="AB74" s="70" t="str">
        <f t="shared" si="77"/>
        <v/>
      </c>
      <c r="AC74" s="70" t="str">
        <f t="shared" si="78"/>
        <v/>
      </c>
      <c r="AD74" s="70" t="str">
        <f t="shared" si="79"/>
        <v/>
      </c>
      <c r="AE74" s="100"/>
    </row>
    <row r="75" spans="2:31" ht="14.25" customHeight="1">
      <c r="B75" s="574"/>
      <c r="C75" s="581"/>
      <c r="D75" s="574"/>
      <c r="E75" s="579"/>
      <c r="F75" s="16" t="s">
        <v>145</v>
      </c>
      <c r="G75" s="17">
        <v>2</v>
      </c>
      <c r="H75" s="18" t="s">
        <v>82</v>
      </c>
      <c r="I75" s="18" t="s">
        <v>83</v>
      </c>
      <c r="J75" s="18">
        <v>3</v>
      </c>
      <c r="K75" s="18" t="s">
        <v>84</v>
      </c>
      <c r="L75" s="18">
        <f t="shared" si="91"/>
        <v>45</v>
      </c>
      <c r="M75" s="18">
        <v>100</v>
      </c>
      <c r="N75" s="45">
        <f t="shared" si="71"/>
        <v>45</v>
      </c>
      <c r="O75" s="46">
        <f>'3年生'!Q26</f>
        <v>0</v>
      </c>
      <c r="P75" s="46">
        <f>'3年生'!R26</f>
        <v>0</v>
      </c>
      <c r="Q75" s="46">
        <f>'3年生'!S26</f>
        <v>0</v>
      </c>
      <c r="R75" s="46">
        <f>'3年生'!T26</f>
        <v>0</v>
      </c>
      <c r="S75" s="69">
        <f>'3年生'!O26</f>
        <v>0</v>
      </c>
      <c r="T75" s="69">
        <f>'3年生'!P26</f>
        <v>0</v>
      </c>
      <c r="U75" s="70" t="str">
        <f t="shared" si="72"/>
        <v/>
      </c>
      <c r="V75" s="71">
        <f t="shared" si="73"/>
        <v>45</v>
      </c>
      <c r="W75" s="72">
        <f>V75/$N$93*100</f>
        <v>5.7142857142857144</v>
      </c>
      <c r="X75" s="72">
        <f t="shared" si="74"/>
        <v>45</v>
      </c>
      <c r="Y75" s="99">
        <f>X75/$N$105*100</f>
        <v>5.025125628140704</v>
      </c>
      <c r="Z75" s="70" t="str">
        <f t="shared" si="75"/>
        <v/>
      </c>
      <c r="AA75" s="70" t="str">
        <f t="shared" si="76"/>
        <v/>
      </c>
      <c r="AB75" s="70">
        <f t="shared" si="77"/>
        <v>0</v>
      </c>
      <c r="AC75" s="70" t="str">
        <f t="shared" si="78"/>
        <v/>
      </c>
      <c r="AD75" s="70" t="str">
        <f t="shared" si="79"/>
        <v/>
      </c>
      <c r="AE75" s="125"/>
    </row>
    <row r="76" spans="2:31" ht="14.25" customHeight="1">
      <c r="B76" s="574"/>
      <c r="C76" s="581"/>
      <c r="D76" s="574"/>
      <c r="E76" s="579"/>
      <c r="F76" s="16" t="s">
        <v>146</v>
      </c>
      <c r="G76" s="17">
        <v>2</v>
      </c>
      <c r="H76" s="18" t="s">
        <v>82</v>
      </c>
      <c r="I76" s="18" t="s">
        <v>83</v>
      </c>
      <c r="J76" s="18">
        <v>3</v>
      </c>
      <c r="K76" s="18" t="s">
        <v>84</v>
      </c>
      <c r="L76" s="18">
        <f t="shared" si="91"/>
        <v>45</v>
      </c>
      <c r="M76" s="18">
        <v>100</v>
      </c>
      <c r="N76" s="45">
        <f t="shared" si="71"/>
        <v>45</v>
      </c>
      <c r="O76" s="46">
        <f>'3年生'!Q27</f>
        <v>0</v>
      </c>
      <c r="P76" s="46">
        <f>'3年生'!R27</f>
        <v>0</v>
      </c>
      <c r="Q76" s="46">
        <f>'3年生'!S27</f>
        <v>0</v>
      </c>
      <c r="R76" s="46">
        <f>'3年生'!T27</f>
        <v>0</v>
      </c>
      <c r="S76" s="69">
        <f>'3年生'!O27</f>
        <v>0</v>
      </c>
      <c r="T76" s="69">
        <f>'3年生'!P27</f>
        <v>0</v>
      </c>
      <c r="U76" s="70" t="str">
        <f t="shared" si="72"/>
        <v/>
      </c>
      <c r="V76" s="71">
        <f t="shared" si="73"/>
        <v>45</v>
      </c>
      <c r="W76" s="72">
        <f>V76/$N$93*100</f>
        <v>5.7142857142857144</v>
      </c>
      <c r="X76" s="72">
        <f t="shared" si="74"/>
        <v>45</v>
      </c>
      <c r="Y76" s="99">
        <f>X76/$N$105*100</f>
        <v>5.025125628140704</v>
      </c>
      <c r="Z76" s="70" t="str">
        <f t="shared" si="75"/>
        <v/>
      </c>
      <c r="AA76" s="70" t="str">
        <f t="shared" si="76"/>
        <v/>
      </c>
      <c r="AB76" s="70">
        <f t="shared" si="77"/>
        <v>0</v>
      </c>
      <c r="AC76" s="70" t="str">
        <f t="shared" si="78"/>
        <v/>
      </c>
      <c r="AD76" s="70" t="str">
        <f t="shared" si="79"/>
        <v/>
      </c>
      <c r="AE76" s="125"/>
    </row>
    <row r="77" spans="2:31" ht="14.25" customHeight="1">
      <c r="B77" s="574"/>
      <c r="C77" s="581"/>
      <c r="D77" s="574"/>
      <c r="E77" s="579"/>
      <c r="F77" s="16" t="s">
        <v>147</v>
      </c>
      <c r="G77" s="17">
        <v>1</v>
      </c>
      <c r="H77" s="18" t="s">
        <v>82</v>
      </c>
      <c r="I77" s="18" t="s">
        <v>83</v>
      </c>
      <c r="J77" s="18">
        <v>3</v>
      </c>
      <c r="K77" s="18" t="s">
        <v>91</v>
      </c>
      <c r="L77" s="18">
        <f t="shared" si="91"/>
        <v>22.5</v>
      </c>
      <c r="M77" s="18">
        <v>100</v>
      </c>
      <c r="N77" s="45">
        <f t="shared" si="71"/>
        <v>22.5</v>
      </c>
      <c r="O77" s="46">
        <f>'3年生'!Q28</f>
        <v>0</v>
      </c>
      <c r="P77" s="46">
        <f>'3年生'!R28</f>
        <v>0</v>
      </c>
      <c r="Q77" s="46">
        <f>'3年生'!S28</f>
        <v>0</v>
      </c>
      <c r="R77" s="46">
        <f>'3年生'!T28</f>
        <v>0</v>
      </c>
      <c r="S77" s="69">
        <f>'3年生'!O28</f>
        <v>0</v>
      </c>
      <c r="T77" s="69">
        <f>'3年生'!P28</f>
        <v>0</v>
      </c>
      <c r="U77" s="70" t="str">
        <f t="shared" si="72"/>
        <v/>
      </c>
      <c r="V77" s="71">
        <f t="shared" si="73"/>
        <v>22.5</v>
      </c>
      <c r="W77" s="72">
        <f>V77/$N$93*100</f>
        <v>2.8571428571428572</v>
      </c>
      <c r="X77" s="72">
        <f t="shared" si="74"/>
        <v>22.5</v>
      </c>
      <c r="Y77" s="99">
        <f>X77/$N$105*100</f>
        <v>2.512562814070352</v>
      </c>
      <c r="Z77" s="70" t="str">
        <f t="shared" si="75"/>
        <v/>
      </c>
      <c r="AA77" s="70" t="str">
        <f t="shared" si="76"/>
        <v/>
      </c>
      <c r="AB77" s="70">
        <f t="shared" si="77"/>
        <v>0</v>
      </c>
      <c r="AC77" s="70" t="str">
        <f t="shared" si="78"/>
        <v/>
      </c>
      <c r="AD77" s="70" t="str">
        <f t="shared" si="79"/>
        <v/>
      </c>
      <c r="AE77" s="125"/>
    </row>
    <row r="78" spans="2:31" ht="14.25" customHeight="1">
      <c r="B78" s="574"/>
      <c r="C78" s="581"/>
      <c r="D78" s="574"/>
      <c r="E78" s="579"/>
      <c r="F78" s="16" t="s">
        <v>148</v>
      </c>
      <c r="G78" s="17">
        <v>1</v>
      </c>
      <c r="H78" s="18" t="s">
        <v>82</v>
      </c>
      <c r="I78" s="18" t="s">
        <v>83</v>
      </c>
      <c r="J78" s="18">
        <v>3</v>
      </c>
      <c r="K78" s="18" t="s">
        <v>91</v>
      </c>
      <c r="L78" s="18">
        <f t="shared" si="91"/>
        <v>22.5</v>
      </c>
      <c r="M78" s="18">
        <v>100</v>
      </c>
      <c r="N78" s="45">
        <f t="shared" si="71"/>
        <v>22.5</v>
      </c>
      <c r="O78" s="46">
        <f>'3年生'!Q29</f>
        <v>0</v>
      </c>
      <c r="P78" s="46">
        <f>'3年生'!R29</f>
        <v>0</v>
      </c>
      <c r="Q78" s="46">
        <f>'3年生'!S29</f>
        <v>0</v>
      </c>
      <c r="R78" s="46">
        <f>'3年生'!T29</f>
        <v>0</v>
      </c>
      <c r="S78" s="69">
        <f>'3年生'!O29</f>
        <v>0</v>
      </c>
      <c r="T78" s="69">
        <f>'3年生'!P29</f>
        <v>0</v>
      </c>
      <c r="U78" s="70" t="str">
        <f t="shared" si="72"/>
        <v/>
      </c>
      <c r="V78" s="71">
        <f t="shared" si="73"/>
        <v>22.5</v>
      </c>
      <c r="W78" s="72">
        <f>V78/$N$93*100</f>
        <v>2.8571428571428572</v>
      </c>
      <c r="X78" s="72">
        <f t="shared" si="74"/>
        <v>22.5</v>
      </c>
      <c r="Y78" s="99">
        <f>X78/$N$105*100</f>
        <v>2.512562814070352</v>
      </c>
      <c r="Z78" s="70" t="str">
        <f t="shared" si="75"/>
        <v/>
      </c>
      <c r="AA78" s="70" t="str">
        <f t="shared" si="76"/>
        <v/>
      </c>
      <c r="AB78" s="70">
        <f t="shared" si="77"/>
        <v>0</v>
      </c>
      <c r="AC78" s="70" t="str">
        <f t="shared" si="78"/>
        <v/>
      </c>
      <c r="AD78" s="70" t="str">
        <f t="shared" si="79"/>
        <v/>
      </c>
      <c r="AE78" s="125"/>
    </row>
    <row r="79" spans="2:31" ht="14.25" customHeight="1">
      <c r="B79" s="574"/>
      <c r="C79" s="581"/>
      <c r="D79" s="574"/>
      <c r="E79" s="579"/>
      <c r="F79" s="16" t="s">
        <v>149</v>
      </c>
      <c r="G79" s="17">
        <v>2</v>
      </c>
      <c r="H79" s="18" t="s">
        <v>82</v>
      </c>
      <c r="I79" s="18" t="s">
        <v>83</v>
      </c>
      <c r="J79" s="18">
        <v>3</v>
      </c>
      <c r="K79" s="18" t="s">
        <v>84</v>
      </c>
      <c r="L79" s="18">
        <f t="shared" si="91"/>
        <v>45</v>
      </c>
      <c r="M79" s="18">
        <v>100</v>
      </c>
      <c r="N79" s="45">
        <f t="shared" si="71"/>
        <v>45</v>
      </c>
      <c r="O79" s="46">
        <f>'3年生'!Q30</f>
        <v>0</v>
      </c>
      <c r="P79" s="46">
        <f>'3年生'!R30</f>
        <v>0</v>
      </c>
      <c r="Q79" s="46">
        <f>'3年生'!S30</f>
        <v>0</v>
      </c>
      <c r="R79" s="46">
        <f>'3年生'!T30</f>
        <v>0</v>
      </c>
      <c r="S79" s="69">
        <f>'3年生'!O30</f>
        <v>0</v>
      </c>
      <c r="T79" s="69">
        <f>'3年生'!P30</f>
        <v>0</v>
      </c>
      <c r="U79" s="70" t="str">
        <f t="shared" si="72"/>
        <v/>
      </c>
      <c r="V79" s="71">
        <f t="shared" si="73"/>
        <v>45</v>
      </c>
      <c r="W79" s="72">
        <f>V79/$N$93*100</f>
        <v>5.7142857142857144</v>
      </c>
      <c r="X79" s="72">
        <f t="shared" si="74"/>
        <v>45</v>
      </c>
      <c r="Y79" s="99">
        <f>X79/$N$105*100</f>
        <v>5.025125628140704</v>
      </c>
      <c r="Z79" s="70" t="str">
        <f t="shared" si="75"/>
        <v/>
      </c>
      <c r="AA79" s="70" t="str">
        <f t="shared" si="76"/>
        <v/>
      </c>
      <c r="AB79" s="70">
        <f t="shared" si="77"/>
        <v>0</v>
      </c>
      <c r="AC79" s="70" t="str">
        <f t="shared" si="78"/>
        <v/>
      </c>
      <c r="AD79" s="70" t="str">
        <f t="shared" si="79"/>
        <v/>
      </c>
      <c r="AE79" s="125"/>
    </row>
    <row r="80" spans="2:31" ht="14.25" customHeight="1">
      <c r="B80" s="574"/>
      <c r="C80" s="581"/>
      <c r="D80" s="574"/>
      <c r="E80" s="579"/>
      <c r="F80" s="16" t="s">
        <v>150</v>
      </c>
      <c r="G80" s="17">
        <v>2</v>
      </c>
      <c r="H80" s="18" t="s">
        <v>82</v>
      </c>
      <c r="I80" s="18" t="s">
        <v>94</v>
      </c>
      <c r="J80" s="18">
        <v>4</v>
      </c>
      <c r="K80" s="18" t="s">
        <v>91</v>
      </c>
      <c r="L80" s="18">
        <f t="shared" si="91"/>
        <v>22.5</v>
      </c>
      <c r="M80" s="18">
        <v>100</v>
      </c>
      <c r="N80" s="45">
        <f t="shared" si="71"/>
        <v>22.5</v>
      </c>
      <c r="O80" s="46">
        <f>'4年生'!Q33</f>
        <v>0</v>
      </c>
      <c r="P80" s="46">
        <f>'4年生'!R33</f>
        <v>0</v>
      </c>
      <c r="Q80" s="46">
        <f>'4年生'!S33</f>
        <v>0</v>
      </c>
      <c r="R80" s="46">
        <f>'4年生'!T33</f>
        <v>0</v>
      </c>
      <c r="S80" s="69">
        <f>'4年生'!O33</f>
        <v>0</v>
      </c>
      <c r="T80" s="69">
        <f>'4年生'!P33</f>
        <v>0</v>
      </c>
      <c r="U80" s="70" t="str">
        <f t="shared" si="72"/>
        <v/>
      </c>
      <c r="V80" s="71">
        <f t="shared" si="73"/>
        <v>22.5</v>
      </c>
      <c r="W80" s="72">
        <f>V80/$N$93*100</f>
        <v>2.8571428571428572</v>
      </c>
      <c r="X80" s="72">
        <f t="shared" si="74"/>
        <v>22.5</v>
      </c>
      <c r="Y80" s="99">
        <f>X80/$N$105*100</f>
        <v>2.512562814070352</v>
      </c>
      <c r="Z80" s="70" t="str">
        <f t="shared" si="75"/>
        <v/>
      </c>
      <c r="AA80" s="70" t="str">
        <f t="shared" si="76"/>
        <v/>
      </c>
      <c r="AB80" s="70" t="str">
        <f t="shared" si="77"/>
        <v/>
      </c>
      <c r="AC80" s="70">
        <f t="shared" si="78"/>
        <v>0</v>
      </c>
      <c r="AD80" s="70" t="str">
        <f t="shared" si="79"/>
        <v/>
      </c>
      <c r="AE80" s="125"/>
    </row>
    <row r="81" spans="2:31" ht="14.25" customHeight="1">
      <c r="B81" s="574"/>
      <c r="C81" s="581"/>
      <c r="D81" s="574"/>
      <c r="E81" s="579"/>
      <c r="F81" s="16" t="s">
        <v>151</v>
      </c>
      <c r="G81" s="17">
        <v>2</v>
      </c>
      <c r="H81" s="18" t="s">
        <v>82</v>
      </c>
      <c r="I81" s="18" t="s">
        <v>94</v>
      </c>
      <c r="J81" s="18">
        <v>4</v>
      </c>
      <c r="K81" s="18" t="s">
        <v>91</v>
      </c>
      <c r="L81" s="18">
        <f t="shared" si="91"/>
        <v>22.5</v>
      </c>
      <c r="M81" s="18">
        <v>100</v>
      </c>
      <c r="N81" s="45">
        <f t="shared" si="71"/>
        <v>22.5</v>
      </c>
      <c r="O81" s="46">
        <f>'4年生'!Q34</f>
        <v>0</v>
      </c>
      <c r="P81" s="46">
        <f>'4年生'!R34</f>
        <v>0</v>
      </c>
      <c r="Q81" s="46">
        <f>'4年生'!S34</f>
        <v>0</v>
      </c>
      <c r="R81" s="46">
        <f>'4年生'!T34</f>
        <v>0</v>
      </c>
      <c r="S81" s="69">
        <f>'4年生'!O34</f>
        <v>0</v>
      </c>
      <c r="T81" s="69">
        <f>'4年生'!P34</f>
        <v>0</v>
      </c>
      <c r="U81" s="70" t="str">
        <f t="shared" si="72"/>
        <v/>
      </c>
      <c r="V81" s="71">
        <f t="shared" si="73"/>
        <v>22.5</v>
      </c>
      <c r="W81" s="72">
        <f>V81/$N$93*100</f>
        <v>2.8571428571428572</v>
      </c>
      <c r="X81" s="72">
        <f t="shared" si="74"/>
        <v>22.5</v>
      </c>
      <c r="Y81" s="99">
        <f>X81/$N$105*100</f>
        <v>2.512562814070352</v>
      </c>
      <c r="Z81" s="70" t="str">
        <f t="shared" si="75"/>
        <v/>
      </c>
      <c r="AA81" s="70" t="str">
        <f t="shared" si="76"/>
        <v/>
      </c>
      <c r="AB81" s="70" t="str">
        <f t="shared" si="77"/>
        <v/>
      </c>
      <c r="AC81" s="70">
        <f t="shared" si="78"/>
        <v>0</v>
      </c>
      <c r="AD81" s="70" t="str">
        <f t="shared" si="79"/>
        <v/>
      </c>
      <c r="AE81" s="125"/>
    </row>
    <row r="82" spans="2:31" ht="14.25" customHeight="1">
      <c r="B82" s="574"/>
      <c r="C82" s="581"/>
      <c r="D82" s="574"/>
      <c r="E82" s="579"/>
      <c r="F82" s="16" t="s">
        <v>152</v>
      </c>
      <c r="G82" s="17">
        <v>2</v>
      </c>
      <c r="H82" s="18" t="s">
        <v>82</v>
      </c>
      <c r="I82" s="18" t="s">
        <v>94</v>
      </c>
      <c r="J82" s="18">
        <v>4</v>
      </c>
      <c r="K82" s="18" t="s">
        <v>91</v>
      </c>
      <c r="L82" s="18">
        <f t="shared" si="91"/>
        <v>22.5</v>
      </c>
      <c r="M82" s="18">
        <v>100</v>
      </c>
      <c r="N82" s="45">
        <f t="shared" si="71"/>
        <v>22.5</v>
      </c>
      <c r="O82" s="46">
        <f>'4年生'!Q35</f>
        <v>0</v>
      </c>
      <c r="P82" s="46">
        <f>'4年生'!R35</f>
        <v>0</v>
      </c>
      <c r="Q82" s="46">
        <f>'4年生'!S35</f>
        <v>0</v>
      </c>
      <c r="R82" s="46">
        <f>'4年生'!T35</f>
        <v>0</v>
      </c>
      <c r="S82" s="69">
        <f>'4年生'!O35</f>
        <v>0</v>
      </c>
      <c r="T82" s="69">
        <f>'4年生'!P35</f>
        <v>0</v>
      </c>
      <c r="U82" s="70" t="str">
        <f t="shared" si="72"/>
        <v/>
      </c>
      <c r="V82" s="71">
        <f t="shared" si="73"/>
        <v>22.5</v>
      </c>
      <c r="W82" s="72">
        <f>V82/$N$93*100</f>
        <v>2.8571428571428572</v>
      </c>
      <c r="X82" s="72">
        <f t="shared" si="74"/>
        <v>22.5</v>
      </c>
      <c r="Y82" s="99">
        <f>X82/$N$105*100</f>
        <v>2.512562814070352</v>
      </c>
      <c r="Z82" s="70" t="str">
        <f t="shared" si="75"/>
        <v/>
      </c>
      <c r="AA82" s="70" t="str">
        <f t="shared" si="76"/>
        <v/>
      </c>
      <c r="AB82" s="70" t="str">
        <f t="shared" si="77"/>
        <v/>
      </c>
      <c r="AC82" s="70">
        <f t="shared" si="78"/>
        <v>0</v>
      </c>
      <c r="AD82" s="70" t="str">
        <f t="shared" si="79"/>
        <v/>
      </c>
      <c r="AE82" s="125"/>
    </row>
    <row r="83" spans="2:31" ht="14.25" customHeight="1">
      <c r="B83" s="574"/>
      <c r="C83" s="581"/>
      <c r="D83" s="574"/>
      <c r="E83" s="579"/>
      <c r="F83" s="16" t="s">
        <v>153</v>
      </c>
      <c r="G83" s="17">
        <v>2</v>
      </c>
      <c r="H83" s="18" t="s">
        <v>96</v>
      </c>
      <c r="I83" s="18" t="s">
        <v>94</v>
      </c>
      <c r="J83" s="18">
        <v>5</v>
      </c>
      <c r="K83" s="18" t="s">
        <v>91</v>
      </c>
      <c r="L83" s="18">
        <f t="shared" si="91"/>
        <v>22.5</v>
      </c>
      <c r="M83" s="18">
        <v>100</v>
      </c>
      <c r="N83" s="45">
        <f t="shared" si="71"/>
        <v>0</v>
      </c>
      <c r="O83" s="46">
        <f>'5年生'!Q64</f>
        <v>0</v>
      </c>
      <c r="P83" s="46">
        <f>'5年生'!R64</f>
        <v>0</v>
      </c>
      <c r="Q83" s="46">
        <f>'5年生'!S64</f>
        <v>0</v>
      </c>
      <c r="R83" s="46">
        <f>'5年生'!T64</f>
        <v>0</v>
      </c>
      <c r="S83" s="69">
        <f>'5年生'!O64</f>
        <v>0</v>
      </c>
      <c r="T83" s="69">
        <f>'5年生'!P64</f>
        <v>0</v>
      </c>
      <c r="U83" s="70" t="str">
        <f t="shared" si="72"/>
        <v/>
      </c>
      <c r="V83" s="71">
        <f t="shared" si="73"/>
        <v>22.5</v>
      </c>
      <c r="W83" s="72">
        <f>V83/$N$93*100</f>
        <v>2.8571428571428572</v>
      </c>
      <c r="X83" s="72">
        <f t="shared" si="74"/>
        <v>22.5</v>
      </c>
      <c r="Y83" s="99">
        <f>X83/$N$105*100</f>
        <v>2.512562814070352</v>
      </c>
      <c r="Z83" s="70" t="str">
        <f t="shared" si="75"/>
        <v/>
      </c>
      <c r="AA83" s="70" t="str">
        <f t="shared" si="76"/>
        <v/>
      </c>
      <c r="AB83" s="70" t="str">
        <f t="shared" si="77"/>
        <v/>
      </c>
      <c r="AC83" s="70" t="str">
        <f t="shared" si="78"/>
        <v/>
      </c>
      <c r="AD83" s="70">
        <f t="shared" si="79"/>
        <v>0</v>
      </c>
      <c r="AE83" s="125"/>
    </row>
    <row r="84" spans="2:31" ht="14.25" customHeight="1">
      <c r="B84" s="574"/>
      <c r="C84" s="581"/>
      <c r="D84" s="574"/>
      <c r="E84" s="579"/>
      <c r="F84" s="16" t="s">
        <v>154</v>
      </c>
      <c r="G84" s="17">
        <v>2</v>
      </c>
      <c r="H84" s="18" t="s">
        <v>96</v>
      </c>
      <c r="I84" s="18" t="s">
        <v>94</v>
      </c>
      <c r="J84" s="18">
        <v>5</v>
      </c>
      <c r="K84" s="18" t="s">
        <v>91</v>
      </c>
      <c r="L84" s="18">
        <f t="shared" si="91"/>
        <v>22.5</v>
      </c>
      <c r="M84" s="18">
        <v>100</v>
      </c>
      <c r="N84" s="45">
        <f t="shared" si="71"/>
        <v>0</v>
      </c>
      <c r="O84" s="46">
        <f>'5年生'!Q65</f>
        <v>0</v>
      </c>
      <c r="P84" s="46">
        <f>'5年生'!R65</f>
        <v>0</v>
      </c>
      <c r="Q84" s="46">
        <f>'5年生'!S65</f>
        <v>0</v>
      </c>
      <c r="R84" s="46">
        <f>'5年生'!T65</f>
        <v>0</v>
      </c>
      <c r="S84" s="69">
        <f>'5年生'!O65</f>
        <v>0</v>
      </c>
      <c r="T84" s="69">
        <f>'5年生'!P65</f>
        <v>0</v>
      </c>
      <c r="U84" s="70" t="str">
        <f t="shared" si="72"/>
        <v/>
      </c>
      <c r="V84" s="71">
        <f t="shared" si="73"/>
        <v>22.5</v>
      </c>
      <c r="W84" s="72">
        <f>V84/$N$93*100</f>
        <v>2.8571428571428572</v>
      </c>
      <c r="X84" s="72">
        <f t="shared" si="74"/>
        <v>22.5</v>
      </c>
      <c r="Y84" s="99">
        <f>X84/$N$105*100</f>
        <v>2.512562814070352</v>
      </c>
      <c r="Z84" s="70" t="str">
        <f t="shared" si="75"/>
        <v/>
      </c>
      <c r="AA84" s="70" t="str">
        <f t="shared" si="76"/>
        <v/>
      </c>
      <c r="AB84" s="70" t="str">
        <f t="shared" si="77"/>
        <v/>
      </c>
      <c r="AC84" s="70" t="str">
        <f t="shared" si="78"/>
        <v/>
      </c>
      <c r="AD84" s="70">
        <f t="shared" si="79"/>
        <v>0</v>
      </c>
      <c r="AE84" s="125"/>
    </row>
    <row r="85" spans="2:31" ht="14.25" customHeight="1">
      <c r="B85" s="574"/>
      <c r="C85" s="581"/>
      <c r="D85" s="574"/>
      <c r="E85" s="579"/>
      <c r="F85" s="16" t="s">
        <v>153</v>
      </c>
      <c r="G85" s="17">
        <v>2</v>
      </c>
      <c r="H85" s="18" t="s">
        <v>96</v>
      </c>
      <c r="I85" s="18" t="s">
        <v>94</v>
      </c>
      <c r="J85" s="18">
        <v>4</v>
      </c>
      <c r="K85" s="18" t="s">
        <v>91</v>
      </c>
      <c r="L85" s="18">
        <f t="shared" si="91"/>
        <v>22.5</v>
      </c>
      <c r="M85" s="18">
        <v>100</v>
      </c>
      <c r="N85" s="45">
        <f t="shared" si="71"/>
        <v>0</v>
      </c>
      <c r="O85" s="46">
        <f>'4年生'!Q36</f>
        <v>0</v>
      </c>
      <c r="P85" s="46">
        <f>'4年生'!R36</f>
        <v>0</v>
      </c>
      <c r="Q85" s="46">
        <f>'4年生'!S36</f>
        <v>0</v>
      </c>
      <c r="R85" s="46">
        <f>'4年生'!T36</f>
        <v>0</v>
      </c>
      <c r="S85" s="69">
        <f>'4年生'!O36</f>
        <v>0</v>
      </c>
      <c r="T85" s="69">
        <f>'4年生'!P36</f>
        <v>0</v>
      </c>
      <c r="U85" s="70" t="str">
        <f t="shared" si="72"/>
        <v/>
      </c>
      <c r="V85" s="71">
        <f t="shared" si="73"/>
        <v>22.5</v>
      </c>
      <c r="W85" s="72">
        <f>V85/$N$93*100</f>
        <v>2.8571428571428572</v>
      </c>
      <c r="X85" s="72">
        <f t="shared" si="74"/>
        <v>22.5</v>
      </c>
      <c r="Y85" s="99">
        <f>X85/$N$105*100</f>
        <v>2.512562814070352</v>
      </c>
      <c r="Z85" s="70" t="str">
        <f t="shared" si="75"/>
        <v/>
      </c>
      <c r="AA85" s="70" t="str">
        <f t="shared" si="76"/>
        <v/>
      </c>
      <c r="AB85" s="70" t="str">
        <f t="shared" si="77"/>
        <v/>
      </c>
      <c r="AC85" s="70">
        <f t="shared" si="78"/>
        <v>0</v>
      </c>
      <c r="AD85" s="70" t="str">
        <f t="shared" si="79"/>
        <v/>
      </c>
      <c r="AE85" s="125"/>
    </row>
    <row r="86" spans="2:31" ht="14.25" customHeight="1">
      <c r="B86" s="574"/>
      <c r="C86" s="581"/>
      <c r="D86" s="574"/>
      <c r="E86" s="579"/>
      <c r="F86" s="16" t="s">
        <v>154</v>
      </c>
      <c r="G86" s="17">
        <v>2</v>
      </c>
      <c r="H86" s="18" t="s">
        <v>96</v>
      </c>
      <c r="I86" s="18" t="s">
        <v>94</v>
      </c>
      <c r="J86" s="18">
        <v>4</v>
      </c>
      <c r="K86" s="18" t="s">
        <v>91</v>
      </c>
      <c r="L86" s="18">
        <f t="shared" si="91"/>
        <v>22.5</v>
      </c>
      <c r="M86" s="18">
        <v>100</v>
      </c>
      <c r="N86" s="45">
        <f t="shared" si="71"/>
        <v>0</v>
      </c>
      <c r="O86" s="46">
        <f>'4年生'!Q37</f>
        <v>0</v>
      </c>
      <c r="P86" s="46">
        <f>'4年生'!R37</f>
        <v>0</v>
      </c>
      <c r="Q86" s="46">
        <f>'4年生'!S37</f>
        <v>0</v>
      </c>
      <c r="R86" s="46">
        <f>'4年生'!T37</f>
        <v>0</v>
      </c>
      <c r="S86" s="69">
        <f>'4年生'!O37</f>
        <v>0</v>
      </c>
      <c r="T86" s="69">
        <f>'4年生'!P37</f>
        <v>0</v>
      </c>
      <c r="U86" s="70" t="str">
        <f t="shared" si="72"/>
        <v/>
      </c>
      <c r="V86" s="71">
        <f t="shared" si="73"/>
        <v>22.5</v>
      </c>
      <c r="W86" s="72">
        <f>V86/$N$93*100</f>
        <v>2.8571428571428572</v>
      </c>
      <c r="X86" s="72">
        <f t="shared" si="74"/>
        <v>22.5</v>
      </c>
      <c r="Y86" s="99">
        <f>X86/$N$105*100</f>
        <v>2.512562814070352</v>
      </c>
      <c r="Z86" s="70" t="str">
        <f t="shared" si="75"/>
        <v/>
      </c>
      <c r="AA86" s="70" t="str">
        <f t="shared" si="76"/>
        <v/>
      </c>
      <c r="AB86" s="70" t="str">
        <f t="shared" si="77"/>
        <v/>
      </c>
      <c r="AC86" s="70">
        <f t="shared" si="78"/>
        <v>0</v>
      </c>
      <c r="AD86" s="70" t="str">
        <f t="shared" si="79"/>
        <v/>
      </c>
      <c r="AE86" s="125"/>
    </row>
    <row r="87" spans="2:31" ht="14.25" customHeight="1">
      <c r="B87" s="574"/>
      <c r="C87" s="581"/>
      <c r="D87" s="574"/>
      <c r="E87" s="579"/>
      <c r="F87" s="19" t="s">
        <v>155</v>
      </c>
      <c r="G87" s="20">
        <v>1</v>
      </c>
      <c r="H87" s="37" t="s">
        <v>82</v>
      </c>
      <c r="I87" s="37" t="s">
        <v>83</v>
      </c>
      <c r="J87" s="37">
        <v>4</v>
      </c>
      <c r="K87" s="37" t="s">
        <v>91</v>
      </c>
      <c r="L87" s="37">
        <f t="shared" si="91"/>
        <v>22.5</v>
      </c>
      <c r="M87" s="37">
        <v>100</v>
      </c>
      <c r="N87" s="47">
        <f t="shared" si="71"/>
        <v>22.5</v>
      </c>
      <c r="O87" s="48">
        <f>'4年生'!Q38</f>
        <v>0</v>
      </c>
      <c r="P87" s="48">
        <f>'4年生'!R38</f>
        <v>0</v>
      </c>
      <c r="Q87" s="48">
        <f>'4年生'!S38</f>
        <v>0</v>
      </c>
      <c r="R87" s="48">
        <f>'4年生'!T38</f>
        <v>0</v>
      </c>
      <c r="S87" s="73">
        <f>'4年生'!O38</f>
        <v>0</v>
      </c>
      <c r="T87" s="73">
        <f>'4年生'!P38</f>
        <v>0</v>
      </c>
      <c r="U87" s="74" t="str">
        <f t="shared" si="72"/>
        <v/>
      </c>
      <c r="V87" s="75">
        <f t="shared" si="73"/>
        <v>22.5</v>
      </c>
      <c r="W87" s="76">
        <f>V87/$N$93*100</f>
        <v>2.8571428571428572</v>
      </c>
      <c r="X87" s="76">
        <f t="shared" si="74"/>
        <v>22.5</v>
      </c>
      <c r="Y87" s="101">
        <f>X87/$N$105*100</f>
        <v>2.512562814070352</v>
      </c>
      <c r="Z87" s="74" t="str">
        <f t="shared" si="75"/>
        <v/>
      </c>
      <c r="AA87" s="74" t="str">
        <f t="shared" si="76"/>
        <v/>
      </c>
      <c r="AB87" s="74" t="str">
        <f t="shared" si="77"/>
        <v/>
      </c>
      <c r="AC87" s="74">
        <f t="shared" si="78"/>
        <v>0</v>
      </c>
      <c r="AD87" s="74" t="str">
        <f t="shared" si="79"/>
        <v/>
      </c>
      <c r="AE87" s="126"/>
    </row>
    <row r="88" spans="2:31" ht="14.25" customHeight="1">
      <c r="B88" s="574"/>
      <c r="C88" s="581"/>
      <c r="D88" s="15"/>
      <c r="E88" s="21"/>
      <c r="F88" s="22" t="s">
        <v>156</v>
      </c>
      <c r="G88" s="23"/>
      <c r="H88" s="23"/>
      <c r="I88" s="23"/>
      <c r="J88" s="23">
        <v>1</v>
      </c>
      <c r="K88" s="23"/>
      <c r="L88" s="23" t="str">
        <f t="shared" si="91"/>
        <v/>
      </c>
      <c r="M88" s="23"/>
      <c r="N88" s="49"/>
      <c r="O88" s="50"/>
      <c r="P88" s="50"/>
      <c r="Q88" s="50"/>
      <c r="R88" s="77"/>
      <c r="S88" s="78"/>
      <c r="T88" s="78">
        <f t="shared" ref="T88" si="92">AE88</f>
        <v>0</v>
      </c>
      <c r="U88" s="79"/>
      <c r="V88" s="80"/>
      <c r="W88" s="81"/>
      <c r="X88" s="81"/>
      <c r="Y88" s="81"/>
      <c r="Z88" s="79">
        <f>SUM(Z65:Z87)</f>
        <v>0</v>
      </c>
      <c r="AA88" s="79"/>
      <c r="AB88" s="79"/>
      <c r="AC88" s="79"/>
      <c r="AD88" s="79"/>
      <c r="AE88" s="102">
        <f t="shared" ref="AE88" si="93">SUM(Z88:AD88)/100</f>
        <v>0</v>
      </c>
    </row>
    <row r="89" spans="2:31" ht="14.25" customHeight="1">
      <c r="B89" s="574"/>
      <c r="C89" s="581"/>
      <c r="D89" s="15"/>
      <c r="E89" s="21"/>
      <c r="F89" s="24" t="s">
        <v>157</v>
      </c>
      <c r="G89" s="18"/>
      <c r="H89" s="18"/>
      <c r="I89" s="18"/>
      <c r="J89" s="18">
        <v>2</v>
      </c>
      <c r="K89" s="18"/>
      <c r="L89" s="18" t="str">
        <f t="shared" si="91"/>
        <v/>
      </c>
      <c r="M89" s="18"/>
      <c r="N89" s="45"/>
      <c r="O89" s="51"/>
      <c r="P89" s="51"/>
      <c r="Q89" s="51"/>
      <c r="R89" s="46"/>
      <c r="S89" s="69"/>
      <c r="T89" s="69">
        <f>AE89</f>
        <v>0</v>
      </c>
      <c r="U89" s="70"/>
      <c r="V89" s="71"/>
      <c r="W89" s="72"/>
      <c r="X89" s="72"/>
      <c r="Y89" s="72"/>
      <c r="Z89" s="70"/>
      <c r="AA89" s="70">
        <f>SUM(AA65:AA87)</f>
        <v>0</v>
      </c>
      <c r="AB89" s="70"/>
      <c r="AC89" s="70"/>
      <c r="AD89" s="70"/>
      <c r="AE89" s="103">
        <f>SUM(Z89:AD89)/100</f>
        <v>0</v>
      </c>
    </row>
    <row r="90" spans="2:31" ht="14.25" customHeight="1">
      <c r="B90" s="574"/>
      <c r="C90" s="581"/>
      <c r="D90" s="15"/>
      <c r="E90" s="21"/>
      <c r="F90" s="24" t="s">
        <v>158</v>
      </c>
      <c r="G90" s="18"/>
      <c r="H90" s="18"/>
      <c r="I90" s="18"/>
      <c r="J90" s="18">
        <v>3</v>
      </c>
      <c r="K90" s="18"/>
      <c r="L90" s="18" t="str">
        <f t="shared" si="91"/>
        <v/>
      </c>
      <c r="M90" s="18"/>
      <c r="N90" s="45"/>
      <c r="O90" s="51"/>
      <c r="P90" s="51"/>
      <c r="Q90" s="51"/>
      <c r="R90" s="46"/>
      <c r="S90" s="69"/>
      <c r="T90" s="69">
        <f>AE90</f>
        <v>0</v>
      </c>
      <c r="U90" s="70"/>
      <c r="V90" s="71"/>
      <c r="W90" s="72"/>
      <c r="X90" s="72"/>
      <c r="Y90" s="72"/>
      <c r="Z90" s="70"/>
      <c r="AA90" s="70"/>
      <c r="AB90" s="70">
        <f>SUM(AB65:AB87)</f>
        <v>0</v>
      </c>
      <c r="AC90" s="70"/>
      <c r="AD90" s="70"/>
      <c r="AE90" s="103">
        <f>SUM(Z90:AD90)/100</f>
        <v>0</v>
      </c>
    </row>
    <row r="91" spans="2:31" ht="14.25" customHeight="1">
      <c r="B91" s="574"/>
      <c r="C91" s="581"/>
      <c r="D91" s="15"/>
      <c r="E91" s="21"/>
      <c r="F91" s="24" t="s">
        <v>159</v>
      </c>
      <c r="G91" s="18"/>
      <c r="H91" s="18"/>
      <c r="I91" s="18"/>
      <c r="J91" s="18">
        <v>4</v>
      </c>
      <c r="K91" s="18"/>
      <c r="L91" s="18" t="str">
        <f t="shared" si="91"/>
        <v/>
      </c>
      <c r="M91" s="18"/>
      <c r="N91" s="45"/>
      <c r="O91" s="51"/>
      <c r="P91" s="51"/>
      <c r="Q91" s="51"/>
      <c r="R91" s="46"/>
      <c r="S91" s="69"/>
      <c r="T91" s="69">
        <f>AE91</f>
        <v>0</v>
      </c>
      <c r="U91" s="70"/>
      <c r="V91" s="71"/>
      <c r="W91" s="72"/>
      <c r="X91" s="72"/>
      <c r="Y91" s="72"/>
      <c r="Z91" s="70"/>
      <c r="AA91" s="70"/>
      <c r="AB91" s="70"/>
      <c r="AC91" s="70">
        <f>SUM(AC65:AC87)</f>
        <v>0</v>
      </c>
      <c r="AD91" s="70"/>
      <c r="AE91" s="103">
        <f>SUM(Z91:AD91)/100</f>
        <v>0</v>
      </c>
    </row>
    <row r="92" spans="2:31" ht="14.25" customHeight="1">
      <c r="B92" s="574"/>
      <c r="C92" s="581"/>
      <c r="D92" s="15"/>
      <c r="E92" s="21"/>
      <c r="F92" s="24" t="s">
        <v>160</v>
      </c>
      <c r="G92" s="18"/>
      <c r="H92" s="18"/>
      <c r="I92" s="18"/>
      <c r="J92" s="18">
        <v>5</v>
      </c>
      <c r="K92" s="18"/>
      <c r="L92" s="18" t="str">
        <f t="shared" si="91"/>
        <v/>
      </c>
      <c r="M92" s="18"/>
      <c r="N92" s="45"/>
      <c r="O92" s="51"/>
      <c r="P92" s="51"/>
      <c r="Q92" s="51"/>
      <c r="R92" s="46"/>
      <c r="S92" s="69"/>
      <c r="T92" s="69">
        <f>AE92</f>
        <v>0</v>
      </c>
      <c r="U92" s="70"/>
      <c r="V92" s="71"/>
      <c r="W92" s="72"/>
      <c r="X92" s="72"/>
      <c r="Y92" s="72"/>
      <c r="Z92" s="70"/>
      <c r="AA92" s="70"/>
      <c r="AB92" s="70"/>
      <c r="AC92" s="70"/>
      <c r="AD92" s="70">
        <f>SUM(AD65:AD87)</f>
        <v>0</v>
      </c>
      <c r="AE92" s="103">
        <f>SUM(Z92:AD92)/100</f>
        <v>0</v>
      </c>
    </row>
    <row r="93" spans="2:31" ht="14.25" customHeight="1">
      <c r="B93" s="574"/>
      <c r="C93" s="581"/>
      <c r="D93" s="25"/>
      <c r="E93" s="26"/>
      <c r="F93" s="27" t="s">
        <v>161</v>
      </c>
      <c r="G93" s="28"/>
      <c r="H93" s="28"/>
      <c r="I93" s="28"/>
      <c r="J93" s="28">
        <v>5</v>
      </c>
      <c r="K93" s="28"/>
      <c r="L93" s="28" t="str">
        <f t="shared" si="91"/>
        <v/>
      </c>
      <c r="M93" s="28"/>
      <c r="N93" s="52">
        <f>SUM(N65:N87)</f>
        <v>787.5</v>
      </c>
      <c r="O93" s="53"/>
      <c r="P93" s="53"/>
      <c r="Q93" s="53"/>
      <c r="R93" s="82"/>
      <c r="S93" s="83"/>
      <c r="T93" s="83"/>
      <c r="U93" s="84"/>
      <c r="V93" s="85">
        <f>SUM(V65:V87)</f>
        <v>877.5</v>
      </c>
      <c r="W93" s="86"/>
      <c r="X93" s="86"/>
      <c r="Y93" s="86"/>
      <c r="Z93" s="84"/>
      <c r="AA93" s="84"/>
      <c r="AB93" s="84"/>
      <c r="AC93" s="84"/>
      <c r="AD93" s="84"/>
      <c r="AE93" s="127">
        <f>SUM(AE88:AE92)</f>
        <v>0</v>
      </c>
    </row>
    <row r="94" spans="2:31" ht="14.25" customHeight="1">
      <c r="B94" s="574"/>
      <c r="C94" s="581"/>
      <c r="D94" s="573">
        <v>2</v>
      </c>
      <c r="E94" s="578" t="s">
        <v>162</v>
      </c>
      <c r="F94" s="29" t="s">
        <v>163</v>
      </c>
      <c r="G94" s="14">
        <v>2</v>
      </c>
      <c r="H94" s="14" t="s">
        <v>82</v>
      </c>
      <c r="I94" s="34" t="s">
        <v>83</v>
      </c>
      <c r="J94" s="34">
        <v>1</v>
      </c>
      <c r="K94" s="34" t="s">
        <v>84</v>
      </c>
      <c r="L94" s="34">
        <f t="shared" si="91"/>
        <v>45</v>
      </c>
      <c r="M94" s="34">
        <v>100</v>
      </c>
      <c r="N94" s="56">
        <f t="shared" ref="N94" si="94">IF(H94="必修",L94*M94/100,IF(T94=0,0,L94*M94/100))</f>
        <v>45</v>
      </c>
      <c r="O94" s="91">
        <f>'1年生'!Q35</f>
        <v>0</v>
      </c>
      <c r="P94" s="91">
        <f>'1年生'!R35</f>
        <v>0</v>
      </c>
      <c r="Q94" s="91">
        <f>'1年生'!S35</f>
        <v>0</v>
      </c>
      <c r="R94" s="91">
        <f>'1年生'!T35</f>
        <v>0</v>
      </c>
      <c r="S94" s="92">
        <f>'1年生'!O35</f>
        <v>0</v>
      </c>
      <c r="T94" s="92">
        <f>'1年生'!P35</f>
        <v>0</v>
      </c>
      <c r="U94" s="109" t="str">
        <f t="shared" ref="U94" si="95">IF(S94="30分未満",1,IF(S94="30分～1時間",2,IF(S94="1～2時間",3,IF(S94="2～3時間",4,IF(S94="3時間以上",5,IF(S94=0,""))))))</f>
        <v/>
      </c>
      <c r="V94" s="94">
        <f t="shared" ref="V94" si="96">L94*M94/100</f>
        <v>45</v>
      </c>
      <c r="W94" s="95">
        <f t="shared" ref="W94" si="97">V94/$N$104*100</f>
        <v>41.666666666666671</v>
      </c>
      <c r="X94" s="95">
        <f t="shared" ref="X94" si="98">V94</f>
        <v>45</v>
      </c>
      <c r="Y94" s="108">
        <f t="shared" ref="Y94" si="99">X94/$N$105*100</f>
        <v>5.025125628140704</v>
      </c>
      <c r="Z94" s="109">
        <f t="shared" ref="Z94" si="100">IF(J94=1,Y94*T94/5,"")</f>
        <v>0</v>
      </c>
      <c r="AA94" s="109" t="str">
        <f t="shared" ref="AA94" si="101">IF(J94=2,Y94*T94/5,"")</f>
        <v/>
      </c>
      <c r="AB94" s="109" t="str">
        <f t="shared" ref="AB94" si="102">IF(J94=3,Y94*T94/5,"")</f>
        <v/>
      </c>
      <c r="AC94" s="109" t="str">
        <f t="shared" ref="AC94" si="103">IF(J94=4,Y94*T94/5,"")</f>
        <v/>
      </c>
      <c r="AD94" s="109" t="str">
        <f t="shared" ref="AD94" si="104">IF(J94=5,Y94*T94/5,"")</f>
        <v/>
      </c>
      <c r="AE94" s="110"/>
    </row>
    <row r="95" spans="2:31" ht="14.25" customHeight="1">
      <c r="B95" s="574"/>
      <c r="C95" s="581"/>
      <c r="D95" s="574"/>
      <c r="E95" s="579"/>
      <c r="F95" s="24" t="s">
        <v>164</v>
      </c>
      <c r="G95" s="18">
        <v>2</v>
      </c>
      <c r="H95" s="18" t="s">
        <v>82</v>
      </c>
      <c r="I95" s="18" t="s">
        <v>83</v>
      </c>
      <c r="J95" s="18">
        <v>4</v>
      </c>
      <c r="K95" s="18" t="s">
        <v>84</v>
      </c>
      <c r="L95" s="18">
        <f t="shared" si="91"/>
        <v>45</v>
      </c>
      <c r="M95" s="18">
        <v>100</v>
      </c>
      <c r="N95" s="45">
        <f>IF(H95="必修",L95*M95/100,IF(T95=0,0,L95*M95/100))</f>
        <v>45</v>
      </c>
      <c r="O95" s="46">
        <f>'4年生'!Q41</f>
        <v>0</v>
      </c>
      <c r="P95" s="46">
        <f>'4年生'!R41</f>
        <v>0</v>
      </c>
      <c r="Q95" s="46">
        <f>'4年生'!S41</f>
        <v>0</v>
      </c>
      <c r="R95" s="46">
        <f>'4年生'!T41</f>
        <v>0</v>
      </c>
      <c r="S95" s="69">
        <f>'4年生'!O41</f>
        <v>0</v>
      </c>
      <c r="T95" s="69">
        <f>'4年生'!P41</f>
        <v>0</v>
      </c>
      <c r="U95" s="70" t="str">
        <f>IF(S95="30分未満",1,IF(S95="30分～1時間",2,IF(S95="1～2時間",3,IF(S95="2～3時間",4,IF(S95="3時間以上",5,IF(S95=0,""))))))</f>
        <v/>
      </c>
      <c r="V95" s="71">
        <f>L95*M95/100</f>
        <v>45</v>
      </c>
      <c r="W95" s="72">
        <f>V95/$N$104*100</f>
        <v>41.666666666666671</v>
      </c>
      <c r="X95" s="72">
        <f>V95</f>
        <v>45</v>
      </c>
      <c r="Y95" s="99">
        <f>X95/$N$105*100</f>
        <v>5.025125628140704</v>
      </c>
      <c r="Z95" s="70" t="str">
        <f>IF(J95=1,Y95*T95/5,"")</f>
        <v/>
      </c>
      <c r="AA95" s="70" t="str">
        <f>IF(J95=2,Y95*T95/5,"")</f>
        <v/>
      </c>
      <c r="AB95" s="70" t="str">
        <f>IF(J95=3,Y95*T95/5,"")</f>
        <v/>
      </c>
      <c r="AC95" s="70">
        <f>IF(J95=4,Y95*T95/5,"")</f>
        <v>0</v>
      </c>
      <c r="AD95" s="70" t="str">
        <f>IF(J95=5,Y95*T95/5,"")</f>
        <v/>
      </c>
      <c r="AE95" s="24"/>
    </row>
    <row r="96" spans="2:31" ht="14.25" customHeight="1">
      <c r="B96" s="574"/>
      <c r="C96" s="581"/>
      <c r="D96" s="574"/>
      <c r="E96" s="579"/>
      <c r="F96" s="24" t="s">
        <v>165</v>
      </c>
      <c r="G96" s="18">
        <v>2</v>
      </c>
      <c r="H96" s="18" t="s">
        <v>82</v>
      </c>
      <c r="I96" s="18" t="s">
        <v>83</v>
      </c>
      <c r="J96" s="18">
        <v>5</v>
      </c>
      <c r="K96" s="18" t="s">
        <v>84</v>
      </c>
      <c r="L96" s="18">
        <f t="shared" si="91"/>
        <v>45</v>
      </c>
      <c r="M96" s="18">
        <v>40</v>
      </c>
      <c r="N96" s="45">
        <f>IF(H96="必修",L96*M96/100,IF(T96=0,0,L96*M96/100))</f>
        <v>18</v>
      </c>
      <c r="O96" s="46">
        <f>'5年生'!Q73</f>
        <v>0</v>
      </c>
      <c r="P96" s="46">
        <f>'5年生'!R73</f>
        <v>0</v>
      </c>
      <c r="Q96" s="46">
        <f>'5年生'!S73</f>
        <v>0</v>
      </c>
      <c r="R96" s="46">
        <f>'5年生'!T73</f>
        <v>0</v>
      </c>
      <c r="S96" s="114">
        <f>'5年生'!O73</f>
        <v>0</v>
      </c>
      <c r="T96" s="114">
        <f>'5年生'!P73</f>
        <v>0</v>
      </c>
      <c r="U96" s="70" t="str">
        <f>IF(S96="30分未満",1,IF(S96="30分～1時間",2,IF(S96="1～2時間",3,IF(S96="2～3時間",4,IF(S96="3時間以上",5,IF(S96=0,""))))))</f>
        <v/>
      </c>
      <c r="V96" s="71">
        <f>L96*M96/100</f>
        <v>18</v>
      </c>
      <c r="W96" s="72">
        <f>V96/$N$104*100</f>
        <v>16.666666666666664</v>
      </c>
      <c r="X96" s="72">
        <f>V96</f>
        <v>18</v>
      </c>
      <c r="Y96" s="99">
        <f>X96/$N$105*100</f>
        <v>2.0100502512562812</v>
      </c>
      <c r="Z96" s="70" t="str">
        <f>IF(J96=1,Y96*T96/5,"")</f>
        <v/>
      </c>
      <c r="AA96" s="70" t="str">
        <f>IF(J96=2,Y96*T96/5,"")</f>
        <v/>
      </c>
      <c r="AB96" s="70" t="str">
        <f>IF(J96=3,Y96*T96/5,"")</f>
        <v/>
      </c>
      <c r="AC96" s="70" t="str">
        <f>IF(J96=4,Y96*T96/5,"")</f>
        <v/>
      </c>
      <c r="AD96" s="70">
        <f>IF(J96=5,Y96*T96/5,"")</f>
        <v>0</v>
      </c>
      <c r="AE96" s="24"/>
    </row>
    <row r="97" spans="2:31" ht="14.25" customHeight="1">
      <c r="B97" s="574"/>
      <c r="C97" s="581"/>
      <c r="D97" s="574"/>
      <c r="E97" s="579"/>
      <c r="F97" s="24" t="s">
        <v>166</v>
      </c>
      <c r="G97" s="18">
        <v>2</v>
      </c>
      <c r="H97" s="18" t="s">
        <v>96</v>
      </c>
      <c r="I97" s="23" t="s">
        <v>94</v>
      </c>
      <c r="J97" s="23">
        <v>5</v>
      </c>
      <c r="K97" s="23" t="s">
        <v>91</v>
      </c>
      <c r="L97" s="23">
        <f t="shared" si="91"/>
        <v>22.5</v>
      </c>
      <c r="M97" s="23">
        <v>100</v>
      </c>
      <c r="N97" s="49">
        <f>IF(H97="必修",L97*M97/100,IF(T97=0,0,L97*M97/100))</f>
        <v>0</v>
      </c>
      <c r="O97" s="77">
        <f>'5年生'!Q74</f>
        <v>0</v>
      </c>
      <c r="P97" s="77">
        <f>'5年生'!R74</f>
        <v>0</v>
      </c>
      <c r="Q97" s="77">
        <f>'5年生'!S74</f>
        <v>0</v>
      </c>
      <c r="R97" s="77">
        <f>'5年生'!T74</f>
        <v>0</v>
      </c>
      <c r="S97" s="115">
        <f>'5年生'!O74</f>
        <v>0</v>
      </c>
      <c r="T97" s="115">
        <f>'5年生'!P74</f>
        <v>0</v>
      </c>
      <c r="U97" s="79" t="str">
        <f>IF(S97="30分未満",1,IF(S97="30分～1時間",2,IF(S97="1～2時間",3,IF(S97="2～3時間",4,IF(S97="3時間以上",5,IF(S97=0,""))))))</f>
        <v/>
      </c>
      <c r="V97" s="80">
        <f>L97*M97/100</f>
        <v>22.5</v>
      </c>
      <c r="W97" s="81">
        <f>V97/$N$104*100</f>
        <v>20.833333333333336</v>
      </c>
      <c r="X97" s="81">
        <f>V97</f>
        <v>22.5</v>
      </c>
      <c r="Y97" s="128">
        <f>X97/$N$105*100</f>
        <v>2.512562814070352</v>
      </c>
      <c r="Z97" s="79" t="str">
        <f>IF(J97=1,Y97*T97/5,"")</f>
        <v/>
      </c>
      <c r="AA97" s="79" t="str">
        <f>IF(J97=2,Y97*T97/5,"")</f>
        <v/>
      </c>
      <c r="AB97" s="79" t="str">
        <f>IF(J97=3,Y97*T97/5,"")</f>
        <v/>
      </c>
      <c r="AC97" s="79" t="str">
        <f>IF(J97=4,Y97*T97/5,"")</f>
        <v/>
      </c>
      <c r="AD97" s="79">
        <f>IF(J97=5,Y97*T97/5,"")</f>
        <v>0</v>
      </c>
      <c r="AE97" s="129"/>
    </row>
    <row r="98" spans="2:31" ht="14.25" customHeight="1">
      <c r="B98" s="574"/>
      <c r="C98" s="581"/>
      <c r="D98" s="574"/>
      <c r="E98" s="579"/>
      <c r="F98" s="112" t="s">
        <v>167</v>
      </c>
      <c r="G98" s="37">
        <v>2</v>
      </c>
      <c r="H98" s="37" t="s">
        <v>96</v>
      </c>
      <c r="I98" s="37" t="s">
        <v>94</v>
      </c>
      <c r="J98" s="37">
        <v>4</v>
      </c>
      <c r="K98" s="37" t="s">
        <v>91</v>
      </c>
      <c r="L98" s="37">
        <f t="shared" ref="L98" si="105">IF(I98="学修",G98/2*22.5,IF(I98=0,"",G98*22.5))</f>
        <v>22.5</v>
      </c>
      <c r="M98" s="37">
        <v>100</v>
      </c>
      <c r="N98" s="47">
        <f>IF(H98="必修",L98*M98/100,IF(T98=0,0,L98*M98/100))</f>
        <v>0</v>
      </c>
      <c r="O98" s="48">
        <f>'4年生'!Q42</f>
        <v>0</v>
      </c>
      <c r="P98" s="48">
        <f>'4年生'!R42</f>
        <v>0</v>
      </c>
      <c r="Q98" s="48">
        <f>'4年生'!S42</f>
        <v>0</v>
      </c>
      <c r="R98" s="48">
        <f>'4年生'!T42</f>
        <v>0</v>
      </c>
      <c r="S98" s="73">
        <f>'4年生'!O42</f>
        <v>0</v>
      </c>
      <c r="T98" s="73">
        <f>'4年生'!P42</f>
        <v>0</v>
      </c>
      <c r="U98" s="74" t="str">
        <f>IF(S98="30分未満",1,IF(S98="30分～1時間",2,IF(S98="1～2時間",3,IF(S98="2～3時間",4,IF(S98="3時間以上",5,IF(S98=0,""))))))</f>
        <v/>
      </c>
      <c r="V98" s="116">
        <f>L98*M98/100</f>
        <v>22.5</v>
      </c>
      <c r="W98" s="76">
        <f>V98/$N$104*100</f>
        <v>20.833333333333336</v>
      </c>
      <c r="X98" s="76">
        <f>V98</f>
        <v>22.5</v>
      </c>
      <c r="Y98" s="101">
        <f>X98/$N$105*100</f>
        <v>2.512562814070352</v>
      </c>
      <c r="Z98" s="74" t="str">
        <f>IF(J98=1,Y98*T98/5,"")</f>
        <v/>
      </c>
      <c r="AA98" s="74" t="str">
        <f>IF(J98=2,Y98*T98/5,"")</f>
        <v/>
      </c>
      <c r="AB98" s="74" t="str">
        <f>IF(J98=3,Y98*T98/5,"")</f>
        <v/>
      </c>
      <c r="AC98" s="74"/>
      <c r="AD98" s="74" t="str">
        <f>IF(J98=5,Y98*T98/5,"")</f>
        <v/>
      </c>
      <c r="AE98" s="111"/>
    </row>
    <row r="99" spans="2:31" ht="14.25" customHeight="1">
      <c r="B99" s="574"/>
      <c r="C99" s="581"/>
      <c r="D99" s="15"/>
      <c r="E99" s="21"/>
      <c r="F99" s="22" t="s">
        <v>168</v>
      </c>
      <c r="G99" s="23"/>
      <c r="H99" s="23"/>
      <c r="I99" s="23"/>
      <c r="J99" s="23">
        <v>1</v>
      </c>
      <c r="K99" s="23"/>
      <c r="L99" s="23" t="str">
        <f t="shared" ref="L99:L105" si="106">IF(I99="学修",G99/2*22.5,IF(I99=0,"",G99*22.5))</f>
        <v/>
      </c>
      <c r="M99" s="23"/>
      <c r="N99" s="49"/>
      <c r="O99" s="50"/>
      <c r="P99" s="50"/>
      <c r="Q99" s="50"/>
      <c r="R99" s="77"/>
      <c r="S99" s="78"/>
      <c r="T99" s="78">
        <f t="shared" ref="T99" si="107">AE99</f>
        <v>0</v>
      </c>
      <c r="U99" s="79"/>
      <c r="V99" s="80"/>
      <c r="W99" s="81"/>
      <c r="X99" s="81"/>
      <c r="Y99" s="81"/>
      <c r="Z99" s="79">
        <f>SUM(Z94:Z98)</f>
        <v>0</v>
      </c>
      <c r="AA99" s="79"/>
      <c r="AB99" s="79"/>
      <c r="AC99" s="79"/>
      <c r="AD99" s="79"/>
      <c r="AE99" s="102">
        <f t="shared" ref="AE99" si="108">SUM(Z99:AD99)/100</f>
        <v>0</v>
      </c>
    </row>
    <row r="100" spans="2:31" ht="14.25" customHeight="1">
      <c r="B100" s="574"/>
      <c r="C100" s="581"/>
      <c r="D100" s="15"/>
      <c r="E100" s="21"/>
      <c r="F100" s="24" t="s">
        <v>169</v>
      </c>
      <c r="G100" s="18"/>
      <c r="H100" s="18"/>
      <c r="I100" s="18"/>
      <c r="J100" s="18">
        <v>2</v>
      </c>
      <c r="K100" s="18"/>
      <c r="L100" s="18" t="str">
        <f t="shared" si="106"/>
        <v/>
      </c>
      <c r="M100" s="18"/>
      <c r="N100" s="45"/>
      <c r="O100" s="51"/>
      <c r="P100" s="51"/>
      <c r="Q100" s="51"/>
      <c r="R100" s="46"/>
      <c r="S100" s="69"/>
      <c r="T100" s="69">
        <f>AE100</f>
        <v>0</v>
      </c>
      <c r="U100" s="70"/>
      <c r="V100" s="71"/>
      <c r="W100" s="72"/>
      <c r="X100" s="72"/>
      <c r="Y100" s="72"/>
      <c r="Z100" s="70"/>
      <c r="AA100" s="70">
        <f>SUM(AA94:AA98)</f>
        <v>0</v>
      </c>
      <c r="AB100" s="70"/>
      <c r="AC100" s="70"/>
      <c r="AD100" s="70"/>
      <c r="AE100" s="103">
        <f>SUM(Z100:AD100)/100</f>
        <v>0</v>
      </c>
    </row>
    <row r="101" spans="2:31" ht="14.25" customHeight="1">
      <c r="B101" s="574"/>
      <c r="C101" s="581"/>
      <c r="D101" s="15"/>
      <c r="E101" s="21"/>
      <c r="F101" s="24" t="s">
        <v>170</v>
      </c>
      <c r="G101" s="18"/>
      <c r="H101" s="18"/>
      <c r="I101" s="18"/>
      <c r="J101" s="18">
        <v>3</v>
      </c>
      <c r="K101" s="18"/>
      <c r="L101" s="18" t="str">
        <f t="shared" si="106"/>
        <v/>
      </c>
      <c r="M101" s="18"/>
      <c r="N101" s="45"/>
      <c r="O101" s="51"/>
      <c r="P101" s="51"/>
      <c r="Q101" s="51"/>
      <c r="R101" s="46"/>
      <c r="S101" s="69"/>
      <c r="T101" s="69">
        <f>AE101</f>
        <v>0</v>
      </c>
      <c r="U101" s="70"/>
      <c r="V101" s="71"/>
      <c r="W101" s="72"/>
      <c r="X101" s="72"/>
      <c r="Y101" s="72"/>
      <c r="Z101" s="70"/>
      <c r="AA101" s="70"/>
      <c r="AB101" s="70">
        <f>SUM(AB94:AB98)</f>
        <v>0</v>
      </c>
      <c r="AC101" s="70"/>
      <c r="AD101" s="70"/>
      <c r="AE101" s="103">
        <f>SUM(Z101:AD101)/100</f>
        <v>0</v>
      </c>
    </row>
    <row r="102" spans="2:31" ht="14.25" customHeight="1">
      <c r="B102" s="574"/>
      <c r="C102" s="581"/>
      <c r="D102" s="15"/>
      <c r="E102" s="21"/>
      <c r="F102" s="24" t="s">
        <v>171</v>
      </c>
      <c r="G102" s="18"/>
      <c r="H102" s="18"/>
      <c r="I102" s="18"/>
      <c r="J102" s="18">
        <v>4</v>
      </c>
      <c r="K102" s="18"/>
      <c r="L102" s="18" t="str">
        <f t="shared" si="106"/>
        <v/>
      </c>
      <c r="M102" s="18"/>
      <c r="N102" s="45"/>
      <c r="O102" s="51"/>
      <c r="P102" s="51"/>
      <c r="Q102" s="51"/>
      <c r="R102" s="46"/>
      <c r="S102" s="69"/>
      <c r="T102" s="69">
        <f>AE102</f>
        <v>0</v>
      </c>
      <c r="U102" s="70"/>
      <c r="V102" s="71"/>
      <c r="W102" s="72"/>
      <c r="X102" s="72"/>
      <c r="Y102" s="72"/>
      <c r="Z102" s="70"/>
      <c r="AA102" s="70"/>
      <c r="AB102" s="70"/>
      <c r="AC102" s="70">
        <f>SUM(AC94:AC98)</f>
        <v>0</v>
      </c>
      <c r="AD102" s="70"/>
      <c r="AE102" s="103">
        <f>SUM(Z102:AD102)/100</f>
        <v>0</v>
      </c>
    </row>
    <row r="103" spans="2:31" ht="14.25" customHeight="1">
      <c r="B103" s="574"/>
      <c r="C103" s="581"/>
      <c r="D103" s="15"/>
      <c r="E103" s="21"/>
      <c r="F103" s="24" t="s">
        <v>172</v>
      </c>
      <c r="G103" s="18"/>
      <c r="H103" s="18"/>
      <c r="I103" s="18"/>
      <c r="J103" s="18">
        <v>5</v>
      </c>
      <c r="K103" s="18"/>
      <c r="L103" s="18" t="str">
        <f t="shared" si="106"/>
        <v/>
      </c>
      <c r="M103" s="18"/>
      <c r="N103" s="45"/>
      <c r="O103" s="51"/>
      <c r="P103" s="51"/>
      <c r="Q103" s="51"/>
      <c r="R103" s="46"/>
      <c r="S103" s="69"/>
      <c r="T103" s="69">
        <f>AE103</f>
        <v>0</v>
      </c>
      <c r="U103" s="70"/>
      <c r="V103" s="71"/>
      <c r="W103" s="72"/>
      <c r="X103" s="72"/>
      <c r="Y103" s="72"/>
      <c r="Z103" s="70"/>
      <c r="AA103" s="70"/>
      <c r="AB103" s="70"/>
      <c r="AC103" s="70"/>
      <c r="AD103" s="70">
        <f>SUM(AD94:AD98)</f>
        <v>0</v>
      </c>
      <c r="AE103" s="103">
        <f>SUM(Z103:AD103)/100</f>
        <v>0</v>
      </c>
    </row>
    <row r="104" spans="2:31" ht="14.25" customHeight="1">
      <c r="B104" s="574"/>
      <c r="C104" s="581"/>
      <c r="D104" s="15"/>
      <c r="E104" s="21"/>
      <c r="F104" s="24" t="s">
        <v>173</v>
      </c>
      <c r="G104" s="18"/>
      <c r="H104" s="18"/>
      <c r="I104" s="18"/>
      <c r="J104" s="18">
        <v>5</v>
      </c>
      <c r="K104" s="18"/>
      <c r="L104" s="18" t="str">
        <f t="shared" si="106"/>
        <v/>
      </c>
      <c r="M104" s="18"/>
      <c r="N104" s="45">
        <f>SUM(N94:N98)</f>
        <v>108</v>
      </c>
      <c r="O104" s="51"/>
      <c r="P104" s="51"/>
      <c r="Q104" s="51"/>
      <c r="R104" s="46"/>
      <c r="S104" s="69"/>
      <c r="T104" s="69"/>
      <c r="U104" s="70"/>
      <c r="V104" s="71">
        <f>SUM(V94:V98)</f>
        <v>153</v>
      </c>
      <c r="W104" s="72"/>
      <c r="X104" s="72"/>
      <c r="Y104" s="72"/>
      <c r="Z104" s="70"/>
      <c r="AA104" s="70"/>
      <c r="AB104" s="70"/>
      <c r="AC104" s="70"/>
      <c r="AD104" s="70"/>
      <c r="AE104" s="123">
        <f>SUM(AE99:AE103)</f>
        <v>0</v>
      </c>
    </row>
    <row r="105" spans="2:31" ht="14.25" customHeight="1">
      <c r="B105" s="587"/>
      <c r="C105" s="582"/>
      <c r="D105" s="25"/>
      <c r="E105" s="26"/>
      <c r="F105" s="27" t="s">
        <v>174</v>
      </c>
      <c r="G105" s="28"/>
      <c r="H105" s="28"/>
      <c r="I105" s="28"/>
      <c r="J105" s="28">
        <v>5</v>
      </c>
      <c r="K105" s="28"/>
      <c r="L105" s="28" t="str">
        <f t="shared" si="106"/>
        <v/>
      </c>
      <c r="M105" s="28"/>
      <c r="N105" s="52">
        <f>N93+N104</f>
        <v>895.5</v>
      </c>
      <c r="O105" s="53"/>
      <c r="P105" s="53"/>
      <c r="Q105" s="53"/>
      <c r="R105" s="82"/>
      <c r="S105" s="83"/>
      <c r="T105" s="83"/>
      <c r="U105" s="84"/>
      <c r="V105" s="85">
        <f>$V$93+$V$104</f>
        <v>1030.5</v>
      </c>
      <c r="W105" s="86"/>
      <c r="X105" s="86"/>
      <c r="Y105" s="86"/>
      <c r="Z105" s="84">
        <f t="shared" ref="Z105" si="109">SUM(Z88:Z92)+SUM(Z99:Z103)</f>
        <v>0</v>
      </c>
      <c r="AA105" s="84">
        <f>SUM(AA88:AA92)+SUM(AA99:AA103)</f>
        <v>0</v>
      </c>
      <c r="AB105" s="84">
        <f>SUM(AB88:AB92)+SUM(AB99:AB103)</f>
        <v>0</v>
      </c>
      <c r="AC105" s="84">
        <f>SUM(AC88:AC92)+SUM(AC99:AC103)</f>
        <v>0</v>
      </c>
      <c r="AD105" s="84">
        <f>SUM(AD88:AD92)+SUM(AD99:AD103)</f>
        <v>0</v>
      </c>
      <c r="AE105" s="124">
        <f>AE93+AE104</f>
        <v>0</v>
      </c>
    </row>
    <row r="106" spans="2:31" ht="14.25" customHeight="1">
      <c r="B106" s="573" t="s">
        <v>41</v>
      </c>
      <c r="C106" s="580" t="s">
        <v>175</v>
      </c>
      <c r="D106" s="10">
        <v>1</v>
      </c>
      <c r="E106" s="11" t="s">
        <v>176</v>
      </c>
      <c r="F106" s="12" t="s">
        <v>177</v>
      </c>
      <c r="G106" s="13">
        <v>1</v>
      </c>
      <c r="H106" s="14" t="s">
        <v>96</v>
      </c>
      <c r="I106" s="14" t="s">
        <v>83</v>
      </c>
      <c r="J106" s="14">
        <v>1</v>
      </c>
      <c r="K106" s="14" t="s">
        <v>91</v>
      </c>
      <c r="L106" s="14">
        <f t="shared" ref="L106" si="110">IF(I106="学修",G106/2*22.5,IF(I106=0,"",G106*22.5))</f>
        <v>22.5</v>
      </c>
      <c r="M106" s="14">
        <v>100</v>
      </c>
      <c r="N106" s="43">
        <f>IF(H106="必修",L106*M106/100,IF(T106=0,0,L106*M106/100))</f>
        <v>0</v>
      </c>
      <c r="O106" s="44">
        <f>'1年生'!Q40</f>
        <v>0</v>
      </c>
      <c r="P106" s="44">
        <f>'1年生'!R40</f>
        <v>0</v>
      </c>
      <c r="Q106" s="44">
        <f>'1年生'!S40</f>
        <v>0</v>
      </c>
      <c r="R106" s="44">
        <f>'1年生'!T40</f>
        <v>0</v>
      </c>
      <c r="S106" s="65">
        <f>'1年生'!O40</f>
        <v>0</v>
      </c>
      <c r="T106" s="65">
        <f>'1年生'!P40</f>
        <v>0</v>
      </c>
      <c r="U106" s="66" t="str">
        <f>IF(S106="30分未満",1,IF(S106="30分～1時間",2,IF(S106="1～2時間",3,IF(S106="2～3時間",4,IF(S106="3時間以上",5,IF(S106=0,""))))))</f>
        <v/>
      </c>
      <c r="V106" s="117">
        <f>L106*M106/100</f>
        <v>22.5</v>
      </c>
      <c r="W106" s="118" t="e">
        <f>V106/$N$113*100</f>
        <v>#DIV/0!</v>
      </c>
      <c r="X106" s="68">
        <f>V106</f>
        <v>22.5</v>
      </c>
      <c r="Y106" s="97">
        <f>X106/$N$172*100</f>
        <v>2.1008403361344539</v>
      </c>
      <c r="Z106" s="66">
        <f>IF(J106=1,Y106*T106/5,"")</f>
        <v>0</v>
      </c>
      <c r="AA106" s="66" t="str">
        <f>IF(J106=2,Y106*T106/5,"")</f>
        <v/>
      </c>
      <c r="AB106" s="66" t="str">
        <f>IF(J106=3,Y106*T106/5,"")</f>
        <v/>
      </c>
      <c r="AC106" s="66" t="str">
        <f>IF(J106=4,Y106*T106/5,"")</f>
        <v/>
      </c>
      <c r="AD106" s="66" t="str">
        <f>IF(J106=5,Y106*T106/5,"")</f>
        <v/>
      </c>
      <c r="AE106" s="130"/>
    </row>
    <row r="107" spans="2:31" ht="14.25" customHeight="1">
      <c r="B107" s="575"/>
      <c r="C107" s="586"/>
      <c r="D107" s="35"/>
      <c r="E107" s="36"/>
      <c r="F107" s="30"/>
      <c r="G107" s="31"/>
      <c r="H107" s="32"/>
      <c r="I107" s="32"/>
      <c r="J107" s="32"/>
      <c r="K107" s="32"/>
      <c r="L107" s="32"/>
      <c r="M107" s="32"/>
      <c r="N107" s="54"/>
      <c r="O107" s="55"/>
      <c r="P107" s="55"/>
      <c r="Q107" s="55"/>
      <c r="R107" s="55"/>
      <c r="S107" s="87"/>
      <c r="T107" s="87"/>
      <c r="U107" s="88"/>
      <c r="V107" s="119"/>
      <c r="W107" s="120"/>
      <c r="X107" s="90"/>
      <c r="Y107" s="106"/>
      <c r="Z107" s="88"/>
      <c r="AA107" s="88"/>
      <c r="AB107" s="88"/>
      <c r="AC107" s="88"/>
      <c r="AD107" s="88"/>
      <c r="AE107" s="131"/>
    </row>
    <row r="108" spans="2:31" ht="14.25" customHeight="1">
      <c r="B108" s="574"/>
      <c r="C108" s="581"/>
      <c r="D108" s="15"/>
      <c r="E108" s="21"/>
      <c r="F108" s="22" t="s">
        <v>178</v>
      </c>
      <c r="G108" s="23"/>
      <c r="H108" s="23"/>
      <c r="I108" s="23"/>
      <c r="J108" s="23">
        <v>1</v>
      </c>
      <c r="K108" s="23"/>
      <c r="L108" s="23" t="str">
        <f t="shared" ref="L108" si="111">IF(I108="学修",G108/2*22.5,IF(I108=0,"",G108*22.5))</f>
        <v/>
      </c>
      <c r="M108" s="23"/>
      <c r="N108" s="49"/>
      <c r="O108" s="50"/>
      <c r="P108" s="50"/>
      <c r="Q108" s="50"/>
      <c r="R108" s="77"/>
      <c r="S108" s="78"/>
      <c r="T108" s="78">
        <f t="shared" ref="T108" si="112">AE108</f>
        <v>0</v>
      </c>
      <c r="U108" s="79"/>
      <c r="V108" s="80"/>
      <c r="W108" s="81"/>
      <c r="X108" s="81"/>
      <c r="Y108" s="81"/>
      <c r="Z108" s="79">
        <f>SUM(Z106:Z107)</f>
        <v>0</v>
      </c>
      <c r="AA108" s="79"/>
      <c r="AB108" s="79"/>
      <c r="AC108" s="79"/>
      <c r="AD108" s="79"/>
      <c r="AE108" s="102">
        <f t="shared" ref="AE108" si="113">SUM(Z108:AD108)/100</f>
        <v>0</v>
      </c>
    </row>
    <row r="109" spans="2:31" ht="14.25" customHeight="1">
      <c r="B109" s="574"/>
      <c r="C109" s="581"/>
      <c r="D109" s="15"/>
      <c r="E109" s="21"/>
      <c r="F109" s="24" t="s">
        <v>179</v>
      </c>
      <c r="G109" s="18"/>
      <c r="H109" s="18"/>
      <c r="I109" s="18"/>
      <c r="J109" s="18">
        <v>2</v>
      </c>
      <c r="K109" s="18"/>
      <c r="L109" s="18" t="str">
        <f t="shared" ref="L109:L122" si="114">IF(I109="学修",G109/2*22.5,IF(I109=0,"",G109*22.5))</f>
        <v/>
      </c>
      <c r="M109" s="18"/>
      <c r="N109" s="45"/>
      <c r="O109" s="51"/>
      <c r="P109" s="51"/>
      <c r="Q109" s="51"/>
      <c r="R109" s="46"/>
      <c r="S109" s="69"/>
      <c r="T109" s="69">
        <f>AE109</f>
        <v>0</v>
      </c>
      <c r="U109" s="70"/>
      <c r="V109" s="71"/>
      <c r="W109" s="72"/>
      <c r="X109" s="72"/>
      <c r="Y109" s="72"/>
      <c r="Z109" s="70"/>
      <c r="AA109" s="70">
        <f>SUM(AA106:AA107)</f>
        <v>0</v>
      </c>
      <c r="AB109" s="70"/>
      <c r="AC109" s="70"/>
      <c r="AD109" s="70"/>
      <c r="AE109" s="103">
        <f>SUM(Z109:AD109)/100</f>
        <v>0</v>
      </c>
    </row>
    <row r="110" spans="2:31" ht="14.25" customHeight="1">
      <c r="B110" s="574"/>
      <c r="C110" s="581"/>
      <c r="D110" s="15"/>
      <c r="E110" s="21"/>
      <c r="F110" s="24" t="s">
        <v>180</v>
      </c>
      <c r="G110" s="18"/>
      <c r="H110" s="18"/>
      <c r="I110" s="18"/>
      <c r="J110" s="18">
        <v>3</v>
      </c>
      <c r="K110" s="18"/>
      <c r="L110" s="18" t="str">
        <f t="shared" si="114"/>
        <v/>
      </c>
      <c r="M110" s="18"/>
      <c r="N110" s="45"/>
      <c r="O110" s="51"/>
      <c r="P110" s="51"/>
      <c r="Q110" s="51"/>
      <c r="R110" s="46"/>
      <c r="S110" s="69"/>
      <c r="T110" s="69">
        <f>AE110</f>
        <v>0</v>
      </c>
      <c r="U110" s="70"/>
      <c r="V110" s="71"/>
      <c r="W110" s="72"/>
      <c r="X110" s="72"/>
      <c r="Y110" s="72"/>
      <c r="Z110" s="70"/>
      <c r="AA110" s="70"/>
      <c r="AB110" s="70">
        <f>SUM(AB106:AB107)</f>
        <v>0</v>
      </c>
      <c r="AC110" s="70"/>
      <c r="AD110" s="70"/>
      <c r="AE110" s="103">
        <f>SUM(Z110:AD110)/100</f>
        <v>0</v>
      </c>
    </row>
    <row r="111" spans="2:31" ht="14.25" customHeight="1">
      <c r="B111" s="574"/>
      <c r="C111" s="581"/>
      <c r="D111" s="15"/>
      <c r="E111" s="21"/>
      <c r="F111" s="24" t="s">
        <v>181</v>
      </c>
      <c r="G111" s="18"/>
      <c r="H111" s="18"/>
      <c r="I111" s="18"/>
      <c r="J111" s="18">
        <v>4</v>
      </c>
      <c r="K111" s="18"/>
      <c r="L111" s="18" t="str">
        <f t="shared" si="114"/>
        <v/>
      </c>
      <c r="M111" s="18"/>
      <c r="N111" s="45"/>
      <c r="O111" s="51"/>
      <c r="P111" s="51"/>
      <c r="Q111" s="51"/>
      <c r="R111" s="46"/>
      <c r="S111" s="69"/>
      <c r="T111" s="69">
        <f>AE111</f>
        <v>0</v>
      </c>
      <c r="U111" s="70"/>
      <c r="V111" s="71"/>
      <c r="W111" s="72"/>
      <c r="X111" s="72"/>
      <c r="Y111" s="72"/>
      <c r="Z111" s="70"/>
      <c r="AA111" s="70"/>
      <c r="AB111" s="70"/>
      <c r="AC111" s="70">
        <f>SUM(AC106:AC107)</f>
        <v>0</v>
      </c>
      <c r="AD111" s="70"/>
      <c r="AE111" s="103">
        <f>SUM(Z111:AD111)/100</f>
        <v>0</v>
      </c>
    </row>
    <row r="112" spans="2:31" ht="14.25" customHeight="1">
      <c r="B112" s="574"/>
      <c r="C112" s="581"/>
      <c r="D112" s="15"/>
      <c r="E112" s="21"/>
      <c r="F112" s="24" t="s">
        <v>182</v>
      </c>
      <c r="G112" s="18"/>
      <c r="H112" s="18"/>
      <c r="I112" s="18"/>
      <c r="J112" s="18">
        <v>5</v>
      </c>
      <c r="K112" s="18"/>
      <c r="L112" s="18" t="str">
        <f t="shared" si="114"/>
        <v/>
      </c>
      <c r="M112" s="18"/>
      <c r="N112" s="45"/>
      <c r="O112" s="51"/>
      <c r="P112" s="51"/>
      <c r="Q112" s="51"/>
      <c r="R112" s="46"/>
      <c r="S112" s="69"/>
      <c r="T112" s="69">
        <f>AE112</f>
        <v>0</v>
      </c>
      <c r="U112" s="70"/>
      <c r="V112" s="71"/>
      <c r="W112" s="72"/>
      <c r="X112" s="72"/>
      <c r="Y112" s="72"/>
      <c r="Z112" s="70"/>
      <c r="AA112" s="70"/>
      <c r="AB112" s="70"/>
      <c r="AC112" s="70"/>
      <c r="AD112" s="70">
        <f>SUM(AD106:AD107)</f>
        <v>0</v>
      </c>
      <c r="AE112" s="103">
        <f>SUM(Z112:AD112)/100</f>
        <v>0</v>
      </c>
    </row>
    <row r="113" spans="2:31" ht="14.25" customHeight="1">
      <c r="B113" s="574"/>
      <c r="C113" s="581"/>
      <c r="D113" s="25"/>
      <c r="E113" s="26"/>
      <c r="F113" s="27" t="s">
        <v>183</v>
      </c>
      <c r="G113" s="28"/>
      <c r="H113" s="28"/>
      <c r="I113" s="28"/>
      <c r="J113" s="28">
        <v>5</v>
      </c>
      <c r="K113" s="28"/>
      <c r="L113" s="28" t="str">
        <f t="shared" si="114"/>
        <v/>
      </c>
      <c r="M113" s="28"/>
      <c r="N113" s="52">
        <f>SUM(N106:N107)</f>
        <v>0</v>
      </c>
      <c r="O113" s="53"/>
      <c r="P113" s="53"/>
      <c r="Q113" s="53"/>
      <c r="R113" s="82"/>
      <c r="S113" s="83"/>
      <c r="T113" s="83"/>
      <c r="U113" s="84"/>
      <c r="V113" s="85">
        <f>SUM(V106:V107)</f>
        <v>22.5</v>
      </c>
      <c r="W113" s="86"/>
      <c r="X113" s="86"/>
      <c r="Y113" s="86"/>
      <c r="Z113" s="84"/>
      <c r="AA113" s="84"/>
      <c r="AB113" s="84"/>
      <c r="AC113" s="84"/>
      <c r="AD113" s="84"/>
      <c r="AE113" s="127">
        <f>SUM(AE108:AE112)</f>
        <v>0</v>
      </c>
    </row>
    <row r="114" spans="2:31" ht="14.25" customHeight="1">
      <c r="B114" s="574"/>
      <c r="C114" s="581"/>
      <c r="D114" s="573">
        <v>2</v>
      </c>
      <c r="E114" s="578" t="s">
        <v>184</v>
      </c>
      <c r="F114" s="29" t="s">
        <v>185</v>
      </c>
      <c r="G114" s="14">
        <v>1</v>
      </c>
      <c r="H114" s="14" t="s">
        <v>82</v>
      </c>
      <c r="I114" s="14" t="s">
        <v>83</v>
      </c>
      <c r="J114" s="14">
        <v>1</v>
      </c>
      <c r="K114" s="14" t="s">
        <v>91</v>
      </c>
      <c r="L114" s="14">
        <f t="shared" si="114"/>
        <v>22.5</v>
      </c>
      <c r="M114" s="14">
        <v>100</v>
      </c>
      <c r="N114" s="43">
        <f>IF(H114="必修",L114*M114/100,IF(T114=0,0,L114*M114/100))</f>
        <v>22.5</v>
      </c>
      <c r="O114" s="113">
        <f>'1年生'!Q47</f>
        <v>0</v>
      </c>
      <c r="P114" s="113">
        <f>'1年生'!R47</f>
        <v>0</v>
      </c>
      <c r="Q114" s="113">
        <f>'1年生'!S47</f>
        <v>0</v>
      </c>
      <c r="R114" s="44">
        <f>'1年生'!T47</f>
        <v>0</v>
      </c>
      <c r="S114" s="65">
        <f>'1年生'!O47</f>
        <v>0</v>
      </c>
      <c r="T114" s="65">
        <f>'1年生'!P47</f>
        <v>0</v>
      </c>
      <c r="U114" s="70" t="str">
        <f t="shared" ref="U114" si="115">IF(S114="30分未満",1,IF(S114="30分～1時間",2,IF(S114="1～2時間",3,IF(S114="2～3時間",4,IF(S114="3時間以上",5,IF(S114=0,""))))))</f>
        <v/>
      </c>
      <c r="V114" s="67">
        <f>L114*M114/100</f>
        <v>22.5</v>
      </c>
      <c r="W114" s="118">
        <f>V114/$N$121*100</f>
        <v>100</v>
      </c>
      <c r="X114" s="68">
        <f>V114</f>
        <v>22.5</v>
      </c>
      <c r="Y114" s="97">
        <f>X114/$N$172*100</f>
        <v>2.1008403361344539</v>
      </c>
      <c r="Z114" s="66">
        <f>IF(J114=1,Y114*T114/5,"")</f>
        <v>0</v>
      </c>
      <c r="AA114" s="66" t="str">
        <f>IF(J114=2,Y114*T114/5,"")</f>
        <v/>
      </c>
      <c r="AB114" s="66" t="str">
        <f>IF(J114=3,Y114*T114/5,"")</f>
        <v/>
      </c>
      <c r="AC114" s="66" t="str">
        <f>IF(J114=4,Y114*T114/5,"")</f>
        <v/>
      </c>
      <c r="AD114" s="66" t="str">
        <f>IF(J114=5,Y114*T114/5,"")</f>
        <v/>
      </c>
      <c r="AE114" s="98"/>
    </row>
    <row r="115" spans="2:31" ht="14.25" customHeight="1">
      <c r="B115" s="574"/>
      <c r="C115" s="581"/>
      <c r="D115" s="574"/>
      <c r="E115" s="579"/>
      <c r="F115" s="24" t="s">
        <v>186</v>
      </c>
      <c r="G115" s="18">
        <v>2</v>
      </c>
      <c r="H115" s="18" t="s">
        <v>96</v>
      </c>
      <c r="I115" s="18" t="s">
        <v>94</v>
      </c>
      <c r="J115" s="18">
        <v>5</v>
      </c>
      <c r="K115" s="18" t="s">
        <v>91</v>
      </c>
      <c r="L115" s="18">
        <f t="shared" si="114"/>
        <v>22.5</v>
      </c>
      <c r="M115" s="18">
        <v>100</v>
      </c>
      <c r="N115" s="45">
        <f>IF(H115="必修",L115*M115/100,IF(T115=0,0,L115*M115/100))</f>
        <v>0</v>
      </c>
      <c r="O115" s="46">
        <f>'5年生'!Q86</f>
        <v>0</v>
      </c>
      <c r="P115" s="46">
        <f>'5年生'!R86</f>
        <v>0</v>
      </c>
      <c r="Q115" s="46">
        <f>'5年生'!S86</f>
        <v>0</v>
      </c>
      <c r="R115" s="46">
        <f>'5年生'!T86</f>
        <v>0</v>
      </c>
      <c r="S115" s="69">
        <f>'5年生'!O86</f>
        <v>0</v>
      </c>
      <c r="T115" s="69">
        <f>'5年生'!P86</f>
        <v>0</v>
      </c>
      <c r="U115" s="70" t="str">
        <f>IF(S115="30分未満",1,IF(S115="30分～1時間",2,IF(S115="1～2時間",3,IF(S115="2～3時間",4,IF(S115="3時間以上",5,IF(S115=0,""))))))</f>
        <v/>
      </c>
      <c r="V115" s="71">
        <f>L115*M115/100</f>
        <v>22.5</v>
      </c>
      <c r="W115" s="121">
        <f>V115/$N$121*100</f>
        <v>100</v>
      </c>
      <c r="X115" s="72">
        <f>V115</f>
        <v>22.5</v>
      </c>
      <c r="Y115" s="99">
        <f>X115/$N$172*100</f>
        <v>2.1008403361344539</v>
      </c>
      <c r="Z115" s="70" t="str">
        <f>IF(J115=1,Y115*T115/5,"")</f>
        <v/>
      </c>
      <c r="AA115" s="70" t="str">
        <f>IF(J115=2,Y115*T115/5,"")</f>
        <v/>
      </c>
      <c r="AB115" s="70" t="str">
        <f>IF(J115=3,Y115*T115/5,"")</f>
        <v/>
      </c>
      <c r="AC115" s="70" t="str">
        <f>IF(J115=4,Y115*T115/5,"")</f>
        <v/>
      </c>
      <c r="AD115" s="70">
        <f>IF(J115=5,Y115*T115/5,"")</f>
        <v>0</v>
      </c>
      <c r="AE115" s="100"/>
    </row>
    <row r="116" spans="2:31" ht="14.25" customHeight="1">
      <c r="B116" s="574"/>
      <c r="C116" s="581"/>
      <c r="D116" s="15"/>
      <c r="E116" s="21"/>
      <c r="F116" s="22" t="s">
        <v>187</v>
      </c>
      <c r="G116" s="23"/>
      <c r="H116" s="23"/>
      <c r="I116" s="23"/>
      <c r="J116" s="23">
        <v>1</v>
      </c>
      <c r="K116" s="23"/>
      <c r="L116" s="23" t="str">
        <f t="shared" si="114"/>
        <v/>
      </c>
      <c r="M116" s="23"/>
      <c r="N116" s="49"/>
      <c r="O116" s="50"/>
      <c r="P116" s="50"/>
      <c r="Q116" s="50"/>
      <c r="R116" s="77"/>
      <c r="S116" s="78"/>
      <c r="T116" s="78">
        <f t="shared" ref="T116" si="116">AE116</f>
        <v>0</v>
      </c>
      <c r="U116" s="79"/>
      <c r="V116" s="80"/>
      <c r="W116" s="81"/>
      <c r="X116" s="81"/>
      <c r="Y116" s="81"/>
      <c r="Z116" s="79">
        <f>SUM(Z114:Z115)</f>
        <v>0</v>
      </c>
      <c r="AA116" s="79"/>
      <c r="AB116" s="79"/>
      <c r="AC116" s="79"/>
      <c r="AD116" s="79"/>
      <c r="AE116" s="102">
        <f t="shared" ref="AE116" si="117">SUM(Z116:AD116)/100</f>
        <v>0</v>
      </c>
    </row>
    <row r="117" spans="2:31" ht="14.25" customHeight="1">
      <c r="B117" s="574"/>
      <c r="C117" s="581"/>
      <c r="D117" s="15"/>
      <c r="E117" s="21"/>
      <c r="F117" s="24" t="s">
        <v>188</v>
      </c>
      <c r="G117" s="18"/>
      <c r="H117" s="18"/>
      <c r="I117" s="18"/>
      <c r="J117" s="18">
        <v>2</v>
      </c>
      <c r="K117" s="18"/>
      <c r="L117" s="18" t="str">
        <f t="shared" si="114"/>
        <v/>
      </c>
      <c r="M117" s="18"/>
      <c r="N117" s="45"/>
      <c r="O117" s="51"/>
      <c r="P117" s="51"/>
      <c r="Q117" s="51"/>
      <c r="R117" s="46"/>
      <c r="S117" s="69"/>
      <c r="T117" s="69">
        <f>AE117</f>
        <v>0</v>
      </c>
      <c r="U117" s="70"/>
      <c r="V117" s="71"/>
      <c r="W117" s="72"/>
      <c r="X117" s="72"/>
      <c r="Y117" s="72"/>
      <c r="Z117" s="70"/>
      <c r="AA117" s="70">
        <f>SUM(AA114:AA115)</f>
        <v>0</v>
      </c>
      <c r="AB117" s="70"/>
      <c r="AC117" s="70"/>
      <c r="AD117" s="70"/>
      <c r="AE117" s="103">
        <f>SUM(Z117:AD117)/100</f>
        <v>0</v>
      </c>
    </row>
    <row r="118" spans="2:31" ht="14.25" customHeight="1">
      <c r="B118" s="574"/>
      <c r="C118" s="581"/>
      <c r="D118" s="15"/>
      <c r="E118" s="21"/>
      <c r="F118" s="24" t="s">
        <v>189</v>
      </c>
      <c r="G118" s="18"/>
      <c r="H118" s="18"/>
      <c r="I118" s="18"/>
      <c r="J118" s="18">
        <v>3</v>
      </c>
      <c r="K118" s="18"/>
      <c r="L118" s="18" t="str">
        <f t="shared" si="114"/>
        <v/>
      </c>
      <c r="M118" s="18"/>
      <c r="N118" s="45"/>
      <c r="O118" s="51"/>
      <c r="P118" s="51"/>
      <c r="Q118" s="51"/>
      <c r="R118" s="46"/>
      <c r="S118" s="69"/>
      <c r="T118" s="69">
        <f>AE118</f>
        <v>0</v>
      </c>
      <c r="U118" s="70"/>
      <c r="V118" s="71"/>
      <c r="W118" s="72"/>
      <c r="X118" s="72"/>
      <c r="Y118" s="72"/>
      <c r="Z118" s="70"/>
      <c r="AA118" s="70"/>
      <c r="AB118" s="70">
        <f>SUM(AB114:AB115)</f>
        <v>0</v>
      </c>
      <c r="AC118" s="70"/>
      <c r="AD118" s="70"/>
      <c r="AE118" s="103">
        <f>SUM(Z118:AD118)/100</f>
        <v>0</v>
      </c>
    </row>
    <row r="119" spans="2:31" ht="14.25" customHeight="1">
      <c r="B119" s="574"/>
      <c r="C119" s="581"/>
      <c r="D119" s="15"/>
      <c r="E119" s="21"/>
      <c r="F119" s="24" t="s">
        <v>190</v>
      </c>
      <c r="G119" s="18"/>
      <c r="H119" s="18"/>
      <c r="I119" s="18"/>
      <c r="J119" s="18">
        <v>4</v>
      </c>
      <c r="K119" s="18"/>
      <c r="L119" s="18" t="str">
        <f t="shared" si="114"/>
        <v/>
      </c>
      <c r="M119" s="18"/>
      <c r="N119" s="45"/>
      <c r="O119" s="51"/>
      <c r="P119" s="51"/>
      <c r="Q119" s="51"/>
      <c r="R119" s="46"/>
      <c r="S119" s="69"/>
      <c r="T119" s="69">
        <f>AE119</f>
        <v>0</v>
      </c>
      <c r="U119" s="70"/>
      <c r="V119" s="71"/>
      <c r="W119" s="72"/>
      <c r="X119" s="72"/>
      <c r="Y119" s="72"/>
      <c r="Z119" s="70"/>
      <c r="AA119" s="70"/>
      <c r="AB119" s="70"/>
      <c r="AC119" s="70">
        <f>SUM(AC114:AC115)</f>
        <v>0</v>
      </c>
      <c r="AD119" s="70"/>
      <c r="AE119" s="103">
        <f>SUM(Z119:AD119)/100</f>
        <v>0</v>
      </c>
    </row>
    <row r="120" spans="2:31" ht="14.25" customHeight="1">
      <c r="B120" s="574"/>
      <c r="C120" s="581"/>
      <c r="D120" s="15"/>
      <c r="E120" s="21"/>
      <c r="F120" s="24" t="s">
        <v>191</v>
      </c>
      <c r="G120" s="18"/>
      <c r="H120" s="18"/>
      <c r="I120" s="18"/>
      <c r="J120" s="18">
        <v>5</v>
      </c>
      <c r="K120" s="18"/>
      <c r="L120" s="18" t="str">
        <f t="shared" si="114"/>
        <v/>
      </c>
      <c r="M120" s="18"/>
      <c r="N120" s="45"/>
      <c r="O120" s="51"/>
      <c r="P120" s="51"/>
      <c r="Q120" s="51"/>
      <c r="R120" s="46"/>
      <c r="S120" s="69"/>
      <c r="T120" s="69">
        <f>AE120</f>
        <v>0</v>
      </c>
      <c r="U120" s="70"/>
      <c r="V120" s="71"/>
      <c r="W120" s="72"/>
      <c r="X120" s="72"/>
      <c r="Y120" s="72"/>
      <c r="Z120" s="70"/>
      <c r="AA120" s="70"/>
      <c r="AB120" s="70"/>
      <c r="AC120" s="70"/>
      <c r="AD120" s="70">
        <f>SUM(AD114:AD115)</f>
        <v>0</v>
      </c>
      <c r="AE120" s="103">
        <f>SUM(Z120:AD120)/100</f>
        <v>0</v>
      </c>
    </row>
    <row r="121" spans="2:31" ht="14.25" customHeight="1">
      <c r="B121" s="574"/>
      <c r="C121" s="581"/>
      <c r="D121" s="25"/>
      <c r="E121" s="26"/>
      <c r="F121" s="27" t="s">
        <v>192</v>
      </c>
      <c r="G121" s="28"/>
      <c r="H121" s="28"/>
      <c r="I121" s="28"/>
      <c r="J121" s="28">
        <v>5</v>
      </c>
      <c r="K121" s="28"/>
      <c r="L121" s="28" t="str">
        <f t="shared" si="114"/>
        <v/>
      </c>
      <c r="M121" s="28"/>
      <c r="N121" s="52">
        <f>SUM(N114:N115)</f>
        <v>22.5</v>
      </c>
      <c r="O121" s="53"/>
      <c r="P121" s="53"/>
      <c r="Q121" s="53"/>
      <c r="R121" s="82"/>
      <c r="S121" s="83"/>
      <c r="T121" s="83"/>
      <c r="U121" s="84"/>
      <c r="V121" s="85">
        <f>SUM(V114:V115)</f>
        <v>45</v>
      </c>
      <c r="W121" s="86"/>
      <c r="X121" s="86"/>
      <c r="Y121" s="86"/>
      <c r="Z121" s="84"/>
      <c r="AA121" s="84"/>
      <c r="AB121" s="84"/>
      <c r="AC121" s="84"/>
      <c r="AD121" s="84"/>
      <c r="AE121" s="124">
        <f>SUM(AE116:AE120)</f>
        <v>0</v>
      </c>
    </row>
    <row r="122" spans="2:31" ht="14.25" customHeight="1">
      <c r="B122" s="574"/>
      <c r="C122" s="581"/>
      <c r="D122" s="573">
        <v>12</v>
      </c>
      <c r="E122" s="578" t="s">
        <v>193</v>
      </c>
      <c r="F122" s="29" t="s">
        <v>194</v>
      </c>
      <c r="G122" s="14">
        <v>1</v>
      </c>
      <c r="H122" s="14" t="s">
        <v>82</v>
      </c>
      <c r="I122" s="34" t="s">
        <v>83</v>
      </c>
      <c r="J122" s="34">
        <v>1</v>
      </c>
      <c r="K122" s="34" t="s">
        <v>91</v>
      </c>
      <c r="L122" s="34">
        <f t="shared" si="114"/>
        <v>22.5</v>
      </c>
      <c r="M122" s="34">
        <v>100</v>
      </c>
      <c r="N122" s="56">
        <f>IF(H122="必修",L122*M122/100,IF(T122=0,0,L122*M122/100))</f>
        <v>22.5</v>
      </c>
      <c r="O122" s="91">
        <f>'1年生'!Q51</f>
        <v>0</v>
      </c>
      <c r="P122" s="91">
        <f>'1年生'!R51</f>
        <v>0</v>
      </c>
      <c r="Q122" s="91">
        <f>'1年生'!S51</f>
        <v>0</v>
      </c>
      <c r="R122" s="91">
        <f>'1年生'!T51</f>
        <v>0</v>
      </c>
      <c r="S122" s="92">
        <f>'1年生'!O51</f>
        <v>0</v>
      </c>
      <c r="T122" s="92">
        <f>'1年生'!P51</f>
        <v>0</v>
      </c>
      <c r="U122" s="109" t="str">
        <f>IF(S122="30分未満",1,IF(S122="30分～1時間",2,IF(S122="1～2時間",3,IF(S122="2～3時間",4,IF(S122="3時間以上",5,IF(S122=0,""))))))</f>
        <v/>
      </c>
      <c r="V122" s="94">
        <f>L122*M122/100</f>
        <v>22.5</v>
      </c>
      <c r="W122" s="122">
        <f t="shared" ref="W122" si="118">V122/$N$164*100</f>
        <v>2.1459227467811157</v>
      </c>
      <c r="X122" s="95">
        <f>V122</f>
        <v>22.5</v>
      </c>
      <c r="Y122" s="108">
        <f t="shared" ref="Y122" si="119">X122/$N$172*100</f>
        <v>2.1008403361344539</v>
      </c>
      <c r="Z122" s="109">
        <f>IF(J122=1,Y122*T122/5,"")</f>
        <v>0</v>
      </c>
      <c r="AA122" s="109" t="str">
        <f>IF(J122=2,Y122*T122/5,"")</f>
        <v/>
      </c>
      <c r="AB122" s="109" t="str">
        <f>IF(J122=3,Y122*T122/5,"")</f>
        <v/>
      </c>
      <c r="AC122" s="109" t="str">
        <f>IF(J122=4,Y122*T122/5,"")</f>
        <v/>
      </c>
      <c r="AD122" s="109" t="str">
        <f>IF(J122=5,Y122*T122/5,"")</f>
        <v/>
      </c>
      <c r="AE122" s="110"/>
    </row>
    <row r="123" spans="2:31" ht="14.25" customHeight="1">
      <c r="B123" s="574"/>
      <c r="C123" s="581"/>
      <c r="D123" s="575"/>
      <c r="E123" s="602"/>
      <c r="F123" s="22" t="s">
        <v>195</v>
      </c>
      <c r="G123" s="23">
        <v>1</v>
      </c>
      <c r="H123" s="23" t="s">
        <v>82</v>
      </c>
      <c r="I123" s="18" t="s">
        <v>83</v>
      </c>
      <c r="J123" s="18">
        <v>1</v>
      </c>
      <c r="K123" s="18" t="s">
        <v>91</v>
      </c>
      <c r="L123" s="18">
        <f t="shared" ref="L123" si="120">IF(I123="学修",G123/2*22.5,IF(I123=0,"",G123*22.5))</f>
        <v>22.5</v>
      </c>
      <c r="M123" s="18">
        <v>100</v>
      </c>
      <c r="N123" s="45">
        <f t="shared" ref="N123" si="121">IF(H123="必修",L123*M123/100,IF(T123=0,0,L123*M123/100))</f>
        <v>22.5</v>
      </c>
      <c r="O123" s="46">
        <f>'1年生'!Q52</f>
        <v>0</v>
      </c>
      <c r="P123" s="46">
        <f>'1年生'!R52</f>
        <v>0</v>
      </c>
      <c r="Q123" s="46">
        <f>'1年生'!S52</f>
        <v>0</v>
      </c>
      <c r="R123" s="46">
        <f>'1年生'!T52</f>
        <v>0</v>
      </c>
      <c r="S123" s="69">
        <f>'1年生'!O52</f>
        <v>0</v>
      </c>
      <c r="T123" s="69">
        <f>'1年生'!P52</f>
        <v>0</v>
      </c>
      <c r="U123" s="70" t="str">
        <f t="shared" ref="U123" si="122">IF(S123="30分未満",1,IF(S123="30分～1時間",2,IF(S123="1～2時間",3,IF(S123="2～3時間",4,IF(S123="3時間以上",5,IF(S123=0,""))))))</f>
        <v/>
      </c>
      <c r="V123" s="71">
        <f t="shared" ref="V123" si="123">L123*M123/100</f>
        <v>22.5</v>
      </c>
      <c r="W123" s="121">
        <f t="shared" ref="W123:W143" si="124">V123/$N$164*100</f>
        <v>2.1459227467811157</v>
      </c>
      <c r="X123" s="72">
        <f t="shared" ref="X123" si="125">V123</f>
        <v>22.5</v>
      </c>
      <c r="Y123" s="99">
        <f t="shared" ref="Y123:Y143" si="126">X123/$N$172*100</f>
        <v>2.1008403361344539</v>
      </c>
      <c r="Z123" s="70">
        <f t="shared" ref="Z123" si="127">IF(J123=1,Y123*T123/5,"")</f>
        <v>0</v>
      </c>
      <c r="AA123" s="70" t="str">
        <f t="shared" ref="AA123" si="128">IF(J123=2,Y123*T123/5,"")</f>
        <v/>
      </c>
      <c r="AB123" s="70" t="str">
        <f t="shared" ref="AB123" si="129">IF(J123=3,Y123*T123/5,"")</f>
        <v/>
      </c>
      <c r="AC123" s="70" t="str">
        <f t="shared" ref="AC123" si="130">IF(J123=4,Y123*T123/5,"")</f>
        <v/>
      </c>
      <c r="AD123" s="70" t="str">
        <f t="shared" ref="AD123" si="131">IF(J123=5,Y123*T123/5,"")</f>
        <v/>
      </c>
      <c r="AE123" s="100"/>
    </row>
    <row r="124" spans="2:31" ht="14.25" customHeight="1">
      <c r="B124" s="574"/>
      <c r="C124" s="581"/>
      <c r="D124" s="575"/>
      <c r="E124" s="602"/>
      <c r="F124" s="22" t="s">
        <v>196</v>
      </c>
      <c r="G124" s="23">
        <v>4</v>
      </c>
      <c r="H124" s="23" t="s">
        <v>82</v>
      </c>
      <c r="I124" s="18" t="s">
        <v>83</v>
      </c>
      <c r="J124" s="18">
        <v>2</v>
      </c>
      <c r="K124" s="18" t="s">
        <v>84</v>
      </c>
      <c r="L124" s="18">
        <f>IF(I124="学修",G124/2*22.5,IF(I124=0,"",G124*22.5))</f>
        <v>90</v>
      </c>
      <c r="M124" s="18">
        <v>100</v>
      </c>
      <c r="N124" s="45">
        <f>IF(H124="必修",L124*M124/100,IF(T124=0,0,L124*M124/100))</f>
        <v>90</v>
      </c>
      <c r="O124" s="46">
        <f>'2年生'!Q49</f>
        <v>0</v>
      </c>
      <c r="P124" s="46">
        <f>'2年生'!R49</f>
        <v>0</v>
      </c>
      <c r="Q124" s="46">
        <f>'2年生'!S49</f>
        <v>0</v>
      </c>
      <c r="R124" s="46">
        <f>'2年生'!T49</f>
        <v>0</v>
      </c>
      <c r="S124" s="69">
        <f>'2年生'!O49</f>
        <v>0</v>
      </c>
      <c r="T124" s="69">
        <f>'2年生'!P49</f>
        <v>0</v>
      </c>
      <c r="U124" s="70" t="str">
        <f>IF(S124="30分未満",1,IF(S124="30分～1時間",2,IF(S124="1～2時間",3,IF(S124="2～3時間",4,IF(S124="3時間以上",5,IF(S124=0,""))))))</f>
        <v/>
      </c>
      <c r="V124" s="71">
        <f>L124*M124/100</f>
        <v>90</v>
      </c>
      <c r="W124" s="121">
        <f t="shared" si="124"/>
        <v>8.5836909871244629</v>
      </c>
      <c r="X124" s="72">
        <f>V124</f>
        <v>90</v>
      </c>
      <c r="Y124" s="99">
        <f t="shared" si="126"/>
        <v>8.4033613445378155</v>
      </c>
      <c r="Z124" s="70" t="str">
        <f>IF(J124=1,Y124*T124/5,"")</f>
        <v/>
      </c>
      <c r="AA124" s="70">
        <f>IF(J124=2,Y124*T124/5,"")</f>
        <v>0</v>
      </c>
      <c r="AB124" s="70" t="str">
        <f>IF(J124=3,Y124*T124/5,"")</f>
        <v/>
      </c>
      <c r="AC124" s="70" t="str">
        <f>IF(J124=4,Y124*T124/5,"")</f>
        <v/>
      </c>
      <c r="AD124" s="70" t="str">
        <f>IF(J124=5,Y124*T124/5,"")</f>
        <v/>
      </c>
      <c r="AE124" s="100"/>
    </row>
    <row r="125" spans="2:31" ht="14.25" customHeight="1">
      <c r="B125" s="574"/>
      <c r="C125" s="581"/>
      <c r="D125" s="575"/>
      <c r="E125" s="602"/>
      <c r="F125" s="22" t="s">
        <v>197</v>
      </c>
      <c r="G125" s="23">
        <v>2</v>
      </c>
      <c r="H125" s="23" t="s">
        <v>82</v>
      </c>
      <c r="I125" s="18" t="s">
        <v>83</v>
      </c>
      <c r="J125" s="18">
        <v>2</v>
      </c>
      <c r="K125" s="18" t="s">
        <v>84</v>
      </c>
      <c r="L125" s="18">
        <f t="shared" ref="L125" si="132">IF(I125="学修",G125/2*22.5,IF(I125=0,"",G125*22.5))</f>
        <v>45</v>
      </c>
      <c r="M125" s="18">
        <v>100</v>
      </c>
      <c r="N125" s="45">
        <f t="shared" ref="N125" si="133">IF(H125="必修",L125*M125/100,IF(T125=0,0,L125*M125/100))</f>
        <v>45</v>
      </c>
      <c r="O125" s="46">
        <f>'2年生'!Q50</f>
        <v>0</v>
      </c>
      <c r="P125" s="46">
        <f>'2年生'!R50</f>
        <v>0</v>
      </c>
      <c r="Q125" s="46">
        <f>'2年生'!S50</f>
        <v>0</v>
      </c>
      <c r="R125" s="46">
        <f>'2年生'!T50</f>
        <v>0</v>
      </c>
      <c r="S125" s="69">
        <f>'2年生'!O50</f>
        <v>0</v>
      </c>
      <c r="T125" s="69">
        <f>'2年生'!P50</f>
        <v>0</v>
      </c>
      <c r="U125" s="70" t="str">
        <f t="shared" ref="U125" si="134">IF(S125="30分未満",1,IF(S125="30分～1時間",2,IF(S125="1～2時間",3,IF(S125="2～3時間",4,IF(S125="3時間以上",5,IF(S125=0,""))))))</f>
        <v/>
      </c>
      <c r="V125" s="71">
        <f t="shared" ref="V125" si="135">L125*M125/100</f>
        <v>45</v>
      </c>
      <c r="W125" s="121">
        <f t="shared" si="124"/>
        <v>4.2918454935622314</v>
      </c>
      <c r="X125" s="72">
        <f t="shared" ref="X125" si="136">V125</f>
        <v>45</v>
      </c>
      <c r="Y125" s="99">
        <f t="shared" si="126"/>
        <v>4.2016806722689077</v>
      </c>
      <c r="Z125" s="70" t="str">
        <f t="shared" ref="Z125" si="137">IF(J125=1,Y125*T125/5,"")</f>
        <v/>
      </c>
      <c r="AA125" s="70">
        <f t="shared" ref="AA125" si="138">IF(J125=2,Y125*T125/5,"")</f>
        <v>0</v>
      </c>
      <c r="AB125" s="70" t="str">
        <f t="shared" ref="AB125" si="139">IF(J125=3,Y125*T125/5,"")</f>
        <v/>
      </c>
      <c r="AC125" s="70" t="str">
        <f t="shared" ref="AC125" si="140">IF(J125=4,Y125*T125/5,"")</f>
        <v/>
      </c>
      <c r="AD125" s="70" t="str">
        <f t="shared" ref="AD125" si="141">IF(J125=5,Y125*T125/5,"")</f>
        <v/>
      </c>
      <c r="AE125" s="100"/>
    </row>
    <row r="126" spans="2:31" ht="14.25" customHeight="1">
      <c r="B126" s="574"/>
      <c r="C126" s="581"/>
      <c r="D126" s="575"/>
      <c r="E126" s="602"/>
      <c r="F126" s="22" t="s">
        <v>198</v>
      </c>
      <c r="G126" s="23">
        <v>2</v>
      </c>
      <c r="H126" s="23" t="s">
        <v>82</v>
      </c>
      <c r="I126" s="18" t="s">
        <v>83</v>
      </c>
      <c r="J126" s="18">
        <v>2</v>
      </c>
      <c r="K126" s="18" t="s">
        <v>84</v>
      </c>
      <c r="L126" s="18">
        <f t="shared" ref="L126:L143" si="142">IF(I126="学修",G126/2*22.5,IF(I126=0,"",G126*22.5))</f>
        <v>45</v>
      </c>
      <c r="M126" s="18">
        <v>100</v>
      </c>
      <c r="N126" s="45">
        <f t="shared" ref="N126:N143" si="143">IF(H126="必修",L126*M126/100,IF(T126=0,0,L126*M126/100))</f>
        <v>45</v>
      </c>
      <c r="O126" s="46">
        <f>'2年生'!Q51</f>
        <v>0</v>
      </c>
      <c r="P126" s="46">
        <f>'2年生'!R51</f>
        <v>0</v>
      </c>
      <c r="Q126" s="46">
        <f>'2年生'!S51</f>
        <v>0</v>
      </c>
      <c r="R126" s="46">
        <f>'2年生'!T51</f>
        <v>0</v>
      </c>
      <c r="S126" s="69">
        <f>'2年生'!O51</f>
        <v>0</v>
      </c>
      <c r="T126" s="69">
        <f>'2年生'!P51</f>
        <v>0</v>
      </c>
      <c r="U126" s="70" t="str">
        <f t="shared" ref="U126:U143" si="144">IF(S126="30分未満",1,IF(S126="30分～1時間",2,IF(S126="1～2時間",3,IF(S126="2～3時間",4,IF(S126="3時間以上",5,IF(S126=0,""))))))</f>
        <v/>
      </c>
      <c r="V126" s="71">
        <f t="shared" ref="V126:V143" si="145">L126*M126/100</f>
        <v>45</v>
      </c>
      <c r="W126" s="121">
        <f t="shared" si="124"/>
        <v>4.2918454935622314</v>
      </c>
      <c r="X126" s="72">
        <f t="shared" ref="X126:X143" si="146">V126</f>
        <v>45</v>
      </c>
      <c r="Y126" s="99">
        <f t="shared" si="126"/>
        <v>4.2016806722689077</v>
      </c>
      <c r="Z126" s="70" t="str">
        <f t="shared" ref="Z126:Z143" si="147">IF(J126=1,Y126*T126/5,"")</f>
        <v/>
      </c>
      <c r="AA126" s="70">
        <f t="shared" ref="AA126:AA143" si="148">IF(J126=2,Y126*T126/5,"")</f>
        <v>0</v>
      </c>
      <c r="AB126" s="70" t="str">
        <f t="shared" ref="AB126:AB143" si="149">IF(J126=3,Y126*T126/5,"")</f>
        <v/>
      </c>
      <c r="AC126" s="70" t="str">
        <f t="shared" ref="AC126:AC143" si="150">IF(J126=4,Y126*T126/5,"")</f>
        <v/>
      </c>
      <c r="AD126" s="70" t="str">
        <f t="shared" ref="AD126:AD143" si="151">IF(J126=5,Y126*T126/5,"")</f>
        <v/>
      </c>
      <c r="AE126" s="100"/>
    </row>
    <row r="127" spans="2:31" ht="14.25" customHeight="1">
      <c r="B127" s="574"/>
      <c r="C127" s="581"/>
      <c r="D127" s="575"/>
      <c r="E127" s="602"/>
      <c r="F127" s="22" t="s">
        <v>199</v>
      </c>
      <c r="G127" s="23">
        <v>2</v>
      </c>
      <c r="H127" s="23" t="s">
        <v>82</v>
      </c>
      <c r="I127" s="18" t="s">
        <v>83</v>
      </c>
      <c r="J127" s="18">
        <v>3</v>
      </c>
      <c r="K127" s="18" t="s">
        <v>84</v>
      </c>
      <c r="L127" s="18">
        <f t="shared" si="142"/>
        <v>45</v>
      </c>
      <c r="M127" s="18">
        <v>100</v>
      </c>
      <c r="N127" s="45">
        <f t="shared" si="143"/>
        <v>45</v>
      </c>
      <c r="O127" s="46">
        <f>'3年生'!Q49</f>
        <v>0</v>
      </c>
      <c r="P127" s="46">
        <f>'3年生'!R49</f>
        <v>0</v>
      </c>
      <c r="Q127" s="46">
        <f>'3年生'!S49</f>
        <v>0</v>
      </c>
      <c r="R127" s="46">
        <f>'3年生'!T49</f>
        <v>0</v>
      </c>
      <c r="S127" s="69">
        <f>'3年生'!O49</f>
        <v>0</v>
      </c>
      <c r="T127" s="69">
        <f>'3年生'!P49</f>
        <v>0</v>
      </c>
      <c r="U127" s="70" t="str">
        <f t="shared" si="144"/>
        <v/>
      </c>
      <c r="V127" s="71">
        <f t="shared" si="145"/>
        <v>45</v>
      </c>
      <c r="W127" s="121">
        <f t="shared" si="124"/>
        <v>4.2918454935622314</v>
      </c>
      <c r="X127" s="72">
        <f t="shared" si="146"/>
        <v>45</v>
      </c>
      <c r="Y127" s="99">
        <f t="shared" si="126"/>
        <v>4.2016806722689077</v>
      </c>
      <c r="Z127" s="70" t="str">
        <f t="shared" si="147"/>
        <v/>
      </c>
      <c r="AA127" s="70" t="str">
        <f t="shared" si="148"/>
        <v/>
      </c>
      <c r="AB127" s="70">
        <f t="shared" si="149"/>
        <v>0</v>
      </c>
      <c r="AC127" s="70" t="str">
        <f t="shared" si="150"/>
        <v/>
      </c>
      <c r="AD127" s="70" t="str">
        <f t="shared" si="151"/>
        <v/>
      </c>
      <c r="AE127" s="100"/>
    </row>
    <row r="128" spans="2:31" ht="14.25" customHeight="1">
      <c r="B128" s="574"/>
      <c r="C128" s="581"/>
      <c r="D128" s="575"/>
      <c r="E128" s="602"/>
      <c r="F128" s="22" t="s">
        <v>200</v>
      </c>
      <c r="G128" s="23">
        <v>2</v>
      </c>
      <c r="H128" s="23" t="s">
        <v>82</v>
      </c>
      <c r="I128" s="18" t="s">
        <v>83</v>
      </c>
      <c r="J128" s="18">
        <v>3</v>
      </c>
      <c r="K128" s="18" t="s">
        <v>84</v>
      </c>
      <c r="L128" s="18">
        <f t="shared" si="142"/>
        <v>45</v>
      </c>
      <c r="M128" s="18">
        <v>100</v>
      </c>
      <c r="N128" s="45">
        <f t="shared" si="143"/>
        <v>45</v>
      </c>
      <c r="O128" s="46">
        <f>'3年生'!Q50</f>
        <v>0</v>
      </c>
      <c r="P128" s="46">
        <f>'3年生'!R50</f>
        <v>0</v>
      </c>
      <c r="Q128" s="46">
        <f>'3年生'!S50</f>
        <v>0</v>
      </c>
      <c r="R128" s="46">
        <f>'3年生'!T50</f>
        <v>0</v>
      </c>
      <c r="S128" s="69">
        <f>'3年生'!O50</f>
        <v>0</v>
      </c>
      <c r="T128" s="69">
        <f>'3年生'!P50</f>
        <v>0</v>
      </c>
      <c r="U128" s="70" t="str">
        <f t="shared" si="144"/>
        <v/>
      </c>
      <c r="V128" s="71">
        <f t="shared" si="145"/>
        <v>45</v>
      </c>
      <c r="W128" s="121">
        <f t="shared" si="124"/>
        <v>4.2918454935622314</v>
      </c>
      <c r="X128" s="72">
        <f t="shared" si="146"/>
        <v>45</v>
      </c>
      <c r="Y128" s="99">
        <f t="shared" si="126"/>
        <v>4.2016806722689077</v>
      </c>
      <c r="Z128" s="70" t="str">
        <f t="shared" si="147"/>
        <v/>
      </c>
      <c r="AA128" s="70" t="str">
        <f t="shared" si="148"/>
        <v/>
      </c>
      <c r="AB128" s="70">
        <f t="shared" si="149"/>
        <v>0</v>
      </c>
      <c r="AC128" s="70" t="str">
        <f t="shared" si="150"/>
        <v/>
      </c>
      <c r="AD128" s="70" t="str">
        <f t="shared" si="151"/>
        <v/>
      </c>
      <c r="AE128" s="100"/>
    </row>
    <row r="129" spans="2:31" ht="14.25" customHeight="1">
      <c r="B129" s="574"/>
      <c r="C129" s="581"/>
      <c r="D129" s="575"/>
      <c r="E129" s="602"/>
      <c r="F129" s="22" t="s">
        <v>201</v>
      </c>
      <c r="G129" s="23">
        <v>2</v>
      </c>
      <c r="H129" s="23" t="s">
        <v>82</v>
      </c>
      <c r="I129" s="18" t="s">
        <v>83</v>
      </c>
      <c r="J129" s="18">
        <v>3</v>
      </c>
      <c r="K129" s="18" t="s">
        <v>84</v>
      </c>
      <c r="L129" s="18">
        <f t="shared" si="142"/>
        <v>45</v>
      </c>
      <c r="M129" s="18">
        <v>100</v>
      </c>
      <c r="N129" s="45">
        <f t="shared" si="143"/>
        <v>45</v>
      </c>
      <c r="O129" s="46">
        <f>'3年生'!Q51</f>
        <v>0</v>
      </c>
      <c r="P129" s="46">
        <f>'3年生'!R51</f>
        <v>0</v>
      </c>
      <c r="Q129" s="46">
        <f>'3年生'!S51</f>
        <v>0</v>
      </c>
      <c r="R129" s="46">
        <f>'3年生'!T51</f>
        <v>0</v>
      </c>
      <c r="S129" s="69">
        <f>'3年生'!O51</f>
        <v>0</v>
      </c>
      <c r="T129" s="69">
        <f>'3年生'!P51</f>
        <v>0</v>
      </c>
      <c r="U129" s="70" t="str">
        <f t="shared" si="144"/>
        <v/>
      </c>
      <c r="V129" s="71">
        <f t="shared" si="145"/>
        <v>45</v>
      </c>
      <c r="W129" s="121">
        <f t="shared" si="124"/>
        <v>4.2918454935622314</v>
      </c>
      <c r="X129" s="72">
        <f t="shared" si="146"/>
        <v>45</v>
      </c>
      <c r="Y129" s="99">
        <f t="shared" si="126"/>
        <v>4.2016806722689077</v>
      </c>
      <c r="Z129" s="70" t="str">
        <f t="shared" si="147"/>
        <v/>
      </c>
      <c r="AA129" s="70" t="str">
        <f t="shared" si="148"/>
        <v/>
      </c>
      <c r="AB129" s="70">
        <f t="shared" si="149"/>
        <v>0</v>
      </c>
      <c r="AC129" s="70" t="str">
        <f t="shared" si="150"/>
        <v/>
      </c>
      <c r="AD129" s="70" t="str">
        <f t="shared" si="151"/>
        <v/>
      </c>
      <c r="AE129" s="100"/>
    </row>
    <row r="130" spans="2:31" ht="14.25" customHeight="1">
      <c r="B130" s="574"/>
      <c r="C130" s="581"/>
      <c r="D130" s="575"/>
      <c r="E130" s="602"/>
      <c r="F130" s="22" t="s">
        <v>202</v>
      </c>
      <c r="G130" s="23">
        <v>1</v>
      </c>
      <c r="H130" s="23" t="s">
        <v>82</v>
      </c>
      <c r="I130" s="18" t="s">
        <v>83</v>
      </c>
      <c r="J130" s="18">
        <v>3</v>
      </c>
      <c r="K130" s="18" t="s">
        <v>91</v>
      </c>
      <c r="L130" s="18">
        <f t="shared" si="142"/>
        <v>22.5</v>
      </c>
      <c r="M130" s="18">
        <v>100</v>
      </c>
      <c r="N130" s="45">
        <f t="shared" si="143"/>
        <v>22.5</v>
      </c>
      <c r="O130" s="46">
        <f>'3年生'!Q52</f>
        <v>0</v>
      </c>
      <c r="P130" s="46">
        <f>'3年生'!R52</f>
        <v>0</v>
      </c>
      <c r="Q130" s="46">
        <f>'3年生'!S52</f>
        <v>0</v>
      </c>
      <c r="R130" s="46">
        <f>'3年生'!T52</f>
        <v>0</v>
      </c>
      <c r="S130" s="69">
        <f>'3年生'!O52</f>
        <v>0</v>
      </c>
      <c r="T130" s="69">
        <f>'3年生'!P52</f>
        <v>0</v>
      </c>
      <c r="U130" s="70" t="str">
        <f t="shared" si="144"/>
        <v/>
      </c>
      <c r="V130" s="71">
        <f t="shared" si="145"/>
        <v>22.5</v>
      </c>
      <c r="W130" s="121">
        <f t="shared" si="124"/>
        <v>2.1459227467811157</v>
      </c>
      <c r="X130" s="72">
        <f t="shared" si="146"/>
        <v>22.5</v>
      </c>
      <c r="Y130" s="99">
        <f t="shared" si="126"/>
        <v>2.1008403361344539</v>
      </c>
      <c r="Z130" s="70" t="str">
        <f t="shared" si="147"/>
        <v/>
      </c>
      <c r="AA130" s="70" t="str">
        <f t="shared" si="148"/>
        <v/>
      </c>
      <c r="AB130" s="70">
        <f t="shared" si="149"/>
        <v>0</v>
      </c>
      <c r="AC130" s="70" t="str">
        <f t="shared" si="150"/>
        <v/>
      </c>
      <c r="AD130" s="70" t="str">
        <f t="shared" si="151"/>
        <v/>
      </c>
      <c r="AE130" s="100"/>
    </row>
    <row r="131" spans="2:31" ht="14.25" customHeight="1">
      <c r="B131" s="574"/>
      <c r="C131" s="581"/>
      <c r="D131" s="575"/>
      <c r="E131" s="602"/>
      <c r="F131" s="22" t="s">
        <v>203</v>
      </c>
      <c r="G131" s="23">
        <v>2</v>
      </c>
      <c r="H131" s="23" t="s">
        <v>82</v>
      </c>
      <c r="I131" s="18" t="s">
        <v>83</v>
      </c>
      <c r="J131" s="18">
        <v>3</v>
      </c>
      <c r="K131" s="18" t="s">
        <v>84</v>
      </c>
      <c r="L131" s="18">
        <f t="shared" si="142"/>
        <v>45</v>
      </c>
      <c r="M131" s="18">
        <v>100</v>
      </c>
      <c r="N131" s="45">
        <f t="shared" si="143"/>
        <v>45</v>
      </c>
      <c r="O131" s="46">
        <f>'3年生'!Q53</f>
        <v>0</v>
      </c>
      <c r="P131" s="46">
        <f>'3年生'!R53</f>
        <v>0</v>
      </c>
      <c r="Q131" s="46">
        <f>'3年生'!S53</f>
        <v>0</v>
      </c>
      <c r="R131" s="46">
        <f>'3年生'!T53</f>
        <v>0</v>
      </c>
      <c r="S131" s="69">
        <f>'3年生'!O53</f>
        <v>0</v>
      </c>
      <c r="T131" s="69">
        <f>'3年生'!P53</f>
        <v>0</v>
      </c>
      <c r="U131" s="70" t="str">
        <f t="shared" si="144"/>
        <v/>
      </c>
      <c r="V131" s="71">
        <f t="shared" si="145"/>
        <v>45</v>
      </c>
      <c r="W131" s="121">
        <f t="shared" si="124"/>
        <v>4.2918454935622314</v>
      </c>
      <c r="X131" s="72">
        <f t="shared" si="146"/>
        <v>45</v>
      </c>
      <c r="Y131" s="99">
        <f t="shared" si="126"/>
        <v>4.2016806722689077</v>
      </c>
      <c r="Z131" s="70" t="str">
        <f t="shared" si="147"/>
        <v/>
      </c>
      <c r="AA131" s="70" t="str">
        <f t="shared" si="148"/>
        <v/>
      </c>
      <c r="AB131" s="70">
        <f t="shared" si="149"/>
        <v>0</v>
      </c>
      <c r="AC131" s="70" t="str">
        <f t="shared" si="150"/>
        <v/>
      </c>
      <c r="AD131" s="70" t="str">
        <f t="shared" si="151"/>
        <v/>
      </c>
      <c r="AE131" s="100"/>
    </row>
    <row r="132" spans="2:31" ht="14.25" customHeight="1">
      <c r="B132" s="574"/>
      <c r="C132" s="581"/>
      <c r="D132" s="575"/>
      <c r="E132" s="602"/>
      <c r="F132" s="22" t="s">
        <v>204</v>
      </c>
      <c r="G132" s="23">
        <v>1</v>
      </c>
      <c r="H132" s="23" t="s">
        <v>82</v>
      </c>
      <c r="I132" s="18" t="s">
        <v>83</v>
      </c>
      <c r="J132" s="18">
        <v>3</v>
      </c>
      <c r="K132" s="18" t="s">
        <v>91</v>
      </c>
      <c r="L132" s="18">
        <f t="shared" si="142"/>
        <v>22.5</v>
      </c>
      <c r="M132" s="18">
        <v>100</v>
      </c>
      <c r="N132" s="45">
        <f t="shared" si="143"/>
        <v>22.5</v>
      </c>
      <c r="O132" s="46">
        <f>'3年生'!Q54</f>
        <v>0</v>
      </c>
      <c r="P132" s="46">
        <f>'3年生'!R54</f>
        <v>0</v>
      </c>
      <c r="Q132" s="46">
        <f>'3年生'!S54</f>
        <v>0</v>
      </c>
      <c r="R132" s="46">
        <f>'3年生'!T54</f>
        <v>0</v>
      </c>
      <c r="S132" s="69">
        <f>'3年生'!O54</f>
        <v>0</v>
      </c>
      <c r="T132" s="69">
        <f>'3年生'!P54</f>
        <v>0</v>
      </c>
      <c r="U132" s="70" t="str">
        <f t="shared" si="144"/>
        <v/>
      </c>
      <c r="V132" s="71">
        <f t="shared" si="145"/>
        <v>22.5</v>
      </c>
      <c r="W132" s="121">
        <f t="shared" si="124"/>
        <v>2.1459227467811157</v>
      </c>
      <c r="X132" s="72">
        <f t="shared" si="146"/>
        <v>22.5</v>
      </c>
      <c r="Y132" s="99">
        <f t="shared" si="126"/>
        <v>2.1008403361344539</v>
      </c>
      <c r="Z132" s="70" t="str">
        <f t="shared" si="147"/>
        <v/>
      </c>
      <c r="AA132" s="70" t="str">
        <f t="shared" si="148"/>
        <v/>
      </c>
      <c r="AB132" s="70">
        <f t="shared" si="149"/>
        <v>0</v>
      </c>
      <c r="AC132" s="70" t="str">
        <f t="shared" si="150"/>
        <v/>
      </c>
      <c r="AD132" s="70" t="str">
        <f t="shared" si="151"/>
        <v/>
      </c>
      <c r="AE132" s="100"/>
    </row>
    <row r="133" spans="2:31" ht="14.25" customHeight="1">
      <c r="B133" s="574"/>
      <c r="C133" s="581"/>
      <c r="D133" s="575"/>
      <c r="E133" s="602"/>
      <c r="F133" s="22" t="s">
        <v>205</v>
      </c>
      <c r="G133" s="23">
        <v>2</v>
      </c>
      <c r="H133" s="23" t="s">
        <v>82</v>
      </c>
      <c r="I133" s="18" t="s">
        <v>83</v>
      </c>
      <c r="J133" s="18">
        <v>3</v>
      </c>
      <c r="K133" s="18" t="s">
        <v>91</v>
      </c>
      <c r="L133" s="18">
        <f t="shared" si="142"/>
        <v>45</v>
      </c>
      <c r="M133" s="18">
        <v>100</v>
      </c>
      <c r="N133" s="45">
        <f t="shared" si="143"/>
        <v>45</v>
      </c>
      <c r="O133" s="46">
        <f>'3年生'!Q55</f>
        <v>0</v>
      </c>
      <c r="P133" s="46">
        <f>'3年生'!R55</f>
        <v>0</v>
      </c>
      <c r="Q133" s="46">
        <f>'3年生'!S55</f>
        <v>0</v>
      </c>
      <c r="R133" s="46">
        <f>'3年生'!T55</f>
        <v>0</v>
      </c>
      <c r="S133" s="69">
        <f>'3年生'!O55</f>
        <v>0</v>
      </c>
      <c r="T133" s="69">
        <f>'3年生'!P55</f>
        <v>0</v>
      </c>
      <c r="U133" s="70" t="str">
        <f t="shared" si="144"/>
        <v/>
      </c>
      <c r="V133" s="71">
        <f t="shared" si="145"/>
        <v>45</v>
      </c>
      <c r="W133" s="121">
        <f t="shared" si="124"/>
        <v>4.2918454935622314</v>
      </c>
      <c r="X133" s="72">
        <f t="shared" si="146"/>
        <v>45</v>
      </c>
      <c r="Y133" s="99">
        <f t="shared" si="126"/>
        <v>4.2016806722689077</v>
      </c>
      <c r="Z133" s="70" t="str">
        <f t="shared" si="147"/>
        <v/>
      </c>
      <c r="AA133" s="70" t="str">
        <f t="shared" si="148"/>
        <v/>
      </c>
      <c r="AB133" s="70">
        <f t="shared" si="149"/>
        <v>0</v>
      </c>
      <c r="AC133" s="70" t="str">
        <f t="shared" si="150"/>
        <v/>
      </c>
      <c r="AD133" s="70" t="str">
        <f t="shared" si="151"/>
        <v/>
      </c>
      <c r="AE133" s="100"/>
    </row>
    <row r="134" spans="2:31" ht="14.25" customHeight="1">
      <c r="B134" s="574"/>
      <c r="C134" s="581"/>
      <c r="D134" s="575"/>
      <c r="E134" s="602"/>
      <c r="F134" s="22" t="s">
        <v>206</v>
      </c>
      <c r="G134" s="23">
        <v>2</v>
      </c>
      <c r="H134" s="23" t="s">
        <v>82</v>
      </c>
      <c r="I134" s="18" t="s">
        <v>83</v>
      </c>
      <c r="J134" s="18">
        <v>3</v>
      </c>
      <c r="K134" s="18" t="s">
        <v>84</v>
      </c>
      <c r="L134" s="18">
        <f t="shared" si="142"/>
        <v>45</v>
      </c>
      <c r="M134" s="18">
        <v>100</v>
      </c>
      <c r="N134" s="45">
        <f t="shared" si="143"/>
        <v>45</v>
      </c>
      <c r="O134" s="46">
        <f>'3年生'!Q56</f>
        <v>0</v>
      </c>
      <c r="P134" s="46">
        <f>'3年生'!R56</f>
        <v>0</v>
      </c>
      <c r="Q134" s="46">
        <f>'3年生'!S56</f>
        <v>0</v>
      </c>
      <c r="R134" s="46">
        <f>'3年生'!T56</f>
        <v>0</v>
      </c>
      <c r="S134" s="69">
        <f>'3年生'!O56</f>
        <v>0</v>
      </c>
      <c r="T134" s="69">
        <f>'3年生'!P56</f>
        <v>0</v>
      </c>
      <c r="U134" s="70" t="str">
        <f t="shared" si="144"/>
        <v/>
      </c>
      <c r="V134" s="71">
        <f t="shared" si="145"/>
        <v>45</v>
      </c>
      <c r="W134" s="121">
        <f t="shared" si="124"/>
        <v>4.2918454935622314</v>
      </c>
      <c r="X134" s="72">
        <f t="shared" si="146"/>
        <v>45</v>
      </c>
      <c r="Y134" s="99">
        <f t="shared" si="126"/>
        <v>4.2016806722689077</v>
      </c>
      <c r="Z134" s="70" t="str">
        <f t="shared" si="147"/>
        <v/>
      </c>
      <c r="AA134" s="70" t="str">
        <f t="shared" si="148"/>
        <v/>
      </c>
      <c r="AB134" s="70">
        <f t="shared" si="149"/>
        <v>0</v>
      </c>
      <c r="AC134" s="70" t="str">
        <f t="shared" si="150"/>
        <v/>
      </c>
      <c r="AD134" s="70" t="str">
        <f t="shared" si="151"/>
        <v/>
      </c>
      <c r="AE134" s="100"/>
    </row>
    <row r="135" spans="2:31" ht="14.25" customHeight="1">
      <c r="B135" s="574"/>
      <c r="C135" s="581"/>
      <c r="D135" s="575"/>
      <c r="E135" s="602"/>
      <c r="F135" s="22" t="s">
        <v>207</v>
      </c>
      <c r="G135" s="23">
        <v>1</v>
      </c>
      <c r="H135" s="23" t="s">
        <v>82</v>
      </c>
      <c r="I135" s="18" t="s">
        <v>83</v>
      </c>
      <c r="J135" s="18">
        <v>3</v>
      </c>
      <c r="K135" s="18" t="s">
        <v>91</v>
      </c>
      <c r="L135" s="18">
        <f t="shared" si="142"/>
        <v>22.5</v>
      </c>
      <c r="M135" s="18">
        <v>100</v>
      </c>
      <c r="N135" s="45">
        <f t="shared" si="143"/>
        <v>22.5</v>
      </c>
      <c r="O135" s="46">
        <f>'3年生'!Q57</f>
        <v>0</v>
      </c>
      <c r="P135" s="46">
        <f>'3年生'!R57</f>
        <v>0</v>
      </c>
      <c r="Q135" s="46">
        <f>'3年生'!S57</f>
        <v>0</v>
      </c>
      <c r="R135" s="46">
        <f>'3年生'!T57</f>
        <v>0</v>
      </c>
      <c r="S135" s="69">
        <f>'3年生'!O57</f>
        <v>0</v>
      </c>
      <c r="T135" s="69">
        <f>'3年生'!P57</f>
        <v>0</v>
      </c>
      <c r="U135" s="70" t="str">
        <f t="shared" si="144"/>
        <v/>
      </c>
      <c r="V135" s="71">
        <f t="shared" si="145"/>
        <v>22.5</v>
      </c>
      <c r="W135" s="121">
        <f t="shared" si="124"/>
        <v>2.1459227467811157</v>
      </c>
      <c r="X135" s="72">
        <f t="shared" si="146"/>
        <v>22.5</v>
      </c>
      <c r="Y135" s="99">
        <f t="shared" si="126"/>
        <v>2.1008403361344539</v>
      </c>
      <c r="Z135" s="70" t="str">
        <f t="shared" si="147"/>
        <v/>
      </c>
      <c r="AA135" s="70" t="str">
        <f t="shared" si="148"/>
        <v/>
      </c>
      <c r="AB135" s="70">
        <f t="shared" si="149"/>
        <v>0</v>
      </c>
      <c r="AC135" s="70" t="str">
        <f t="shared" si="150"/>
        <v/>
      </c>
      <c r="AD135" s="70" t="str">
        <f t="shared" si="151"/>
        <v/>
      </c>
      <c r="AE135" s="100"/>
    </row>
    <row r="136" spans="2:31" ht="14.25" customHeight="1">
      <c r="B136" s="574"/>
      <c r="C136" s="581"/>
      <c r="D136" s="575"/>
      <c r="E136" s="602"/>
      <c r="F136" s="22" t="s">
        <v>208</v>
      </c>
      <c r="G136" s="23">
        <v>2</v>
      </c>
      <c r="H136" s="23" t="s">
        <v>82</v>
      </c>
      <c r="I136" s="18" t="s">
        <v>83</v>
      </c>
      <c r="J136" s="18">
        <v>4</v>
      </c>
      <c r="K136" s="18" t="s">
        <v>84</v>
      </c>
      <c r="L136" s="18">
        <f t="shared" si="142"/>
        <v>45</v>
      </c>
      <c r="M136" s="18">
        <v>100</v>
      </c>
      <c r="N136" s="45">
        <f t="shared" si="143"/>
        <v>45</v>
      </c>
      <c r="O136" s="46">
        <f>'4年生'!Q54</f>
        <v>0</v>
      </c>
      <c r="P136" s="46">
        <f>'4年生'!R54</f>
        <v>0</v>
      </c>
      <c r="Q136" s="46">
        <f>'4年生'!S54</f>
        <v>0</v>
      </c>
      <c r="R136" s="46">
        <f>'4年生'!T54</f>
        <v>0</v>
      </c>
      <c r="S136" s="69">
        <f>'4年生'!O54</f>
        <v>0</v>
      </c>
      <c r="T136" s="69">
        <f>'4年生'!P54</f>
        <v>0</v>
      </c>
      <c r="U136" s="70" t="str">
        <f t="shared" si="144"/>
        <v/>
      </c>
      <c r="V136" s="71">
        <f t="shared" si="145"/>
        <v>45</v>
      </c>
      <c r="W136" s="121">
        <f t="shared" si="124"/>
        <v>4.2918454935622314</v>
      </c>
      <c r="X136" s="72">
        <f t="shared" si="146"/>
        <v>45</v>
      </c>
      <c r="Y136" s="99">
        <f t="shared" si="126"/>
        <v>4.2016806722689077</v>
      </c>
      <c r="Z136" s="70" t="str">
        <f t="shared" si="147"/>
        <v/>
      </c>
      <c r="AA136" s="70" t="str">
        <f t="shared" si="148"/>
        <v/>
      </c>
      <c r="AB136" s="70" t="str">
        <f t="shared" si="149"/>
        <v/>
      </c>
      <c r="AC136" s="70">
        <f t="shared" si="150"/>
        <v>0</v>
      </c>
      <c r="AD136" s="70" t="str">
        <f t="shared" si="151"/>
        <v/>
      </c>
      <c r="AE136" s="100"/>
    </row>
    <row r="137" spans="2:31" ht="14.25" customHeight="1">
      <c r="B137" s="574"/>
      <c r="C137" s="581"/>
      <c r="D137" s="575"/>
      <c r="E137" s="602"/>
      <c r="F137" s="22" t="s">
        <v>209</v>
      </c>
      <c r="G137" s="23">
        <v>2</v>
      </c>
      <c r="H137" s="23" t="s">
        <v>82</v>
      </c>
      <c r="I137" s="18" t="s">
        <v>94</v>
      </c>
      <c r="J137" s="18">
        <v>4</v>
      </c>
      <c r="K137" s="18" t="s">
        <v>91</v>
      </c>
      <c r="L137" s="18">
        <f t="shared" si="142"/>
        <v>22.5</v>
      </c>
      <c r="M137" s="18">
        <v>100</v>
      </c>
      <c r="N137" s="45">
        <f t="shared" si="143"/>
        <v>22.5</v>
      </c>
      <c r="O137" s="46">
        <f>'4年生'!Q55</f>
        <v>0</v>
      </c>
      <c r="P137" s="46">
        <f>'4年生'!R55</f>
        <v>0</v>
      </c>
      <c r="Q137" s="46">
        <f>'4年生'!S55</f>
        <v>0</v>
      </c>
      <c r="R137" s="46">
        <f>'4年生'!T55</f>
        <v>0</v>
      </c>
      <c r="S137" s="69">
        <f>'4年生'!O55</f>
        <v>0</v>
      </c>
      <c r="T137" s="69">
        <f>'4年生'!P55</f>
        <v>0</v>
      </c>
      <c r="U137" s="70" t="str">
        <f t="shared" si="144"/>
        <v/>
      </c>
      <c r="V137" s="71">
        <f t="shared" si="145"/>
        <v>22.5</v>
      </c>
      <c r="W137" s="121">
        <f t="shared" si="124"/>
        <v>2.1459227467811157</v>
      </c>
      <c r="X137" s="72">
        <f t="shared" si="146"/>
        <v>22.5</v>
      </c>
      <c r="Y137" s="99">
        <f t="shared" si="126"/>
        <v>2.1008403361344539</v>
      </c>
      <c r="Z137" s="70" t="str">
        <f t="shared" si="147"/>
        <v/>
      </c>
      <c r="AA137" s="70" t="str">
        <f t="shared" si="148"/>
        <v/>
      </c>
      <c r="AB137" s="70" t="str">
        <f t="shared" si="149"/>
        <v/>
      </c>
      <c r="AC137" s="70">
        <f t="shared" si="150"/>
        <v>0</v>
      </c>
      <c r="AD137" s="70" t="str">
        <f t="shared" si="151"/>
        <v/>
      </c>
      <c r="AE137" s="100"/>
    </row>
    <row r="138" spans="2:31" ht="14.25" customHeight="1">
      <c r="B138" s="574"/>
      <c r="C138" s="581"/>
      <c r="D138" s="575"/>
      <c r="E138" s="602"/>
      <c r="F138" s="22" t="s">
        <v>210</v>
      </c>
      <c r="G138" s="23">
        <v>2</v>
      </c>
      <c r="H138" s="23" t="s">
        <v>82</v>
      </c>
      <c r="I138" s="18" t="s">
        <v>94</v>
      </c>
      <c r="J138" s="18">
        <v>4</v>
      </c>
      <c r="K138" s="18" t="s">
        <v>91</v>
      </c>
      <c r="L138" s="18">
        <f t="shared" si="142"/>
        <v>22.5</v>
      </c>
      <c r="M138" s="18">
        <v>100</v>
      </c>
      <c r="N138" s="45">
        <f t="shared" si="143"/>
        <v>22.5</v>
      </c>
      <c r="O138" s="46">
        <f>'4年生'!Q56</f>
        <v>0</v>
      </c>
      <c r="P138" s="46">
        <f>'4年生'!R56</f>
        <v>0</v>
      </c>
      <c r="Q138" s="46">
        <f>'4年生'!S56</f>
        <v>0</v>
      </c>
      <c r="R138" s="46">
        <f>'4年生'!T56</f>
        <v>0</v>
      </c>
      <c r="S138" s="69">
        <f>'4年生'!O56</f>
        <v>0</v>
      </c>
      <c r="T138" s="69">
        <f>'4年生'!P56</f>
        <v>0</v>
      </c>
      <c r="U138" s="70" t="str">
        <f t="shared" si="144"/>
        <v/>
      </c>
      <c r="V138" s="71">
        <f t="shared" si="145"/>
        <v>22.5</v>
      </c>
      <c r="W138" s="121">
        <f t="shared" si="124"/>
        <v>2.1459227467811157</v>
      </c>
      <c r="X138" s="72">
        <f t="shared" si="146"/>
        <v>22.5</v>
      </c>
      <c r="Y138" s="99">
        <f t="shared" si="126"/>
        <v>2.1008403361344539</v>
      </c>
      <c r="Z138" s="70" t="str">
        <f t="shared" si="147"/>
        <v/>
      </c>
      <c r="AA138" s="70" t="str">
        <f t="shared" si="148"/>
        <v/>
      </c>
      <c r="AB138" s="70" t="str">
        <f t="shared" si="149"/>
        <v/>
      </c>
      <c r="AC138" s="70">
        <f t="shared" si="150"/>
        <v>0</v>
      </c>
      <c r="AD138" s="70" t="str">
        <f t="shared" si="151"/>
        <v/>
      </c>
      <c r="AE138" s="100"/>
    </row>
    <row r="139" spans="2:31" ht="14.25" customHeight="1">
      <c r="B139" s="574"/>
      <c r="C139" s="581"/>
      <c r="D139" s="575"/>
      <c r="E139" s="602"/>
      <c r="F139" s="22" t="s">
        <v>211</v>
      </c>
      <c r="G139" s="23">
        <v>2</v>
      </c>
      <c r="H139" s="23" t="s">
        <v>82</v>
      </c>
      <c r="I139" s="18" t="s">
        <v>94</v>
      </c>
      <c r="J139" s="18">
        <v>4</v>
      </c>
      <c r="K139" s="18" t="s">
        <v>91</v>
      </c>
      <c r="L139" s="18">
        <f t="shared" si="142"/>
        <v>22.5</v>
      </c>
      <c r="M139" s="18">
        <v>100</v>
      </c>
      <c r="N139" s="45">
        <f t="shared" si="143"/>
        <v>22.5</v>
      </c>
      <c r="O139" s="46">
        <f>'4年生'!Q57</f>
        <v>0</v>
      </c>
      <c r="P139" s="46">
        <f>'4年生'!R57</f>
        <v>0</v>
      </c>
      <c r="Q139" s="46">
        <f>'4年生'!S57</f>
        <v>0</v>
      </c>
      <c r="R139" s="46">
        <f>'4年生'!T57</f>
        <v>0</v>
      </c>
      <c r="S139" s="69">
        <f>'4年生'!O57</f>
        <v>0</v>
      </c>
      <c r="T139" s="69">
        <f>'4年生'!P57</f>
        <v>0</v>
      </c>
      <c r="U139" s="70" t="str">
        <f t="shared" si="144"/>
        <v/>
      </c>
      <c r="V139" s="71">
        <f t="shared" si="145"/>
        <v>22.5</v>
      </c>
      <c r="W139" s="121">
        <f t="shared" si="124"/>
        <v>2.1459227467811157</v>
      </c>
      <c r="X139" s="72">
        <f t="shared" si="146"/>
        <v>22.5</v>
      </c>
      <c r="Y139" s="99">
        <f t="shared" si="126"/>
        <v>2.1008403361344539</v>
      </c>
      <c r="Z139" s="70" t="str">
        <f t="shared" si="147"/>
        <v/>
      </c>
      <c r="AA139" s="70" t="str">
        <f t="shared" si="148"/>
        <v/>
      </c>
      <c r="AB139" s="70" t="str">
        <f t="shared" si="149"/>
        <v/>
      </c>
      <c r="AC139" s="70">
        <f t="shared" si="150"/>
        <v>0</v>
      </c>
      <c r="AD139" s="70" t="str">
        <f t="shared" si="151"/>
        <v/>
      </c>
      <c r="AE139" s="100"/>
    </row>
    <row r="140" spans="2:31" ht="14.25" customHeight="1">
      <c r="B140" s="574"/>
      <c r="C140" s="581"/>
      <c r="D140" s="575"/>
      <c r="E140" s="602"/>
      <c r="F140" s="22" t="s">
        <v>212</v>
      </c>
      <c r="G140" s="23">
        <v>2</v>
      </c>
      <c r="H140" s="23" t="s">
        <v>82</v>
      </c>
      <c r="I140" s="18" t="s">
        <v>83</v>
      </c>
      <c r="J140" s="18">
        <v>4</v>
      </c>
      <c r="K140" s="18" t="s">
        <v>84</v>
      </c>
      <c r="L140" s="18">
        <f t="shared" si="142"/>
        <v>45</v>
      </c>
      <c r="M140" s="18">
        <v>100</v>
      </c>
      <c r="N140" s="45">
        <f t="shared" si="143"/>
        <v>45</v>
      </c>
      <c r="O140" s="46">
        <f>'4年生'!Q58</f>
        <v>0</v>
      </c>
      <c r="P140" s="46">
        <f>'4年生'!R58</f>
        <v>0</v>
      </c>
      <c r="Q140" s="46">
        <f>'4年生'!S58</f>
        <v>0</v>
      </c>
      <c r="R140" s="46">
        <f>'4年生'!T58</f>
        <v>0</v>
      </c>
      <c r="S140" s="69">
        <f>'4年生'!O58</f>
        <v>0</v>
      </c>
      <c r="T140" s="69">
        <f>'4年生'!P58</f>
        <v>0</v>
      </c>
      <c r="U140" s="70" t="str">
        <f t="shared" si="144"/>
        <v/>
      </c>
      <c r="V140" s="71">
        <f t="shared" si="145"/>
        <v>45</v>
      </c>
      <c r="W140" s="121">
        <f t="shared" si="124"/>
        <v>4.2918454935622314</v>
      </c>
      <c r="X140" s="72">
        <f t="shared" si="146"/>
        <v>45</v>
      </c>
      <c r="Y140" s="99">
        <f t="shared" si="126"/>
        <v>4.2016806722689077</v>
      </c>
      <c r="Z140" s="70" t="str">
        <f t="shared" si="147"/>
        <v/>
      </c>
      <c r="AA140" s="70" t="str">
        <f t="shared" si="148"/>
        <v/>
      </c>
      <c r="AB140" s="70" t="str">
        <f t="shared" si="149"/>
        <v/>
      </c>
      <c r="AC140" s="70">
        <f t="shared" si="150"/>
        <v>0</v>
      </c>
      <c r="AD140" s="70" t="str">
        <f t="shared" si="151"/>
        <v/>
      </c>
      <c r="AE140" s="100"/>
    </row>
    <row r="141" spans="2:31" ht="14.25" customHeight="1">
      <c r="B141" s="574"/>
      <c r="C141" s="581"/>
      <c r="D141" s="575"/>
      <c r="E141" s="602"/>
      <c r="F141" s="22" t="s">
        <v>213</v>
      </c>
      <c r="G141" s="23">
        <v>1</v>
      </c>
      <c r="H141" s="23" t="s">
        <v>82</v>
      </c>
      <c r="I141" s="18" t="s">
        <v>83</v>
      </c>
      <c r="J141" s="18">
        <v>4</v>
      </c>
      <c r="K141" s="18" t="s">
        <v>91</v>
      </c>
      <c r="L141" s="18">
        <f t="shared" si="142"/>
        <v>22.5</v>
      </c>
      <c r="M141" s="18">
        <v>100</v>
      </c>
      <c r="N141" s="45">
        <f t="shared" si="143"/>
        <v>22.5</v>
      </c>
      <c r="O141" s="46">
        <f>'4年生'!Q59</f>
        <v>0</v>
      </c>
      <c r="P141" s="46">
        <f>'4年生'!R59</f>
        <v>0</v>
      </c>
      <c r="Q141" s="46">
        <f>'4年生'!S59</f>
        <v>0</v>
      </c>
      <c r="R141" s="46">
        <f>'4年生'!T59</f>
        <v>0</v>
      </c>
      <c r="S141" s="69">
        <f>'4年生'!O59</f>
        <v>0</v>
      </c>
      <c r="T141" s="69">
        <f>'4年生'!P59</f>
        <v>0</v>
      </c>
      <c r="U141" s="70" t="str">
        <f t="shared" si="144"/>
        <v/>
      </c>
      <c r="V141" s="71">
        <f t="shared" si="145"/>
        <v>22.5</v>
      </c>
      <c r="W141" s="121">
        <f t="shared" si="124"/>
        <v>2.1459227467811157</v>
      </c>
      <c r="X141" s="72">
        <f t="shared" si="146"/>
        <v>22.5</v>
      </c>
      <c r="Y141" s="99">
        <f t="shared" si="126"/>
        <v>2.1008403361344539</v>
      </c>
      <c r="Z141" s="70" t="str">
        <f t="shared" si="147"/>
        <v/>
      </c>
      <c r="AA141" s="70" t="str">
        <f t="shared" si="148"/>
        <v/>
      </c>
      <c r="AB141" s="70" t="str">
        <f t="shared" si="149"/>
        <v/>
      </c>
      <c r="AC141" s="70">
        <f t="shared" si="150"/>
        <v>0</v>
      </c>
      <c r="AD141" s="70" t="str">
        <f t="shared" si="151"/>
        <v/>
      </c>
      <c r="AE141" s="100"/>
    </row>
    <row r="142" spans="2:31" ht="14.25" customHeight="1">
      <c r="B142" s="574"/>
      <c r="C142" s="581"/>
      <c r="D142" s="575"/>
      <c r="E142" s="602"/>
      <c r="F142" s="22" t="s">
        <v>214</v>
      </c>
      <c r="G142" s="23">
        <v>2</v>
      </c>
      <c r="H142" s="23" t="s">
        <v>96</v>
      </c>
      <c r="I142" s="18" t="s">
        <v>94</v>
      </c>
      <c r="J142" s="18">
        <v>4</v>
      </c>
      <c r="K142" s="18" t="s">
        <v>91</v>
      </c>
      <c r="L142" s="18">
        <f t="shared" si="142"/>
        <v>22.5</v>
      </c>
      <c r="M142" s="18">
        <v>100</v>
      </c>
      <c r="N142" s="45">
        <f t="shared" si="143"/>
        <v>0</v>
      </c>
      <c r="O142" s="46">
        <f>'4年生'!Q60</f>
        <v>0</v>
      </c>
      <c r="P142" s="46">
        <f>'4年生'!R60</f>
        <v>0</v>
      </c>
      <c r="Q142" s="46">
        <f>'4年生'!S60</f>
        <v>0</v>
      </c>
      <c r="R142" s="46">
        <f>'4年生'!T60</f>
        <v>0</v>
      </c>
      <c r="S142" s="69">
        <f>'4年生'!O60</f>
        <v>0</v>
      </c>
      <c r="T142" s="69">
        <f>'4年生'!P60</f>
        <v>0</v>
      </c>
      <c r="U142" s="70" t="str">
        <f t="shared" si="144"/>
        <v/>
      </c>
      <c r="V142" s="71">
        <f t="shared" si="145"/>
        <v>22.5</v>
      </c>
      <c r="W142" s="121">
        <f t="shared" si="124"/>
        <v>2.1459227467811157</v>
      </c>
      <c r="X142" s="72">
        <f t="shared" si="146"/>
        <v>22.5</v>
      </c>
      <c r="Y142" s="99">
        <f t="shared" si="126"/>
        <v>2.1008403361344539</v>
      </c>
      <c r="Z142" s="70" t="str">
        <f t="shared" si="147"/>
        <v/>
      </c>
      <c r="AA142" s="70" t="str">
        <f t="shared" si="148"/>
        <v/>
      </c>
      <c r="AB142" s="70" t="str">
        <f t="shared" si="149"/>
        <v/>
      </c>
      <c r="AC142" s="70">
        <f t="shared" si="150"/>
        <v>0</v>
      </c>
      <c r="AD142" s="70" t="str">
        <f t="shared" si="151"/>
        <v/>
      </c>
      <c r="AE142" s="100"/>
    </row>
    <row r="143" spans="2:31" ht="14.25" customHeight="1">
      <c r="B143" s="574"/>
      <c r="C143" s="581"/>
      <c r="D143" s="575"/>
      <c r="E143" s="602"/>
      <c r="F143" s="22" t="s">
        <v>215</v>
      </c>
      <c r="G143" s="23">
        <v>4</v>
      </c>
      <c r="H143" s="23" t="s">
        <v>82</v>
      </c>
      <c r="I143" s="18" t="s">
        <v>83</v>
      </c>
      <c r="J143" s="18">
        <v>4</v>
      </c>
      <c r="K143" s="18" t="s">
        <v>84</v>
      </c>
      <c r="L143" s="18">
        <f t="shared" si="142"/>
        <v>90</v>
      </c>
      <c r="M143" s="18">
        <v>90</v>
      </c>
      <c r="N143" s="45">
        <f t="shared" si="143"/>
        <v>81</v>
      </c>
      <c r="O143" s="46">
        <f>'4年生'!Q61</f>
        <v>0</v>
      </c>
      <c r="P143" s="46">
        <f>'4年生'!R61</f>
        <v>0</v>
      </c>
      <c r="Q143" s="46">
        <f>'4年生'!S61</f>
        <v>0</v>
      </c>
      <c r="R143" s="46">
        <f>'4年生'!T61</f>
        <v>0</v>
      </c>
      <c r="S143" s="69">
        <f>'4年生'!O61</f>
        <v>0</v>
      </c>
      <c r="T143" s="69">
        <f>'4年生'!P61</f>
        <v>0</v>
      </c>
      <c r="U143" s="70" t="str">
        <f t="shared" si="144"/>
        <v/>
      </c>
      <c r="V143" s="71">
        <f t="shared" si="145"/>
        <v>81</v>
      </c>
      <c r="W143" s="121">
        <f t="shared" si="124"/>
        <v>7.7253218884120178</v>
      </c>
      <c r="X143" s="72">
        <f t="shared" si="146"/>
        <v>81</v>
      </c>
      <c r="Y143" s="99">
        <f t="shared" si="126"/>
        <v>7.5630252100840334</v>
      </c>
      <c r="Z143" s="70" t="str">
        <f t="shared" si="147"/>
        <v/>
      </c>
      <c r="AA143" s="70" t="str">
        <f t="shared" si="148"/>
        <v/>
      </c>
      <c r="AB143" s="70" t="str">
        <f t="shared" si="149"/>
        <v/>
      </c>
      <c r="AC143" s="70">
        <f t="shared" si="150"/>
        <v>0</v>
      </c>
      <c r="AD143" s="70" t="str">
        <f t="shared" si="151"/>
        <v/>
      </c>
      <c r="AE143" s="100"/>
    </row>
    <row r="144" spans="2:31" ht="14.25" customHeight="1">
      <c r="B144" s="574"/>
      <c r="C144" s="581"/>
      <c r="D144" s="575"/>
      <c r="E144" s="602"/>
      <c r="F144" s="22" t="s">
        <v>216</v>
      </c>
      <c r="G144" s="23">
        <v>1</v>
      </c>
      <c r="H144" s="23" t="s">
        <v>82</v>
      </c>
      <c r="I144" s="18" t="s">
        <v>83</v>
      </c>
      <c r="J144" s="18">
        <v>4</v>
      </c>
      <c r="K144" s="18" t="s">
        <v>91</v>
      </c>
      <c r="L144" s="18">
        <f t="shared" ref="L144" si="152">IF(I144="学修",G144/2*22.5,IF(I144=0,"",G144*22.5))</f>
        <v>22.5</v>
      </c>
      <c r="M144" s="18">
        <v>100</v>
      </c>
      <c r="N144" s="45">
        <f t="shared" ref="N144" si="153">IF(H144="必修",L144*M144/100,IF(T144=0,0,L144*M144/100))</f>
        <v>22.5</v>
      </c>
      <c r="O144" s="46">
        <f>'4年生'!Q62</f>
        <v>0</v>
      </c>
      <c r="P144" s="46">
        <f>'4年生'!R62</f>
        <v>0</v>
      </c>
      <c r="Q144" s="46">
        <f>'4年生'!S62</f>
        <v>0</v>
      </c>
      <c r="R144" s="46">
        <f>'4年生'!T62</f>
        <v>0</v>
      </c>
      <c r="S144" s="69">
        <f>'4年生'!O62</f>
        <v>0</v>
      </c>
      <c r="T144" s="69">
        <f>'4年生'!P62</f>
        <v>0</v>
      </c>
      <c r="U144" s="70" t="str">
        <f t="shared" ref="U144" si="154">IF(S144="30分未満",1,IF(S144="30分～1時間",2,IF(S144="1～2時間",3,IF(S144="2～3時間",4,IF(S144="3時間以上",5,IF(S144=0,""))))))</f>
        <v/>
      </c>
      <c r="V144" s="71">
        <f t="shared" ref="V144" si="155">L144*M144/100</f>
        <v>22.5</v>
      </c>
      <c r="W144" s="121">
        <f t="shared" ref="W144" si="156">V144/$N$164*100</f>
        <v>2.1459227467811157</v>
      </c>
      <c r="X144" s="72">
        <f t="shared" ref="X144" si="157">V144</f>
        <v>22.5</v>
      </c>
      <c r="Y144" s="99">
        <f t="shared" ref="Y144" si="158">X144/$N$172*100</f>
        <v>2.1008403361344539</v>
      </c>
      <c r="Z144" s="70" t="str">
        <f t="shared" ref="Z144" si="159">IF(J144=1,Y144*T144/5,"")</f>
        <v/>
      </c>
      <c r="AA144" s="70" t="str">
        <f t="shared" ref="AA144" si="160">IF(J144=2,Y144*T144/5,"")</f>
        <v/>
      </c>
      <c r="AB144" s="70" t="str">
        <f t="shared" ref="AB144" si="161">IF(J144=3,Y144*T144/5,"")</f>
        <v/>
      </c>
      <c r="AC144" s="70">
        <f t="shared" ref="AC144" si="162">IF(J144=4,Y144*T144/5,"")</f>
        <v>0</v>
      </c>
      <c r="AD144" s="70" t="str">
        <f t="shared" ref="AD144" si="163">IF(J144=5,Y144*T144/5,"")</f>
        <v/>
      </c>
      <c r="AE144" s="100"/>
    </row>
    <row r="145" spans="2:31" ht="14.25" customHeight="1">
      <c r="B145" s="574"/>
      <c r="C145" s="581"/>
      <c r="D145" s="575"/>
      <c r="E145" s="602"/>
      <c r="F145" s="22" t="s">
        <v>217</v>
      </c>
      <c r="G145" s="23">
        <v>2</v>
      </c>
      <c r="H145" s="23" t="s">
        <v>96</v>
      </c>
      <c r="I145" s="18" t="s">
        <v>94</v>
      </c>
      <c r="J145" s="18">
        <v>5</v>
      </c>
      <c r="K145" s="18" t="s">
        <v>91</v>
      </c>
      <c r="L145" s="18">
        <f t="shared" ref="L145:L151" si="164">IF(I145="学修",G145/2*22.5,IF(I145=0,"",G145*22.5))</f>
        <v>22.5</v>
      </c>
      <c r="M145" s="18">
        <v>100</v>
      </c>
      <c r="N145" s="45">
        <f t="shared" ref="N145:N151" si="165">IF(H145="必修",L145*M145/100,IF(T145=0,0,L145*M145/100))</f>
        <v>0</v>
      </c>
      <c r="O145" s="46">
        <f>'5年生'!Q113</f>
        <v>0</v>
      </c>
      <c r="P145" s="46">
        <f>'5年生'!R113</f>
        <v>0</v>
      </c>
      <c r="Q145" s="46">
        <f>'5年生'!S113</f>
        <v>0</v>
      </c>
      <c r="R145" s="46">
        <f>'5年生'!T113</f>
        <v>0</v>
      </c>
      <c r="S145" s="114">
        <f>'5年生'!O113</f>
        <v>0</v>
      </c>
      <c r="T145" s="114">
        <f>'5年生'!P113</f>
        <v>0</v>
      </c>
      <c r="U145" s="70" t="str">
        <f t="shared" ref="U145:U151" si="166">IF(S145="30分未満",1,IF(S145="30分～1時間",2,IF(S145="1～2時間",3,IF(S145="2～3時間",4,IF(S145="3時間以上",5,IF(S145=0,""))))))</f>
        <v/>
      </c>
      <c r="V145" s="71">
        <f t="shared" ref="V145:V151" si="167">L145*M145/100</f>
        <v>22.5</v>
      </c>
      <c r="W145" s="121">
        <f t="shared" ref="W145" si="168">V145/$N$164*100</f>
        <v>2.1459227467811157</v>
      </c>
      <c r="X145" s="72">
        <f t="shared" ref="X145:X151" si="169">V145</f>
        <v>22.5</v>
      </c>
      <c r="Y145" s="99">
        <f t="shared" ref="Y145" si="170">X145/$N$172*100</f>
        <v>2.1008403361344539</v>
      </c>
      <c r="Z145" s="70" t="str">
        <f t="shared" ref="Z145:Z151" si="171">IF(J145=1,Y145*T145/5,"")</f>
        <v/>
      </c>
      <c r="AA145" s="70" t="str">
        <f t="shared" ref="AA145:AA151" si="172">IF(J145=2,Y145*T145/5,"")</f>
        <v/>
      </c>
      <c r="AB145" s="70" t="str">
        <f t="shared" ref="AB145:AB151" si="173">IF(J145=3,Y145*T145/5,"")</f>
        <v/>
      </c>
      <c r="AC145" s="70" t="str">
        <f t="shared" ref="AC145:AC151" si="174">IF(J145=4,Y145*T145/5,"")</f>
        <v/>
      </c>
      <c r="AD145" s="70">
        <f t="shared" ref="AD145:AD151" si="175">IF(J145=5,Y145*T145/5,"")</f>
        <v>0</v>
      </c>
      <c r="AE145" s="100"/>
    </row>
    <row r="146" spans="2:31" ht="14.25" customHeight="1">
      <c r="B146" s="574"/>
      <c r="C146" s="581"/>
      <c r="D146" s="575"/>
      <c r="E146" s="602"/>
      <c r="F146" s="22" t="s">
        <v>218</v>
      </c>
      <c r="G146" s="23">
        <v>2</v>
      </c>
      <c r="H146" s="23" t="s">
        <v>82</v>
      </c>
      <c r="I146" s="18" t="s">
        <v>94</v>
      </c>
      <c r="J146" s="18">
        <v>5</v>
      </c>
      <c r="K146" s="18" t="s">
        <v>91</v>
      </c>
      <c r="L146" s="18">
        <f t="shared" si="164"/>
        <v>22.5</v>
      </c>
      <c r="M146" s="18">
        <v>100</v>
      </c>
      <c r="N146" s="45">
        <f t="shared" si="165"/>
        <v>22.5</v>
      </c>
      <c r="O146" s="46">
        <f>'5年生'!Q114</f>
        <v>0</v>
      </c>
      <c r="P146" s="46">
        <f>'5年生'!R114</f>
        <v>0</v>
      </c>
      <c r="Q146" s="46">
        <f>'5年生'!S114</f>
        <v>0</v>
      </c>
      <c r="R146" s="46">
        <f>'5年生'!T114</f>
        <v>0</v>
      </c>
      <c r="S146" s="114">
        <f>'5年生'!O114</f>
        <v>0</v>
      </c>
      <c r="T146" s="114">
        <f>'5年生'!P114</f>
        <v>0</v>
      </c>
      <c r="U146" s="70" t="str">
        <f t="shared" si="166"/>
        <v/>
      </c>
      <c r="V146" s="71">
        <f t="shared" si="167"/>
        <v>22.5</v>
      </c>
      <c r="W146" s="121">
        <f t="shared" ref="W146:W151" si="176">V146/$N$164*100</f>
        <v>2.1459227467811157</v>
      </c>
      <c r="X146" s="72">
        <f t="shared" si="169"/>
        <v>22.5</v>
      </c>
      <c r="Y146" s="99">
        <f t="shared" ref="Y146:Y151" si="177">X146/$N$172*100</f>
        <v>2.1008403361344539</v>
      </c>
      <c r="Z146" s="70" t="str">
        <f t="shared" si="171"/>
        <v/>
      </c>
      <c r="AA146" s="70" t="str">
        <f t="shared" si="172"/>
        <v/>
      </c>
      <c r="AB146" s="70" t="str">
        <f t="shared" si="173"/>
        <v/>
      </c>
      <c r="AC146" s="70" t="str">
        <f t="shared" si="174"/>
        <v/>
      </c>
      <c r="AD146" s="70">
        <f t="shared" si="175"/>
        <v>0</v>
      </c>
      <c r="AE146" s="100"/>
    </row>
    <row r="147" spans="2:31" ht="14.25" customHeight="1">
      <c r="B147" s="574"/>
      <c r="C147" s="581"/>
      <c r="D147" s="575"/>
      <c r="E147" s="602"/>
      <c r="F147" s="22" t="s">
        <v>219</v>
      </c>
      <c r="G147" s="23">
        <v>2</v>
      </c>
      <c r="H147" s="23" t="s">
        <v>96</v>
      </c>
      <c r="I147" s="18" t="s">
        <v>94</v>
      </c>
      <c r="J147" s="18">
        <v>5</v>
      </c>
      <c r="K147" s="18" t="s">
        <v>91</v>
      </c>
      <c r="L147" s="18">
        <f t="shared" si="164"/>
        <v>22.5</v>
      </c>
      <c r="M147" s="18">
        <v>100</v>
      </c>
      <c r="N147" s="45">
        <f t="shared" si="165"/>
        <v>0</v>
      </c>
      <c r="O147" s="46">
        <f>'5年生'!Q115</f>
        <v>0</v>
      </c>
      <c r="P147" s="46">
        <f>'5年生'!R115</f>
        <v>0</v>
      </c>
      <c r="Q147" s="46">
        <f>'5年生'!S115</f>
        <v>0</v>
      </c>
      <c r="R147" s="46">
        <f>'5年生'!T115</f>
        <v>0</v>
      </c>
      <c r="S147" s="114">
        <f>'5年生'!O115</f>
        <v>0</v>
      </c>
      <c r="T147" s="114">
        <f>'5年生'!P115</f>
        <v>0</v>
      </c>
      <c r="U147" s="70" t="str">
        <f t="shared" si="166"/>
        <v/>
      </c>
      <c r="V147" s="71">
        <f t="shared" si="167"/>
        <v>22.5</v>
      </c>
      <c r="W147" s="121">
        <f t="shared" si="176"/>
        <v>2.1459227467811157</v>
      </c>
      <c r="X147" s="72">
        <f t="shared" si="169"/>
        <v>22.5</v>
      </c>
      <c r="Y147" s="99">
        <f t="shared" si="177"/>
        <v>2.1008403361344539</v>
      </c>
      <c r="Z147" s="70" t="str">
        <f t="shared" si="171"/>
        <v/>
      </c>
      <c r="AA147" s="70" t="str">
        <f t="shared" si="172"/>
        <v/>
      </c>
      <c r="AB147" s="70" t="str">
        <f t="shared" si="173"/>
        <v/>
      </c>
      <c r="AC147" s="70" t="str">
        <f t="shared" si="174"/>
        <v/>
      </c>
      <c r="AD147" s="70">
        <f t="shared" si="175"/>
        <v>0</v>
      </c>
      <c r="AE147" s="100"/>
    </row>
    <row r="148" spans="2:31" ht="14.25" customHeight="1">
      <c r="B148" s="574"/>
      <c r="C148" s="581"/>
      <c r="D148" s="575"/>
      <c r="E148" s="602"/>
      <c r="F148" s="22" t="s">
        <v>220</v>
      </c>
      <c r="G148" s="23">
        <v>2</v>
      </c>
      <c r="H148" s="23" t="s">
        <v>82</v>
      </c>
      <c r="I148" s="18" t="s">
        <v>83</v>
      </c>
      <c r="J148" s="18">
        <v>5</v>
      </c>
      <c r="K148" s="18" t="s">
        <v>84</v>
      </c>
      <c r="L148" s="18">
        <f t="shared" si="164"/>
        <v>45</v>
      </c>
      <c r="M148" s="18">
        <v>100</v>
      </c>
      <c r="N148" s="45">
        <f t="shared" si="165"/>
        <v>45</v>
      </c>
      <c r="O148" s="46">
        <f>'5年生'!Q116</f>
        <v>0</v>
      </c>
      <c r="P148" s="46">
        <f>'5年生'!R116</f>
        <v>0</v>
      </c>
      <c r="Q148" s="46">
        <f>'5年生'!S116</f>
        <v>0</v>
      </c>
      <c r="R148" s="46">
        <f>'5年生'!T116</f>
        <v>0</v>
      </c>
      <c r="S148" s="114">
        <f>'5年生'!O116</f>
        <v>0</v>
      </c>
      <c r="T148" s="114">
        <f>'5年生'!P116</f>
        <v>0</v>
      </c>
      <c r="U148" s="70" t="str">
        <f t="shared" si="166"/>
        <v/>
      </c>
      <c r="V148" s="71">
        <f t="shared" si="167"/>
        <v>45</v>
      </c>
      <c r="W148" s="121">
        <f t="shared" si="176"/>
        <v>4.2918454935622314</v>
      </c>
      <c r="X148" s="72">
        <f t="shared" si="169"/>
        <v>45</v>
      </c>
      <c r="Y148" s="99">
        <f t="shared" si="177"/>
        <v>4.2016806722689077</v>
      </c>
      <c r="Z148" s="70" t="str">
        <f t="shared" si="171"/>
        <v/>
      </c>
      <c r="AA148" s="70" t="str">
        <f t="shared" si="172"/>
        <v/>
      </c>
      <c r="AB148" s="70" t="str">
        <f t="shared" si="173"/>
        <v/>
      </c>
      <c r="AC148" s="70" t="str">
        <f t="shared" si="174"/>
        <v/>
      </c>
      <c r="AD148" s="70">
        <f t="shared" si="175"/>
        <v>0</v>
      </c>
      <c r="AE148" s="100"/>
    </row>
    <row r="149" spans="2:31" ht="14.25" customHeight="1">
      <c r="B149" s="574"/>
      <c r="C149" s="581"/>
      <c r="D149" s="575"/>
      <c r="E149" s="602"/>
      <c r="F149" s="22" t="s">
        <v>221</v>
      </c>
      <c r="G149" s="23">
        <v>2</v>
      </c>
      <c r="H149" s="23" t="s">
        <v>82</v>
      </c>
      <c r="I149" s="18" t="s">
        <v>83</v>
      </c>
      <c r="J149" s="18">
        <v>5</v>
      </c>
      <c r="K149" s="18" t="s">
        <v>91</v>
      </c>
      <c r="L149" s="18">
        <f t="shared" si="164"/>
        <v>45</v>
      </c>
      <c r="M149" s="18">
        <v>100</v>
      </c>
      <c r="N149" s="45">
        <f t="shared" si="165"/>
        <v>45</v>
      </c>
      <c r="O149" s="46">
        <f>'5年生'!Q117</f>
        <v>0</v>
      </c>
      <c r="P149" s="46">
        <f>'5年生'!R117</f>
        <v>0</v>
      </c>
      <c r="Q149" s="46">
        <f>'5年生'!S117</f>
        <v>0</v>
      </c>
      <c r="R149" s="46">
        <f>'5年生'!T117</f>
        <v>0</v>
      </c>
      <c r="S149" s="114">
        <f>'5年生'!O117</f>
        <v>0</v>
      </c>
      <c r="T149" s="114">
        <f>'5年生'!P117</f>
        <v>0</v>
      </c>
      <c r="U149" s="70" t="str">
        <f t="shared" si="166"/>
        <v/>
      </c>
      <c r="V149" s="71">
        <f t="shared" si="167"/>
        <v>45</v>
      </c>
      <c r="W149" s="121">
        <f t="shared" si="176"/>
        <v>4.2918454935622314</v>
      </c>
      <c r="X149" s="72">
        <f t="shared" si="169"/>
        <v>45</v>
      </c>
      <c r="Y149" s="99">
        <f t="shared" si="177"/>
        <v>4.2016806722689077</v>
      </c>
      <c r="Z149" s="70" t="str">
        <f t="shared" si="171"/>
        <v/>
      </c>
      <c r="AA149" s="70" t="str">
        <f t="shared" si="172"/>
        <v/>
      </c>
      <c r="AB149" s="70" t="str">
        <f t="shared" si="173"/>
        <v/>
      </c>
      <c r="AC149" s="70" t="str">
        <f t="shared" si="174"/>
        <v/>
      </c>
      <c r="AD149" s="70">
        <f t="shared" si="175"/>
        <v>0</v>
      </c>
      <c r="AE149" s="100"/>
    </row>
    <row r="150" spans="2:31" ht="14.25" customHeight="1">
      <c r="B150" s="574"/>
      <c r="C150" s="581"/>
      <c r="D150" s="575"/>
      <c r="E150" s="602"/>
      <c r="F150" s="22" t="s">
        <v>222</v>
      </c>
      <c r="G150" s="23">
        <v>2</v>
      </c>
      <c r="H150" s="23" t="s">
        <v>96</v>
      </c>
      <c r="I150" s="18" t="s">
        <v>94</v>
      </c>
      <c r="J150" s="18">
        <v>5</v>
      </c>
      <c r="K150" s="18" t="s">
        <v>91</v>
      </c>
      <c r="L150" s="18">
        <f t="shared" si="164"/>
        <v>22.5</v>
      </c>
      <c r="M150" s="18">
        <v>100</v>
      </c>
      <c r="N150" s="45">
        <f t="shared" si="165"/>
        <v>0</v>
      </c>
      <c r="O150" s="46">
        <f>'5年生'!Q118</f>
        <v>0</v>
      </c>
      <c r="P150" s="46">
        <f>'5年生'!R118</f>
        <v>0</v>
      </c>
      <c r="Q150" s="46">
        <f>'5年生'!S118</f>
        <v>0</v>
      </c>
      <c r="R150" s="46">
        <f>'5年生'!T118</f>
        <v>0</v>
      </c>
      <c r="S150" s="114">
        <f>'5年生'!O118</f>
        <v>0</v>
      </c>
      <c r="T150" s="114">
        <f>'5年生'!P118</f>
        <v>0</v>
      </c>
      <c r="U150" s="70" t="str">
        <f t="shared" si="166"/>
        <v/>
      </c>
      <c r="V150" s="71">
        <f t="shared" si="167"/>
        <v>22.5</v>
      </c>
      <c r="W150" s="121">
        <f t="shared" si="176"/>
        <v>2.1459227467811157</v>
      </c>
      <c r="X150" s="72">
        <f t="shared" si="169"/>
        <v>22.5</v>
      </c>
      <c r="Y150" s="99">
        <f t="shared" si="177"/>
        <v>2.1008403361344539</v>
      </c>
      <c r="Z150" s="70" t="str">
        <f t="shared" si="171"/>
        <v/>
      </c>
      <c r="AA150" s="70" t="str">
        <f t="shared" si="172"/>
        <v/>
      </c>
      <c r="AB150" s="70" t="str">
        <f t="shared" si="173"/>
        <v/>
      </c>
      <c r="AC150" s="70" t="str">
        <f t="shared" si="174"/>
        <v/>
      </c>
      <c r="AD150" s="70">
        <f t="shared" si="175"/>
        <v>0</v>
      </c>
      <c r="AE150" s="100"/>
    </row>
    <row r="151" spans="2:31" ht="14.25" customHeight="1">
      <c r="B151" s="574"/>
      <c r="C151" s="581"/>
      <c r="D151" s="575"/>
      <c r="E151" s="602"/>
      <c r="F151" s="22" t="s">
        <v>223</v>
      </c>
      <c r="G151" s="23">
        <v>2</v>
      </c>
      <c r="H151" s="23" t="s">
        <v>96</v>
      </c>
      <c r="I151" s="18" t="s">
        <v>94</v>
      </c>
      <c r="J151" s="18">
        <v>5</v>
      </c>
      <c r="K151" s="18" t="s">
        <v>91</v>
      </c>
      <c r="L151" s="18">
        <f t="shared" si="164"/>
        <v>22.5</v>
      </c>
      <c r="M151" s="18">
        <v>100</v>
      </c>
      <c r="N151" s="45">
        <f t="shared" si="165"/>
        <v>0</v>
      </c>
      <c r="O151" s="46">
        <f>'5年生'!Q119</f>
        <v>0</v>
      </c>
      <c r="P151" s="46">
        <f>'5年生'!R119</f>
        <v>0</v>
      </c>
      <c r="Q151" s="46">
        <f>'5年生'!S119</f>
        <v>0</v>
      </c>
      <c r="R151" s="46">
        <f>'5年生'!T119</f>
        <v>0</v>
      </c>
      <c r="S151" s="114">
        <f>'5年生'!O119</f>
        <v>0</v>
      </c>
      <c r="T151" s="114">
        <f>'5年生'!P119</f>
        <v>0</v>
      </c>
      <c r="U151" s="70" t="str">
        <f t="shared" si="166"/>
        <v/>
      </c>
      <c r="V151" s="71">
        <f t="shared" si="167"/>
        <v>22.5</v>
      </c>
      <c r="W151" s="121">
        <f t="shared" si="176"/>
        <v>2.1459227467811157</v>
      </c>
      <c r="X151" s="72">
        <f t="shared" si="169"/>
        <v>22.5</v>
      </c>
      <c r="Y151" s="99">
        <f t="shared" si="177"/>
        <v>2.1008403361344539</v>
      </c>
      <c r="Z151" s="70" t="str">
        <f t="shared" si="171"/>
        <v/>
      </c>
      <c r="AA151" s="70" t="str">
        <f t="shared" si="172"/>
        <v/>
      </c>
      <c r="AB151" s="70" t="str">
        <f t="shared" si="173"/>
        <v/>
      </c>
      <c r="AC151" s="70" t="str">
        <f t="shared" si="174"/>
        <v/>
      </c>
      <c r="AD151" s="70">
        <f t="shared" si="175"/>
        <v>0</v>
      </c>
      <c r="AE151" s="100"/>
    </row>
    <row r="152" spans="2:31" ht="14.25" customHeight="1">
      <c r="B152" s="574"/>
      <c r="C152" s="581"/>
      <c r="D152" s="575"/>
      <c r="E152" s="602"/>
      <c r="F152" s="22"/>
      <c r="G152" s="23"/>
      <c r="H152" s="23"/>
      <c r="I152" s="18"/>
      <c r="J152" s="18"/>
      <c r="K152" s="18"/>
      <c r="L152" s="18"/>
      <c r="M152" s="18"/>
      <c r="N152" s="45"/>
      <c r="O152" s="46"/>
      <c r="P152" s="46"/>
      <c r="Q152" s="46"/>
      <c r="R152" s="46"/>
      <c r="S152" s="114"/>
      <c r="T152" s="114"/>
      <c r="U152" s="70"/>
      <c r="V152" s="71"/>
      <c r="W152" s="121"/>
      <c r="X152" s="72"/>
      <c r="Y152" s="99"/>
      <c r="Z152" s="70"/>
      <c r="AA152" s="70"/>
      <c r="AB152" s="70"/>
      <c r="AC152" s="70"/>
      <c r="AD152" s="70"/>
      <c r="AE152" s="100"/>
    </row>
    <row r="153" spans="2:31" ht="14.25" customHeight="1">
      <c r="B153" s="574"/>
      <c r="C153" s="581"/>
      <c r="D153" s="575"/>
      <c r="E153" s="602"/>
      <c r="F153" s="22" t="s">
        <v>224</v>
      </c>
      <c r="G153" s="23">
        <v>1</v>
      </c>
      <c r="H153" s="23" t="s">
        <v>82</v>
      </c>
      <c r="I153" s="18" t="s">
        <v>83</v>
      </c>
      <c r="J153" s="18">
        <v>5</v>
      </c>
      <c r="K153" s="18" t="s">
        <v>91</v>
      </c>
      <c r="L153" s="18">
        <f t="shared" ref="L153" si="178">IF(I153="学修",G153/2*22.5,IF(I153=0,"",G153*22.5))</f>
        <v>22.5</v>
      </c>
      <c r="M153" s="18">
        <v>100</v>
      </c>
      <c r="N153" s="45">
        <f t="shared" ref="N153" si="179">IF(H153="必修",L153*M153/100,IF(T153=0,0,L153*M153/100))</f>
        <v>22.5</v>
      </c>
      <c r="O153" s="46">
        <f>'5年生'!Q121</f>
        <v>0</v>
      </c>
      <c r="P153" s="46">
        <f>'5年生'!R121</f>
        <v>0</v>
      </c>
      <c r="Q153" s="46">
        <f>'5年生'!S121</f>
        <v>0</v>
      </c>
      <c r="R153" s="46">
        <f>'5年生'!T121</f>
        <v>0</v>
      </c>
      <c r="S153" s="114">
        <f>'5年生'!O121</f>
        <v>0</v>
      </c>
      <c r="T153" s="114">
        <f>'5年生'!P121</f>
        <v>0</v>
      </c>
      <c r="U153" s="70" t="str">
        <f t="shared" ref="U153" si="180">IF(S153="30分未満",1,IF(S153="30分～1時間",2,IF(S153="1～2時間",3,IF(S153="2～3時間",4,IF(S153="3時間以上",5,IF(S153=0,""))))))</f>
        <v/>
      </c>
      <c r="V153" s="71">
        <f t="shared" ref="V153" si="181">L153*M153/100</f>
        <v>22.5</v>
      </c>
      <c r="W153" s="121">
        <f t="shared" ref="W153:W158" si="182">V153/$N$164*100</f>
        <v>2.1459227467811157</v>
      </c>
      <c r="X153" s="72">
        <f t="shared" ref="X153" si="183">V153</f>
        <v>22.5</v>
      </c>
      <c r="Y153" s="99">
        <f t="shared" ref="Y153:Y158" si="184">X153/$N$172*100</f>
        <v>2.1008403361344539</v>
      </c>
      <c r="Z153" s="70" t="str">
        <f t="shared" ref="Z153" si="185">IF(J153=1,Y153*T153/5,"")</f>
        <v/>
      </c>
      <c r="AA153" s="70" t="str">
        <f t="shared" ref="AA153" si="186">IF(J153=2,Y153*T153/5,"")</f>
        <v/>
      </c>
      <c r="AB153" s="70" t="str">
        <f t="shared" ref="AB153" si="187">IF(J153=3,Y153*T153/5,"")</f>
        <v/>
      </c>
      <c r="AC153" s="70" t="str">
        <f t="shared" ref="AC153" si="188">IF(J153=4,Y153*T153/5,"")</f>
        <v/>
      </c>
      <c r="AD153" s="70">
        <f t="shared" ref="AD153" si="189">IF(J153=5,Y153*T153/5,"")</f>
        <v>0</v>
      </c>
      <c r="AE153" s="100"/>
    </row>
    <row r="154" spans="2:31" ht="14.25" customHeight="1">
      <c r="B154" s="574"/>
      <c r="C154" s="581"/>
      <c r="D154" s="575"/>
      <c r="E154" s="602"/>
      <c r="F154" s="22" t="s">
        <v>225</v>
      </c>
      <c r="G154" s="23">
        <v>2</v>
      </c>
      <c r="H154" s="23" t="s">
        <v>82</v>
      </c>
      <c r="I154" s="18" t="s">
        <v>94</v>
      </c>
      <c r="J154" s="18">
        <v>5</v>
      </c>
      <c r="K154" s="18" t="s">
        <v>91</v>
      </c>
      <c r="L154" s="18">
        <f t="shared" ref="L154:L164" si="190">IF(I154="学修",G154/2*22.5,IF(I154=0,"",G154*22.5))</f>
        <v>22.5</v>
      </c>
      <c r="M154" s="18">
        <v>100</v>
      </c>
      <c r="N154" s="45">
        <f>IF(H154="必修",L154*M154/100,IF(T154=0,0,L154*M154/100))</f>
        <v>22.5</v>
      </c>
      <c r="O154" s="46">
        <f>'5年生'!Q122</f>
        <v>0</v>
      </c>
      <c r="P154" s="46">
        <f>'5年生'!R122</f>
        <v>0</v>
      </c>
      <c r="Q154" s="46">
        <f>'5年生'!S122</f>
        <v>0</v>
      </c>
      <c r="R154" s="46">
        <f>'5年生'!T122</f>
        <v>0</v>
      </c>
      <c r="S154" s="114">
        <f>'5年生'!O122</f>
        <v>0</v>
      </c>
      <c r="T154" s="114">
        <f>'5年生'!P122</f>
        <v>0</v>
      </c>
      <c r="U154" s="70" t="str">
        <f>IF(S154="30分未満",1,IF(S154="30分～1時間",2,IF(S154="1～2時間",3,IF(S154="2～3時間",4,IF(S154="3時間以上",5,IF(S154=0,""))))))</f>
        <v/>
      </c>
      <c r="V154" s="71">
        <f>L154*M154/100</f>
        <v>22.5</v>
      </c>
      <c r="W154" s="121">
        <f t="shared" si="182"/>
        <v>2.1459227467811157</v>
      </c>
      <c r="X154" s="72">
        <f>V154</f>
        <v>22.5</v>
      </c>
      <c r="Y154" s="99">
        <f t="shared" si="184"/>
        <v>2.1008403361344539</v>
      </c>
      <c r="Z154" s="70" t="str">
        <f>IF(J154=1,Y154*T154/5,"")</f>
        <v/>
      </c>
      <c r="AA154" s="70" t="str">
        <f>IF(J154=2,Y154*T154/5,"")</f>
        <v/>
      </c>
      <c r="AB154" s="70" t="str">
        <f>IF(J154=3,Y154*T154/5,"")</f>
        <v/>
      </c>
      <c r="AC154" s="70" t="str">
        <f>IF(J154=4,Y154*T154/5,"")</f>
        <v/>
      </c>
      <c r="AD154" s="70">
        <f>IF(J154=5,Y154*T154/5,"")</f>
        <v>0</v>
      </c>
      <c r="AE154" s="100"/>
    </row>
    <row r="155" spans="2:31" ht="14.25" customHeight="1">
      <c r="B155" s="574"/>
      <c r="C155" s="581"/>
      <c r="D155" s="575"/>
      <c r="E155" s="602"/>
      <c r="F155" s="22" t="s">
        <v>226</v>
      </c>
      <c r="G155" s="23">
        <v>2</v>
      </c>
      <c r="H155" s="23" t="s">
        <v>82</v>
      </c>
      <c r="I155" s="18" t="s">
        <v>94</v>
      </c>
      <c r="J155" s="18">
        <v>5</v>
      </c>
      <c r="K155" s="18" t="s">
        <v>91</v>
      </c>
      <c r="L155" s="18">
        <f t="shared" si="190"/>
        <v>22.5</v>
      </c>
      <c r="M155" s="18">
        <v>100</v>
      </c>
      <c r="N155" s="45">
        <f>IF(H155="必修",L155*M155/100,IF(T155=0,0,L155*M155/100))</f>
        <v>22.5</v>
      </c>
      <c r="O155" s="46">
        <f>'5年生'!Q123</f>
        <v>0</v>
      </c>
      <c r="P155" s="46">
        <f>'5年生'!R123</f>
        <v>0</v>
      </c>
      <c r="Q155" s="46">
        <f>'5年生'!S123</f>
        <v>0</v>
      </c>
      <c r="R155" s="46">
        <f>'5年生'!T123</f>
        <v>0</v>
      </c>
      <c r="S155" s="114">
        <f>'5年生'!O123</f>
        <v>0</v>
      </c>
      <c r="T155" s="114">
        <f>'5年生'!P123</f>
        <v>0</v>
      </c>
      <c r="U155" s="70" t="str">
        <f>IF(S155="30分未満",1,IF(S155="30分～1時間",2,IF(S155="1～2時間",3,IF(S155="2～3時間",4,IF(S155="3時間以上",5,IF(S155=0,""))))))</f>
        <v/>
      </c>
      <c r="V155" s="71">
        <f>L155*M155/100</f>
        <v>22.5</v>
      </c>
      <c r="W155" s="121">
        <f t="shared" si="182"/>
        <v>2.1459227467811157</v>
      </c>
      <c r="X155" s="72">
        <f>V155</f>
        <v>22.5</v>
      </c>
      <c r="Y155" s="99">
        <f t="shared" si="184"/>
        <v>2.1008403361344539</v>
      </c>
      <c r="Z155" s="70" t="str">
        <f>IF(J155=1,Y155*T155/5,"")</f>
        <v/>
      </c>
      <c r="AA155" s="70" t="str">
        <f>IF(J155=2,Y155*T155/5,"")</f>
        <v/>
      </c>
      <c r="AB155" s="70" t="str">
        <f>IF(J155=3,Y155*T155/5,"")</f>
        <v/>
      </c>
      <c r="AC155" s="70" t="str">
        <f>IF(J155=4,Y155*T155/5,"")</f>
        <v/>
      </c>
      <c r="AD155" s="70">
        <f>IF(J155=5,Y155*T155/5,"")</f>
        <v>0</v>
      </c>
      <c r="AE155" s="100"/>
    </row>
    <row r="156" spans="2:31" ht="14.25" customHeight="1">
      <c r="B156" s="574"/>
      <c r="C156" s="581"/>
      <c r="D156" s="575"/>
      <c r="E156" s="602"/>
      <c r="F156" s="22" t="s">
        <v>227</v>
      </c>
      <c r="G156" s="23">
        <v>1</v>
      </c>
      <c r="H156" s="23" t="s">
        <v>82</v>
      </c>
      <c r="I156" s="18" t="s">
        <v>83</v>
      </c>
      <c r="J156" s="18">
        <v>5</v>
      </c>
      <c r="K156" s="18" t="s">
        <v>91</v>
      </c>
      <c r="L156" s="18">
        <f t="shared" si="190"/>
        <v>22.5</v>
      </c>
      <c r="M156" s="18">
        <v>100</v>
      </c>
      <c r="N156" s="45">
        <f>IF(H156="必修",L156*M156/100,IF(T156=0,0,L156*M156/100))</f>
        <v>22.5</v>
      </c>
      <c r="O156" s="46">
        <f>'5年生'!Q124</f>
        <v>0</v>
      </c>
      <c r="P156" s="46">
        <f>'5年生'!R124</f>
        <v>0</v>
      </c>
      <c r="Q156" s="46">
        <f>'5年生'!S124</f>
        <v>0</v>
      </c>
      <c r="R156" s="46">
        <f>'5年生'!T124</f>
        <v>0</v>
      </c>
      <c r="S156" s="114">
        <f>'5年生'!O124</f>
        <v>0</v>
      </c>
      <c r="T156" s="114">
        <f>'5年生'!P124</f>
        <v>0</v>
      </c>
      <c r="U156" s="70" t="str">
        <f>IF(S156="30分未満",1,IF(S156="30分～1時間",2,IF(S156="1～2時間",3,IF(S156="2～3時間",4,IF(S156="3時間以上",5,IF(S156=0,""))))))</f>
        <v/>
      </c>
      <c r="V156" s="71">
        <f>L156*M156/100</f>
        <v>22.5</v>
      </c>
      <c r="W156" s="121">
        <f t="shared" si="182"/>
        <v>2.1459227467811157</v>
      </c>
      <c r="X156" s="72">
        <f>V156</f>
        <v>22.5</v>
      </c>
      <c r="Y156" s="99">
        <f t="shared" si="184"/>
        <v>2.1008403361344539</v>
      </c>
      <c r="Z156" s="70" t="str">
        <f>IF(J156=1,Y156*T156/5,"")</f>
        <v/>
      </c>
      <c r="AA156" s="70" t="str">
        <f>IF(J156=2,Y156*T156/5,"")</f>
        <v/>
      </c>
      <c r="AB156" s="70" t="str">
        <f>IF(J156=3,Y156*T156/5,"")</f>
        <v/>
      </c>
      <c r="AC156" s="70" t="str">
        <f>IF(J156=4,Y156*T156/5,"")</f>
        <v/>
      </c>
      <c r="AD156" s="70">
        <f>IF(J156=5,Y156*T156/5,"")</f>
        <v>0</v>
      </c>
      <c r="AE156" s="100"/>
    </row>
    <row r="157" spans="2:31" ht="14.25" customHeight="1">
      <c r="B157" s="574"/>
      <c r="C157" s="581"/>
      <c r="D157" s="575"/>
      <c r="E157" s="602"/>
      <c r="F157" s="22" t="s">
        <v>228</v>
      </c>
      <c r="G157" s="23">
        <v>2</v>
      </c>
      <c r="H157" s="23" t="s">
        <v>96</v>
      </c>
      <c r="I157" s="18" t="s">
        <v>94</v>
      </c>
      <c r="J157" s="18">
        <v>5</v>
      </c>
      <c r="K157" s="18" t="s">
        <v>91</v>
      </c>
      <c r="L157" s="18">
        <f t="shared" si="190"/>
        <v>22.5</v>
      </c>
      <c r="M157" s="18">
        <v>100</v>
      </c>
      <c r="N157" s="45">
        <f>IF(H157="必修",L157*M157/100,IF(T157=0,0,L157*M157/100))</f>
        <v>0</v>
      </c>
      <c r="O157" s="46">
        <f>'5年生'!Q125</f>
        <v>0</v>
      </c>
      <c r="P157" s="46">
        <f>'5年生'!R125</f>
        <v>0</v>
      </c>
      <c r="Q157" s="46">
        <f>'5年生'!S125</f>
        <v>0</v>
      </c>
      <c r="R157" s="46">
        <f>'5年生'!T125</f>
        <v>0</v>
      </c>
      <c r="S157" s="114">
        <f>'5年生'!O125</f>
        <v>0</v>
      </c>
      <c r="T157" s="114">
        <f>'5年生'!P125</f>
        <v>0</v>
      </c>
      <c r="U157" s="70" t="str">
        <f>IF(S157="30分未満",1,IF(S157="30分～1時間",2,IF(S157="1～2時間",3,IF(S157="2～3時間",4,IF(S157="3時間以上",5,IF(S157=0,""))))))</f>
        <v/>
      </c>
      <c r="V157" s="71">
        <f>L157*M157/100</f>
        <v>22.5</v>
      </c>
      <c r="W157" s="121">
        <f t="shared" si="182"/>
        <v>2.1459227467811157</v>
      </c>
      <c r="X157" s="72">
        <f>V157</f>
        <v>22.5</v>
      </c>
      <c r="Y157" s="99">
        <f t="shared" si="184"/>
        <v>2.1008403361344539</v>
      </c>
      <c r="Z157" s="70" t="str">
        <f>IF(J157=1,Y157*T157/5,"")</f>
        <v/>
      </c>
      <c r="AA157" s="70" t="str">
        <f>IF(J157=2,Y157*T157/5,"")</f>
        <v/>
      </c>
      <c r="AB157" s="70" t="str">
        <f>IF(J157=3,Y157*T157/5,"")</f>
        <v/>
      </c>
      <c r="AC157" s="70" t="str">
        <f>IF(J157=4,Y157*T157/5,"")</f>
        <v/>
      </c>
      <c r="AD157" s="70">
        <f>IF(J157=5,Y157*T157/5,"")</f>
        <v>0</v>
      </c>
      <c r="AE157" s="100"/>
    </row>
    <row r="158" spans="2:31" ht="14.25" customHeight="1">
      <c r="B158" s="574"/>
      <c r="C158" s="581"/>
      <c r="D158" s="575"/>
      <c r="E158" s="602"/>
      <c r="F158" s="22" t="s">
        <v>166</v>
      </c>
      <c r="G158" s="23">
        <v>2</v>
      </c>
      <c r="H158" s="23" t="s">
        <v>96</v>
      </c>
      <c r="I158" s="23" t="s">
        <v>94</v>
      </c>
      <c r="J158" s="23">
        <v>5</v>
      </c>
      <c r="K158" s="23" t="s">
        <v>91</v>
      </c>
      <c r="L158" s="23">
        <f t="shared" si="190"/>
        <v>22.5</v>
      </c>
      <c r="M158" s="23">
        <v>100</v>
      </c>
      <c r="N158" s="49">
        <f>IF(H158="必修",L158*M158/100,IF(T158=0,0,L158*M158/100))</f>
        <v>0</v>
      </c>
      <c r="O158" s="77">
        <f>'5年生'!Q126</f>
        <v>0</v>
      </c>
      <c r="P158" s="77">
        <f>'5年生'!R126</f>
        <v>0</v>
      </c>
      <c r="Q158" s="77">
        <f>'5年生'!S126</f>
        <v>0</v>
      </c>
      <c r="R158" s="77">
        <f>'5年生'!T126</f>
        <v>0</v>
      </c>
      <c r="S158" s="115">
        <f>'5年生'!O126</f>
        <v>0</v>
      </c>
      <c r="T158" s="115">
        <f>'5年生'!P126</f>
        <v>0</v>
      </c>
      <c r="U158" s="79" t="str">
        <f>IF(S158="30分未満",1,IF(S158="30分～1時間",2,IF(S158="1～2時間",3,IF(S158="2～3時間",4,IF(S158="3時間以上",5,IF(S158=0,""))))))</f>
        <v/>
      </c>
      <c r="V158" s="80">
        <f>L158*M158/100</f>
        <v>22.5</v>
      </c>
      <c r="W158" s="139">
        <f t="shared" si="182"/>
        <v>2.1459227467811157</v>
      </c>
      <c r="X158" s="81">
        <f>V158</f>
        <v>22.5</v>
      </c>
      <c r="Y158" s="128">
        <f t="shared" si="184"/>
        <v>2.1008403361344539</v>
      </c>
      <c r="Z158" s="79" t="str">
        <f>IF(J158=1,Y158*T158/5,"")</f>
        <v/>
      </c>
      <c r="AA158" s="79" t="str">
        <f>IF(J158=2,Y158*T158/5,"")</f>
        <v/>
      </c>
      <c r="AB158" s="79" t="str">
        <f>IF(J158=3,Y158*T158/5,"")</f>
        <v/>
      </c>
      <c r="AC158" s="79" t="str">
        <f>IF(J158=4,Y158*T158/5,"")</f>
        <v/>
      </c>
      <c r="AD158" s="79">
        <f>IF(J158=5,Y158*T158/5,"")</f>
        <v>0</v>
      </c>
      <c r="AE158" s="129"/>
    </row>
    <row r="159" spans="2:31" ht="14.25" customHeight="1">
      <c r="B159" s="574"/>
      <c r="C159" s="581"/>
      <c r="D159" s="15"/>
      <c r="E159" s="21"/>
      <c r="F159" s="22" t="s">
        <v>229</v>
      </c>
      <c r="G159" s="23"/>
      <c r="H159" s="23"/>
      <c r="I159" s="23"/>
      <c r="J159" s="23">
        <v>1</v>
      </c>
      <c r="K159" s="23"/>
      <c r="L159" s="23" t="str">
        <f t="shared" si="190"/>
        <v/>
      </c>
      <c r="M159" s="23"/>
      <c r="N159" s="49"/>
      <c r="O159" s="50"/>
      <c r="P159" s="50"/>
      <c r="Q159" s="50"/>
      <c r="R159" s="77"/>
      <c r="S159" s="78"/>
      <c r="T159" s="78">
        <f t="shared" ref="T159" si="191">AE159</f>
        <v>0</v>
      </c>
      <c r="U159" s="79"/>
      <c r="V159" s="80"/>
      <c r="W159" s="81"/>
      <c r="X159" s="81"/>
      <c r="Y159" s="81"/>
      <c r="Z159" s="79">
        <f>SUM(Z122:Z158)</f>
        <v>0</v>
      </c>
      <c r="AA159" s="79"/>
      <c r="AB159" s="79"/>
      <c r="AC159" s="79"/>
      <c r="AD159" s="79"/>
      <c r="AE159" s="102">
        <f t="shared" ref="AE159" si="192">SUM(Z159:AD159)/100</f>
        <v>0</v>
      </c>
    </row>
    <row r="160" spans="2:31" ht="14.25" customHeight="1">
      <c r="B160" s="574"/>
      <c r="C160" s="581"/>
      <c r="D160" s="15"/>
      <c r="E160" s="21"/>
      <c r="F160" s="24" t="s">
        <v>230</v>
      </c>
      <c r="G160" s="18"/>
      <c r="H160" s="18"/>
      <c r="I160" s="18"/>
      <c r="J160" s="18">
        <v>2</v>
      </c>
      <c r="K160" s="18"/>
      <c r="L160" s="18" t="str">
        <f t="shared" si="190"/>
        <v/>
      </c>
      <c r="M160" s="18"/>
      <c r="N160" s="45"/>
      <c r="O160" s="51"/>
      <c r="P160" s="51"/>
      <c r="Q160" s="51"/>
      <c r="R160" s="46"/>
      <c r="S160" s="69"/>
      <c r="T160" s="69">
        <f>AE160</f>
        <v>0</v>
      </c>
      <c r="U160" s="70"/>
      <c r="V160" s="71"/>
      <c r="W160" s="72"/>
      <c r="X160" s="72"/>
      <c r="Y160" s="72"/>
      <c r="Z160" s="70"/>
      <c r="AA160" s="70">
        <f>SUM(AA122:AA158)</f>
        <v>0</v>
      </c>
      <c r="AB160" s="70"/>
      <c r="AC160" s="70"/>
      <c r="AD160" s="70"/>
      <c r="AE160" s="103">
        <f>SUM(Z160:AD160)/100</f>
        <v>0</v>
      </c>
    </row>
    <row r="161" spans="2:31" ht="14.25" customHeight="1">
      <c r="B161" s="574"/>
      <c r="C161" s="581"/>
      <c r="D161" s="15"/>
      <c r="E161" s="21"/>
      <c r="F161" s="24" t="s">
        <v>231</v>
      </c>
      <c r="G161" s="18"/>
      <c r="H161" s="18"/>
      <c r="I161" s="18"/>
      <c r="J161" s="18">
        <v>3</v>
      </c>
      <c r="K161" s="18"/>
      <c r="L161" s="18" t="str">
        <f t="shared" si="190"/>
        <v/>
      </c>
      <c r="M161" s="18"/>
      <c r="N161" s="45"/>
      <c r="O161" s="51"/>
      <c r="P161" s="51"/>
      <c r="Q161" s="51"/>
      <c r="R161" s="46"/>
      <c r="S161" s="69"/>
      <c r="T161" s="69">
        <f>AE161</f>
        <v>0</v>
      </c>
      <c r="U161" s="70"/>
      <c r="V161" s="71"/>
      <c r="W161" s="72"/>
      <c r="X161" s="72"/>
      <c r="Y161" s="72"/>
      <c r="Z161" s="70"/>
      <c r="AA161" s="70"/>
      <c r="AB161" s="70">
        <f>SUM(AB122:AB158)</f>
        <v>0</v>
      </c>
      <c r="AC161" s="70"/>
      <c r="AD161" s="70"/>
      <c r="AE161" s="103">
        <f>SUM(Z161:AD161)/100</f>
        <v>0</v>
      </c>
    </row>
    <row r="162" spans="2:31" ht="14.25" customHeight="1">
      <c r="B162" s="574"/>
      <c r="C162" s="581"/>
      <c r="D162" s="15"/>
      <c r="E162" s="21"/>
      <c r="F162" s="24" t="s">
        <v>232</v>
      </c>
      <c r="G162" s="18"/>
      <c r="H162" s="18"/>
      <c r="I162" s="18"/>
      <c r="J162" s="18">
        <v>4</v>
      </c>
      <c r="K162" s="18"/>
      <c r="L162" s="18" t="str">
        <f t="shared" si="190"/>
        <v/>
      </c>
      <c r="M162" s="18"/>
      <c r="N162" s="45"/>
      <c r="O162" s="51"/>
      <c r="P162" s="51"/>
      <c r="Q162" s="51"/>
      <c r="R162" s="46"/>
      <c r="S162" s="69"/>
      <c r="T162" s="69">
        <f>AE162</f>
        <v>0</v>
      </c>
      <c r="U162" s="70"/>
      <c r="V162" s="71"/>
      <c r="W162" s="72"/>
      <c r="X162" s="72"/>
      <c r="Y162" s="72"/>
      <c r="Z162" s="70"/>
      <c r="AA162" s="70"/>
      <c r="AB162" s="70"/>
      <c r="AC162" s="70">
        <f>SUM(AC122:AC158)</f>
        <v>0</v>
      </c>
      <c r="AD162" s="70"/>
      <c r="AE162" s="103">
        <f>SUM(Z162:AD162)/100</f>
        <v>0</v>
      </c>
    </row>
    <row r="163" spans="2:31" ht="14.25" customHeight="1">
      <c r="B163" s="574"/>
      <c r="C163" s="581"/>
      <c r="D163" s="15"/>
      <c r="E163" s="21"/>
      <c r="F163" s="24" t="s">
        <v>233</v>
      </c>
      <c r="G163" s="18"/>
      <c r="H163" s="18"/>
      <c r="I163" s="18"/>
      <c r="J163" s="18">
        <v>5</v>
      </c>
      <c r="K163" s="18"/>
      <c r="L163" s="18" t="str">
        <f t="shared" si="190"/>
        <v/>
      </c>
      <c r="M163" s="18"/>
      <c r="N163" s="45"/>
      <c r="O163" s="51"/>
      <c r="P163" s="51"/>
      <c r="Q163" s="51"/>
      <c r="R163" s="46"/>
      <c r="S163" s="69"/>
      <c r="T163" s="69">
        <f>AE163</f>
        <v>0</v>
      </c>
      <c r="U163" s="70"/>
      <c r="V163" s="71"/>
      <c r="W163" s="72"/>
      <c r="X163" s="72"/>
      <c r="Y163" s="72"/>
      <c r="Z163" s="70"/>
      <c r="AA163" s="70"/>
      <c r="AB163" s="70"/>
      <c r="AC163" s="70"/>
      <c r="AD163" s="70">
        <f>SUM(AD122:AD158)</f>
        <v>0</v>
      </c>
      <c r="AE163" s="103">
        <f>SUM(Z163:AD163)/100</f>
        <v>0</v>
      </c>
    </row>
    <row r="164" spans="2:31" ht="14.25" customHeight="1">
      <c r="B164" s="574"/>
      <c r="C164" s="581"/>
      <c r="D164" s="25"/>
      <c r="E164" s="26"/>
      <c r="F164" s="27" t="s">
        <v>234</v>
      </c>
      <c r="G164" s="28"/>
      <c r="H164" s="28"/>
      <c r="I164" s="28"/>
      <c r="J164" s="28">
        <v>5</v>
      </c>
      <c r="K164" s="28"/>
      <c r="L164" s="28" t="str">
        <f t="shared" si="190"/>
        <v/>
      </c>
      <c r="M164" s="28"/>
      <c r="N164" s="52">
        <f>SUM(N122:N158)</f>
        <v>1048.5</v>
      </c>
      <c r="O164" s="53"/>
      <c r="P164" s="53"/>
      <c r="Q164" s="53"/>
      <c r="R164" s="82"/>
      <c r="S164" s="83"/>
      <c r="T164" s="83"/>
      <c r="U164" s="84"/>
      <c r="V164" s="85">
        <f>SUM(V122:V158)</f>
        <v>1206</v>
      </c>
      <c r="W164" s="86"/>
      <c r="X164" s="86"/>
      <c r="Y164" s="86"/>
      <c r="Z164" s="84"/>
      <c r="AA164" s="84"/>
      <c r="AB164" s="84"/>
      <c r="AC164" s="84"/>
      <c r="AD164" s="84"/>
      <c r="AE164" s="124">
        <f>SUM(AE159:AE163)</f>
        <v>0</v>
      </c>
    </row>
    <row r="165" spans="2:31" ht="14.25" customHeight="1">
      <c r="B165" s="574"/>
      <c r="C165" s="581"/>
      <c r="D165" s="10">
        <v>3</v>
      </c>
      <c r="E165" s="11" t="s">
        <v>235</v>
      </c>
      <c r="F165" s="132"/>
      <c r="G165" s="32"/>
      <c r="H165" s="32"/>
      <c r="I165" s="32"/>
      <c r="J165" s="32"/>
      <c r="K165" s="32"/>
      <c r="L165" s="32"/>
      <c r="M165" s="32"/>
      <c r="N165" s="54"/>
      <c r="O165" s="55"/>
      <c r="P165" s="55"/>
      <c r="Q165" s="55"/>
      <c r="R165" s="55"/>
      <c r="S165" s="87"/>
      <c r="T165" s="87"/>
      <c r="U165" s="88"/>
      <c r="V165" s="140"/>
      <c r="W165" s="141"/>
      <c r="X165" s="90"/>
      <c r="Y165" s="106"/>
      <c r="Z165" s="88"/>
      <c r="AA165" s="88"/>
      <c r="AB165" s="88"/>
      <c r="AC165" s="88"/>
      <c r="AD165" s="88"/>
      <c r="AE165" s="107"/>
    </row>
    <row r="166" spans="2:31" ht="14.25" customHeight="1">
      <c r="B166" s="574"/>
      <c r="C166" s="581"/>
      <c r="D166" s="15"/>
      <c r="E166" s="21"/>
      <c r="F166" s="22" t="s">
        <v>236</v>
      </c>
      <c r="G166" s="23"/>
      <c r="H166" s="23"/>
      <c r="I166" s="23"/>
      <c r="J166" s="23">
        <v>1</v>
      </c>
      <c r="K166" s="23"/>
      <c r="L166" s="23" t="str">
        <f t="shared" ref="L166:L173" si="193">IF(I166="学修",G166/2*22.5,IF(I166=0,"",G166*22.5))</f>
        <v/>
      </c>
      <c r="M166" s="23"/>
      <c r="N166" s="49"/>
      <c r="O166" s="50"/>
      <c r="P166" s="50"/>
      <c r="Q166" s="50"/>
      <c r="R166" s="77"/>
      <c r="S166" s="78"/>
      <c r="T166" s="78">
        <f t="shared" ref="T166" si="194">AE166</f>
        <v>0</v>
      </c>
      <c r="U166" s="79"/>
      <c r="V166" s="80"/>
      <c r="W166" s="81"/>
      <c r="X166" s="81"/>
      <c r="Y166" s="81"/>
      <c r="Z166" s="79">
        <f>SUM(Z165:Z165)</f>
        <v>0</v>
      </c>
      <c r="AA166" s="79"/>
      <c r="AB166" s="79"/>
      <c r="AC166" s="79"/>
      <c r="AD166" s="79"/>
      <c r="AE166" s="102">
        <f t="shared" ref="AE166" si="195">SUM(Z166:AD166)/100</f>
        <v>0</v>
      </c>
    </row>
    <row r="167" spans="2:31" ht="14.25" customHeight="1">
      <c r="B167" s="574"/>
      <c r="C167" s="581"/>
      <c r="D167" s="15"/>
      <c r="E167" s="21"/>
      <c r="F167" s="24" t="s">
        <v>237</v>
      </c>
      <c r="G167" s="18"/>
      <c r="H167" s="18"/>
      <c r="I167" s="18"/>
      <c r="J167" s="18">
        <v>2</v>
      </c>
      <c r="K167" s="18"/>
      <c r="L167" s="18" t="str">
        <f t="shared" si="193"/>
        <v/>
      </c>
      <c r="M167" s="18"/>
      <c r="N167" s="45"/>
      <c r="O167" s="51"/>
      <c r="P167" s="51"/>
      <c r="Q167" s="51"/>
      <c r="R167" s="46"/>
      <c r="S167" s="69"/>
      <c r="T167" s="69">
        <f>AE167</f>
        <v>0</v>
      </c>
      <c r="U167" s="70"/>
      <c r="V167" s="71"/>
      <c r="W167" s="72"/>
      <c r="X167" s="72"/>
      <c r="Y167" s="72"/>
      <c r="Z167" s="70"/>
      <c r="AA167" s="70">
        <f>SUM(AA165:AA165)</f>
        <v>0</v>
      </c>
      <c r="AB167" s="70"/>
      <c r="AC167" s="70"/>
      <c r="AD167" s="70"/>
      <c r="AE167" s="103">
        <f>SUM(Z167:AD167)/100</f>
        <v>0</v>
      </c>
    </row>
    <row r="168" spans="2:31" ht="14.25" customHeight="1">
      <c r="B168" s="574"/>
      <c r="C168" s="581"/>
      <c r="D168" s="15"/>
      <c r="E168" s="21"/>
      <c r="F168" s="24" t="s">
        <v>238</v>
      </c>
      <c r="G168" s="18"/>
      <c r="H168" s="18"/>
      <c r="I168" s="18"/>
      <c r="J168" s="18">
        <v>3</v>
      </c>
      <c r="K168" s="18"/>
      <c r="L168" s="18" t="str">
        <f t="shared" si="193"/>
        <v/>
      </c>
      <c r="M168" s="18"/>
      <c r="N168" s="45"/>
      <c r="O168" s="51"/>
      <c r="P168" s="51"/>
      <c r="Q168" s="51"/>
      <c r="R168" s="46"/>
      <c r="S168" s="69"/>
      <c r="T168" s="69">
        <f>AE168</f>
        <v>0</v>
      </c>
      <c r="U168" s="70"/>
      <c r="V168" s="71"/>
      <c r="W168" s="72"/>
      <c r="X168" s="72"/>
      <c r="Y168" s="72"/>
      <c r="Z168" s="70"/>
      <c r="AA168" s="70"/>
      <c r="AB168" s="70">
        <f>SUM(AB165:AB165)</f>
        <v>0</v>
      </c>
      <c r="AC168" s="70"/>
      <c r="AD168" s="70"/>
      <c r="AE168" s="103">
        <f>SUM(Z168:AD168)/100</f>
        <v>0</v>
      </c>
    </row>
    <row r="169" spans="2:31" ht="14.25" customHeight="1">
      <c r="B169" s="574"/>
      <c r="C169" s="581"/>
      <c r="D169" s="15"/>
      <c r="E169" s="21"/>
      <c r="F169" s="24" t="s">
        <v>239</v>
      </c>
      <c r="G169" s="18"/>
      <c r="H169" s="18"/>
      <c r="I169" s="18"/>
      <c r="J169" s="18">
        <v>4</v>
      </c>
      <c r="K169" s="18"/>
      <c r="L169" s="18" t="str">
        <f t="shared" si="193"/>
        <v/>
      </c>
      <c r="M169" s="18"/>
      <c r="N169" s="45"/>
      <c r="O169" s="51"/>
      <c r="P169" s="51"/>
      <c r="Q169" s="51"/>
      <c r="R169" s="46"/>
      <c r="S169" s="69"/>
      <c r="T169" s="69">
        <f>AE169</f>
        <v>0</v>
      </c>
      <c r="U169" s="70"/>
      <c r="V169" s="71"/>
      <c r="W169" s="72"/>
      <c r="X169" s="72"/>
      <c r="Y169" s="72"/>
      <c r="Z169" s="70"/>
      <c r="AA169" s="70"/>
      <c r="AB169" s="70"/>
      <c r="AC169" s="70">
        <f>SUM(AC165:AC165)</f>
        <v>0</v>
      </c>
      <c r="AD169" s="70"/>
      <c r="AE169" s="103">
        <f>SUM(Z169:AD169)/100</f>
        <v>0</v>
      </c>
    </row>
    <row r="170" spans="2:31" ht="14.25" customHeight="1">
      <c r="B170" s="574"/>
      <c r="C170" s="581"/>
      <c r="D170" s="15"/>
      <c r="E170" s="21"/>
      <c r="F170" s="24" t="s">
        <v>240</v>
      </c>
      <c r="G170" s="18"/>
      <c r="H170" s="18"/>
      <c r="I170" s="18"/>
      <c r="J170" s="18">
        <v>5</v>
      </c>
      <c r="K170" s="18"/>
      <c r="L170" s="18" t="str">
        <f t="shared" si="193"/>
        <v/>
      </c>
      <c r="M170" s="18"/>
      <c r="N170" s="45"/>
      <c r="O170" s="51"/>
      <c r="P170" s="51"/>
      <c r="Q170" s="51"/>
      <c r="R170" s="46"/>
      <c r="S170" s="69"/>
      <c r="T170" s="69">
        <f>AE170</f>
        <v>0</v>
      </c>
      <c r="U170" s="70"/>
      <c r="V170" s="71"/>
      <c r="W170" s="72"/>
      <c r="X170" s="72"/>
      <c r="Y170" s="72"/>
      <c r="Z170" s="70"/>
      <c r="AA170" s="70"/>
      <c r="AB170" s="70"/>
      <c r="AC170" s="70"/>
      <c r="AD170" s="70">
        <f>SUM(AD165:AD165)</f>
        <v>0</v>
      </c>
      <c r="AE170" s="103">
        <f>SUM(Z170:AD170)/100</f>
        <v>0</v>
      </c>
    </row>
    <row r="171" spans="2:31" ht="14.25" customHeight="1">
      <c r="B171" s="574"/>
      <c r="C171" s="581"/>
      <c r="D171" s="15"/>
      <c r="E171" s="21"/>
      <c r="F171" s="24" t="s">
        <v>241</v>
      </c>
      <c r="G171" s="18"/>
      <c r="H171" s="18"/>
      <c r="I171" s="18"/>
      <c r="J171" s="18">
        <v>5</v>
      </c>
      <c r="K171" s="18"/>
      <c r="L171" s="18" t="str">
        <f t="shared" si="193"/>
        <v/>
      </c>
      <c r="M171" s="18"/>
      <c r="N171" s="45">
        <f>SUM(N165)</f>
        <v>0</v>
      </c>
      <c r="O171" s="51"/>
      <c r="P171" s="51"/>
      <c r="Q171" s="51"/>
      <c r="R171" s="46"/>
      <c r="S171" s="69"/>
      <c r="T171" s="69"/>
      <c r="U171" s="70"/>
      <c r="V171" s="142">
        <f>SUM(V165)</f>
        <v>0</v>
      </c>
      <c r="W171" s="72"/>
      <c r="X171" s="72"/>
      <c r="Y171" s="72"/>
      <c r="Z171" s="70"/>
      <c r="AA171" s="70"/>
      <c r="AB171" s="70"/>
      <c r="AC171" s="70"/>
      <c r="AD171" s="70"/>
      <c r="AE171" s="123">
        <f>SUM(AE166:AE170)</f>
        <v>0</v>
      </c>
    </row>
    <row r="172" spans="2:31" ht="14.25" customHeight="1">
      <c r="B172" s="587"/>
      <c r="C172" s="582"/>
      <c r="D172" s="25"/>
      <c r="E172" s="26"/>
      <c r="F172" s="27" t="s">
        <v>242</v>
      </c>
      <c r="G172" s="28"/>
      <c r="H172" s="28"/>
      <c r="I172" s="28"/>
      <c r="J172" s="28">
        <v>5</v>
      </c>
      <c r="K172" s="28"/>
      <c r="L172" s="28" t="str">
        <f t="shared" si="193"/>
        <v/>
      </c>
      <c r="M172" s="28"/>
      <c r="N172" s="52">
        <f>N171+N164+N121+N113</f>
        <v>1071</v>
      </c>
      <c r="O172" s="53"/>
      <c r="P172" s="53"/>
      <c r="Q172" s="53"/>
      <c r="R172" s="82"/>
      <c r="S172" s="83"/>
      <c r="T172" s="83"/>
      <c r="U172" s="84"/>
      <c r="V172" s="85">
        <f>$V$171+$V$164+$V$121+$V$113</f>
        <v>1273.5</v>
      </c>
      <c r="W172" s="86"/>
      <c r="X172" s="86"/>
      <c r="Y172" s="86"/>
      <c r="Z172" s="84">
        <f t="shared" ref="Z172" si="196">SUM(Z108:Z112)+SUM(Z116:Z120)+SUM(Z159:Z163)+SUM(Z166:Z170)</f>
        <v>0</v>
      </c>
      <c r="AA172" s="84">
        <f>SUM(AA108:AA112)+SUM(AA116:AA120)+SUM(AA159:AA163)+SUM(AA166:AA170)</f>
        <v>0</v>
      </c>
      <c r="AB172" s="84">
        <f>SUM(AB108:AB112)+SUM(AB116:AB120)+SUM(AB159:AB163)+SUM(AB166:AB170)</f>
        <v>0</v>
      </c>
      <c r="AC172" s="84">
        <f>SUM(AC108:AC112)+SUM(AC116:AC120)+SUM(AC159:AC163)+SUM(AC166:AC170)</f>
        <v>0</v>
      </c>
      <c r="AD172" s="84">
        <f>SUM(AD108:AD112)+SUM(AD116:AD120)+SUM(AD159:AD163)+SUM(AD166:AD170)</f>
        <v>0</v>
      </c>
      <c r="AE172" s="124">
        <f>AE113+AE121+AE164+AE171</f>
        <v>0</v>
      </c>
    </row>
    <row r="173" spans="2:31" ht="14.25" customHeight="1">
      <c r="B173" s="573" t="s">
        <v>44</v>
      </c>
      <c r="C173" s="580" t="s">
        <v>243</v>
      </c>
      <c r="D173" s="573">
        <v>1</v>
      </c>
      <c r="E173" s="578" t="s">
        <v>244</v>
      </c>
      <c r="F173" s="12" t="s">
        <v>215</v>
      </c>
      <c r="G173" s="13">
        <v>4</v>
      </c>
      <c r="H173" s="14" t="s">
        <v>82</v>
      </c>
      <c r="I173" s="34" t="s">
        <v>83</v>
      </c>
      <c r="J173" s="34">
        <v>4</v>
      </c>
      <c r="K173" s="34" t="s">
        <v>84</v>
      </c>
      <c r="L173" s="34">
        <f t="shared" si="193"/>
        <v>90</v>
      </c>
      <c r="M173" s="34">
        <v>10</v>
      </c>
      <c r="N173" s="56">
        <f>IF(H173="必修",L173*M173/100,IF(T173=0,0,L173*M173/100))</f>
        <v>9</v>
      </c>
      <c r="O173" s="57"/>
      <c r="P173" s="57"/>
      <c r="Q173" s="57"/>
      <c r="R173" s="91"/>
      <c r="S173" s="143"/>
      <c r="T173" s="143">
        <f>T143</f>
        <v>0</v>
      </c>
      <c r="U173" s="109"/>
      <c r="V173" s="94">
        <f>L173*M173/100</f>
        <v>9</v>
      </c>
      <c r="W173" s="144">
        <f>V173/$N$181*100</f>
        <v>14.285714285714285</v>
      </c>
      <c r="X173" s="95">
        <f>V173</f>
        <v>9</v>
      </c>
      <c r="Y173" s="108">
        <f t="shared" ref="Y173" si="197">X173/$N$191*100</f>
        <v>5.8823529411764701</v>
      </c>
      <c r="Z173" s="109" t="str">
        <f>IF(J173=1,Y173*T173/5,"")</f>
        <v/>
      </c>
      <c r="AA173" s="109" t="str">
        <f>IF(J173=2,Y173*T173/5,"")</f>
        <v/>
      </c>
      <c r="AB173" s="109" t="str">
        <f>IF(J173=3,Y173*T173/5,"")</f>
        <v/>
      </c>
      <c r="AC173" s="109">
        <f>IF(J173=4,Y173*T173/5,"")</f>
        <v>0</v>
      </c>
      <c r="AD173" s="109" t="str">
        <f>IF(J173=5,Y173*T173/5,"")</f>
        <v/>
      </c>
      <c r="AE173" s="110"/>
    </row>
    <row r="174" spans="2:31" ht="14.25" customHeight="1">
      <c r="B174" s="575"/>
      <c r="C174" s="586"/>
      <c r="D174" s="575"/>
      <c r="E174" s="602"/>
      <c r="F174" s="133" t="s">
        <v>245</v>
      </c>
      <c r="G174" s="134">
        <v>8</v>
      </c>
      <c r="H174" s="135" t="s">
        <v>82</v>
      </c>
      <c r="I174" s="18" t="s">
        <v>94</v>
      </c>
      <c r="J174" s="18">
        <v>5</v>
      </c>
      <c r="K174" s="18" t="s">
        <v>84</v>
      </c>
      <c r="L174" s="18">
        <v>180</v>
      </c>
      <c r="M174" s="18">
        <v>30</v>
      </c>
      <c r="N174" s="45">
        <f t="shared" ref="N174" si="198">IF(H174="必修",L174*M174/100,IF(T174=0,0,L174*M174/100))</f>
        <v>54</v>
      </c>
      <c r="O174" s="136">
        <f>'5年生'!Q136</f>
        <v>0</v>
      </c>
      <c r="P174" s="136">
        <f>'5年生'!R136</f>
        <v>0</v>
      </c>
      <c r="Q174" s="136">
        <f>'5年生'!S136</f>
        <v>0</v>
      </c>
      <c r="R174" s="46">
        <f>'5年生'!T136</f>
        <v>0</v>
      </c>
      <c r="S174" s="114">
        <f>'5年生'!O136</f>
        <v>0</v>
      </c>
      <c r="T174" s="114">
        <f>'5年生'!P136</f>
        <v>0</v>
      </c>
      <c r="U174" s="70" t="str">
        <f t="shared" ref="U174" si="199">IF(S174="30分未満",1,IF(S174="30分～1時間",2,IF(S174="1～2時間",3,IF(S174="2～3時間",4,IF(S174="3時間以上",5,IF(S174=0,""))))))</f>
        <v/>
      </c>
      <c r="V174" s="71">
        <f t="shared" ref="V174" si="200">L174*M174/100</f>
        <v>54</v>
      </c>
      <c r="W174" s="145">
        <f t="shared" ref="W174" si="201">V174/$N$181*100</f>
        <v>85.714285714285708</v>
      </c>
      <c r="X174" s="72">
        <f t="shared" ref="X174" si="202">V174</f>
        <v>54</v>
      </c>
      <c r="Y174" s="99">
        <f>X174/$N$191*100</f>
        <v>35.294117647058826</v>
      </c>
      <c r="Z174" s="70" t="str">
        <f t="shared" ref="Z174" si="203">IF(J174=1,Y174*T174/5,"")</f>
        <v/>
      </c>
      <c r="AA174" s="70" t="str">
        <f t="shared" ref="AA174" si="204">IF(J174=2,Y174*T174/5,"")</f>
        <v/>
      </c>
      <c r="AB174" s="70" t="str">
        <f t="shared" ref="AB174" si="205">IF(J174=3,Y174*T174/5,"")</f>
        <v/>
      </c>
      <c r="AC174" s="70" t="str">
        <f t="shared" ref="AC174" si="206">IF(J174=4,Y174*T174/5,"")</f>
        <v/>
      </c>
      <c r="AD174" s="70">
        <f t="shared" ref="AD174" si="207">IF(J174=5,Y174*T174/5,"")</f>
        <v>0</v>
      </c>
      <c r="AE174" s="24"/>
    </row>
    <row r="175" spans="2:31" ht="14.25" customHeight="1">
      <c r="B175" s="574"/>
      <c r="C175" s="581"/>
      <c r="D175" s="574"/>
      <c r="E175" s="579"/>
      <c r="F175" s="19"/>
      <c r="G175" s="20"/>
      <c r="H175" s="37"/>
      <c r="I175" s="23"/>
      <c r="J175" s="23"/>
      <c r="K175" s="23"/>
      <c r="L175" s="23"/>
      <c r="M175" s="23"/>
      <c r="N175" s="49"/>
      <c r="O175" s="137"/>
      <c r="P175" s="137"/>
      <c r="Q175" s="137"/>
      <c r="R175" s="77"/>
      <c r="S175" s="78"/>
      <c r="T175" s="78"/>
      <c r="U175" s="70"/>
      <c r="V175" s="80"/>
      <c r="W175" s="146"/>
      <c r="X175" s="81"/>
      <c r="Y175" s="128"/>
      <c r="Z175" s="79"/>
      <c r="AA175" s="79"/>
      <c r="AB175" s="79"/>
      <c r="AC175" s="79"/>
      <c r="AD175" s="79"/>
      <c r="AE175" s="129"/>
    </row>
    <row r="176" spans="2:31" ht="14.25" customHeight="1">
      <c r="B176" s="574"/>
      <c r="C176" s="581"/>
      <c r="D176" s="15"/>
      <c r="E176" s="21"/>
      <c r="F176" s="22" t="s">
        <v>246</v>
      </c>
      <c r="G176" s="23"/>
      <c r="H176" s="23"/>
      <c r="I176" s="23"/>
      <c r="J176" s="23">
        <v>1</v>
      </c>
      <c r="K176" s="23"/>
      <c r="L176" s="23" t="str">
        <f t="shared" ref="L176:L182" si="208">IF(I176="学修",G176/2*22.5,IF(I176=0,"",G176*22.5))</f>
        <v/>
      </c>
      <c r="M176" s="23"/>
      <c r="N176" s="49"/>
      <c r="O176" s="50"/>
      <c r="P176" s="50"/>
      <c r="Q176" s="50"/>
      <c r="R176" s="77"/>
      <c r="S176" s="78"/>
      <c r="T176" s="78">
        <f t="shared" ref="T176" si="209">AE176</f>
        <v>0</v>
      </c>
      <c r="U176" s="79"/>
      <c r="V176" s="80"/>
      <c r="W176" s="81"/>
      <c r="X176" s="81"/>
      <c r="Y176" s="81"/>
      <c r="Z176" s="79">
        <f>SUM(Z173:Z175)</f>
        <v>0</v>
      </c>
      <c r="AA176" s="79"/>
      <c r="AB176" s="79"/>
      <c r="AC176" s="79"/>
      <c r="AD176" s="79"/>
      <c r="AE176" s="102">
        <f t="shared" ref="AE176" si="210">SUM(Z176:AD176)/100</f>
        <v>0</v>
      </c>
    </row>
    <row r="177" spans="2:31" ht="14.25" customHeight="1">
      <c r="B177" s="574"/>
      <c r="C177" s="581"/>
      <c r="D177" s="15"/>
      <c r="E177" s="21"/>
      <c r="F177" s="24" t="s">
        <v>247</v>
      </c>
      <c r="G177" s="18"/>
      <c r="H177" s="18"/>
      <c r="I177" s="18"/>
      <c r="J177" s="18">
        <v>2</v>
      </c>
      <c r="K177" s="18"/>
      <c r="L177" s="18" t="str">
        <f t="shared" si="208"/>
        <v/>
      </c>
      <c r="M177" s="18"/>
      <c r="N177" s="45"/>
      <c r="O177" s="51"/>
      <c r="P177" s="51"/>
      <c r="Q177" s="51"/>
      <c r="R177" s="46"/>
      <c r="S177" s="69"/>
      <c r="T177" s="69">
        <f>AE177</f>
        <v>0</v>
      </c>
      <c r="U177" s="70"/>
      <c r="V177" s="71"/>
      <c r="W177" s="72"/>
      <c r="X177" s="72"/>
      <c r="Y177" s="72"/>
      <c r="Z177" s="70"/>
      <c r="AA177" s="70">
        <f>SUM(AA173:AA175)</f>
        <v>0</v>
      </c>
      <c r="AB177" s="70"/>
      <c r="AC177" s="70"/>
      <c r="AD177" s="70"/>
      <c r="AE177" s="103">
        <f>SUM(Z177:AD177)/100</f>
        <v>0</v>
      </c>
    </row>
    <row r="178" spans="2:31" ht="14.25" customHeight="1">
      <c r="B178" s="574"/>
      <c r="C178" s="581"/>
      <c r="D178" s="15"/>
      <c r="E178" s="21"/>
      <c r="F178" s="24" t="s">
        <v>248</v>
      </c>
      <c r="G178" s="18"/>
      <c r="H178" s="18"/>
      <c r="I178" s="18"/>
      <c r="J178" s="18">
        <v>3</v>
      </c>
      <c r="K178" s="18"/>
      <c r="L178" s="18" t="str">
        <f t="shared" si="208"/>
        <v/>
      </c>
      <c r="M178" s="18"/>
      <c r="N178" s="45"/>
      <c r="O178" s="51"/>
      <c r="P178" s="51"/>
      <c r="Q178" s="51"/>
      <c r="R178" s="46"/>
      <c r="S178" s="69"/>
      <c r="T178" s="69">
        <f>AE178</f>
        <v>0</v>
      </c>
      <c r="U178" s="70"/>
      <c r="V178" s="71"/>
      <c r="W178" s="72"/>
      <c r="X178" s="72"/>
      <c r="Y178" s="72"/>
      <c r="Z178" s="70"/>
      <c r="AA178" s="70"/>
      <c r="AB178" s="70">
        <f>SUM(AB173:AB175)</f>
        <v>0</v>
      </c>
      <c r="AC178" s="70"/>
      <c r="AD178" s="70"/>
      <c r="AE178" s="103">
        <f>SUM(Z178:AD178)/100</f>
        <v>0</v>
      </c>
    </row>
    <row r="179" spans="2:31" ht="14.25" customHeight="1">
      <c r="B179" s="574"/>
      <c r="C179" s="581"/>
      <c r="D179" s="15"/>
      <c r="E179" s="21"/>
      <c r="F179" s="24" t="s">
        <v>249</v>
      </c>
      <c r="G179" s="18"/>
      <c r="H179" s="18"/>
      <c r="I179" s="18"/>
      <c r="J179" s="18">
        <v>4</v>
      </c>
      <c r="K179" s="18"/>
      <c r="L179" s="18" t="str">
        <f t="shared" si="208"/>
        <v/>
      </c>
      <c r="M179" s="18"/>
      <c r="N179" s="45"/>
      <c r="O179" s="51"/>
      <c r="P179" s="51"/>
      <c r="Q179" s="51"/>
      <c r="R179" s="46"/>
      <c r="S179" s="69"/>
      <c r="T179" s="69">
        <f>AE179</f>
        <v>0</v>
      </c>
      <c r="U179" s="70"/>
      <c r="V179" s="71"/>
      <c r="W179" s="72"/>
      <c r="X179" s="72"/>
      <c r="Y179" s="72"/>
      <c r="Z179" s="70"/>
      <c r="AA179" s="70"/>
      <c r="AB179" s="70"/>
      <c r="AC179" s="70">
        <f>SUM(AC173:AC175)</f>
        <v>0</v>
      </c>
      <c r="AD179" s="70"/>
      <c r="AE179" s="103">
        <f>SUM(Z179:AD179)/100</f>
        <v>0</v>
      </c>
    </row>
    <row r="180" spans="2:31" ht="14.25" customHeight="1">
      <c r="B180" s="574"/>
      <c r="C180" s="581"/>
      <c r="D180" s="15"/>
      <c r="E180" s="21"/>
      <c r="F180" s="24" t="s">
        <v>250</v>
      </c>
      <c r="G180" s="18"/>
      <c r="H180" s="18"/>
      <c r="I180" s="18"/>
      <c r="J180" s="18">
        <v>5</v>
      </c>
      <c r="K180" s="18"/>
      <c r="L180" s="18" t="str">
        <f t="shared" si="208"/>
        <v/>
      </c>
      <c r="M180" s="18"/>
      <c r="N180" s="45"/>
      <c r="O180" s="51"/>
      <c r="P180" s="51"/>
      <c r="Q180" s="51"/>
      <c r="R180" s="46"/>
      <c r="S180" s="69"/>
      <c r="T180" s="69">
        <f>AE180</f>
        <v>0</v>
      </c>
      <c r="U180" s="70"/>
      <c r="V180" s="71"/>
      <c r="W180" s="72"/>
      <c r="X180" s="72"/>
      <c r="Y180" s="72"/>
      <c r="Z180" s="70"/>
      <c r="AA180" s="70"/>
      <c r="AB180" s="70"/>
      <c r="AC180" s="70"/>
      <c r="AD180" s="70">
        <f>SUM(AD173:AD175)</f>
        <v>0</v>
      </c>
      <c r="AE180" s="103">
        <f>SUM(Z180:AD180)/100</f>
        <v>0</v>
      </c>
    </row>
    <row r="181" spans="2:31" ht="14.25" customHeight="1">
      <c r="B181" s="574"/>
      <c r="C181" s="581"/>
      <c r="D181" s="25"/>
      <c r="E181" s="26"/>
      <c r="F181" s="27" t="s">
        <v>251</v>
      </c>
      <c r="G181" s="28"/>
      <c r="H181" s="28"/>
      <c r="I181" s="28"/>
      <c r="J181" s="28">
        <v>5</v>
      </c>
      <c r="K181" s="28"/>
      <c r="L181" s="28" t="str">
        <f t="shared" si="208"/>
        <v/>
      </c>
      <c r="M181" s="28"/>
      <c r="N181" s="52">
        <f>SUM(N173:N175)</f>
        <v>63</v>
      </c>
      <c r="O181" s="53"/>
      <c r="P181" s="53"/>
      <c r="Q181" s="53"/>
      <c r="R181" s="82"/>
      <c r="S181" s="83"/>
      <c r="T181" s="83"/>
      <c r="U181" s="84"/>
      <c r="V181" s="85">
        <f>SUM(V173:V175)</f>
        <v>63</v>
      </c>
      <c r="W181" s="86"/>
      <c r="X181" s="86"/>
      <c r="Y181" s="86"/>
      <c r="Z181" s="84"/>
      <c r="AA181" s="84"/>
      <c r="AB181" s="84"/>
      <c r="AC181" s="84"/>
      <c r="AD181" s="84"/>
      <c r="AE181" s="127">
        <f>SUM(AE176:AE180)</f>
        <v>0</v>
      </c>
    </row>
    <row r="182" spans="2:31" ht="14.25" customHeight="1">
      <c r="B182" s="574"/>
      <c r="C182" s="581"/>
      <c r="D182" s="573">
        <v>2</v>
      </c>
      <c r="E182" s="578" t="s">
        <v>252</v>
      </c>
      <c r="F182" s="29" t="s">
        <v>253</v>
      </c>
      <c r="G182" s="14">
        <v>2</v>
      </c>
      <c r="H182" s="14" t="s">
        <v>82</v>
      </c>
      <c r="I182" s="34" t="s">
        <v>83</v>
      </c>
      <c r="J182" s="34">
        <v>4</v>
      </c>
      <c r="K182" s="34" t="s">
        <v>84</v>
      </c>
      <c r="L182" s="34">
        <f t="shared" si="208"/>
        <v>45</v>
      </c>
      <c r="M182" s="34">
        <v>100</v>
      </c>
      <c r="N182" s="56">
        <f>IF(H182="必修",L182*M182/100,IF(T182=0,0,L182*M182/100))</f>
        <v>45</v>
      </c>
      <c r="O182" s="57">
        <f>'4年生'!Q77</f>
        <v>0</v>
      </c>
      <c r="P182" s="57">
        <f>'4年生'!R77</f>
        <v>0</v>
      </c>
      <c r="Q182" s="57">
        <f>'4年生'!S77</f>
        <v>0</v>
      </c>
      <c r="R182" s="91">
        <f>'4年生'!T77</f>
        <v>0</v>
      </c>
      <c r="S182" s="92">
        <f>'4年生'!O77</f>
        <v>0</v>
      </c>
      <c r="T182" s="92">
        <f>'4年生'!P77</f>
        <v>0</v>
      </c>
      <c r="U182" s="70" t="str">
        <f t="shared" ref="U182" si="211">IF(S182="30分未満",1,IF(S182="30分～1時間",2,IF(S182="1～2時間",3,IF(S182="2～3時間",4,IF(S182="3時間以上",5,IF(S182=0,""))))))</f>
        <v/>
      </c>
      <c r="V182" s="94">
        <f>L182*M182/100</f>
        <v>45</v>
      </c>
      <c r="W182" s="144">
        <f t="shared" ref="W182" si="212">V182/$N$190*100</f>
        <v>50</v>
      </c>
      <c r="X182" s="95">
        <f>V182</f>
        <v>45</v>
      </c>
      <c r="Y182" s="108">
        <f t="shared" ref="Y182" si="213">X182/$N$191*100</f>
        <v>29.411764705882355</v>
      </c>
      <c r="Z182" s="109" t="str">
        <f>IF(J182=1,Y182*T182/5,"")</f>
        <v/>
      </c>
      <c r="AA182" s="109" t="str">
        <f>IF(J182=2,Y182*T182/5,"")</f>
        <v/>
      </c>
      <c r="AB182" s="109" t="str">
        <f>IF(J182=3,Y182*T182/5,"")</f>
        <v/>
      </c>
      <c r="AC182" s="109">
        <f>IF(J182=4,Y182*T182/5,"")</f>
        <v>0</v>
      </c>
      <c r="AD182" s="109" t="str">
        <f>IF(J182=5,Y182*T182/5,"")</f>
        <v/>
      </c>
      <c r="AE182" s="110"/>
    </row>
    <row r="183" spans="2:31" ht="14.25" customHeight="1">
      <c r="B183" s="574"/>
      <c r="C183" s="581"/>
      <c r="D183" s="575"/>
      <c r="E183" s="602"/>
      <c r="F183" s="24" t="s">
        <v>165</v>
      </c>
      <c r="G183" s="18">
        <v>2</v>
      </c>
      <c r="H183" s="18" t="s">
        <v>82</v>
      </c>
      <c r="I183" s="18" t="s">
        <v>83</v>
      </c>
      <c r="J183" s="18">
        <v>5</v>
      </c>
      <c r="K183" s="18" t="s">
        <v>84</v>
      </c>
      <c r="L183" s="18">
        <f t="shared" ref="L183" si="214">IF(I183="学修",G183/2*22.5,IF(I183=0,"",G183*22.5))</f>
        <v>45</v>
      </c>
      <c r="M183" s="18">
        <v>60</v>
      </c>
      <c r="N183" s="45">
        <f t="shared" ref="N183" si="215">IF(H183="必修",L183*M183/100,IF(T183=0,0,L183*M183/100))</f>
        <v>27</v>
      </c>
      <c r="O183" s="136"/>
      <c r="P183" s="136"/>
      <c r="Q183" s="136"/>
      <c r="R183" s="46"/>
      <c r="S183" s="69"/>
      <c r="T183" s="114">
        <f>$T$96</f>
        <v>0</v>
      </c>
      <c r="U183" s="70" t="str">
        <f>IF(S183="30分未満",1,IF(S183="30分～1時間",2,IF(S183="1～2時間",3,IF(S183="2～3時間",4,IF(S183="3時間以上",5,IF(S183=0,""))))))</f>
        <v/>
      </c>
      <c r="V183" s="71">
        <f t="shared" ref="V183" si="216">L183*M183/100</f>
        <v>27</v>
      </c>
      <c r="W183" s="145">
        <f>V183/$N$190*100</f>
        <v>30</v>
      </c>
      <c r="X183" s="72">
        <f t="shared" ref="X183" si="217">V183</f>
        <v>27</v>
      </c>
      <c r="Y183" s="99">
        <f>X183/$N$191*100</f>
        <v>17.647058823529413</v>
      </c>
      <c r="Z183" s="70" t="str">
        <f t="shared" ref="Z183" si="218">IF(J183=1,Y183*T183/5,"")</f>
        <v/>
      </c>
      <c r="AA183" s="70" t="str">
        <f t="shared" ref="AA183" si="219">IF(J183=2,Y183*T183/5,"")</f>
        <v/>
      </c>
      <c r="AB183" s="70" t="str">
        <f t="shared" ref="AB183" si="220">IF(J183=3,Y183*T183/5,"")</f>
        <v/>
      </c>
      <c r="AC183" s="70" t="str">
        <f t="shared" ref="AC183" si="221">IF(J183=4,Y183*T183/5,"")</f>
        <v/>
      </c>
      <c r="AD183" s="70">
        <f t="shared" ref="AD183" si="222">IF(J183=5,Y183*T183/5,"")</f>
        <v>0</v>
      </c>
      <c r="AE183" s="24"/>
    </row>
    <row r="184" spans="2:31" ht="14.25" customHeight="1">
      <c r="B184" s="574"/>
      <c r="C184" s="581"/>
      <c r="D184" s="575"/>
      <c r="E184" s="602"/>
      <c r="F184" s="112" t="s">
        <v>245</v>
      </c>
      <c r="G184" s="37">
        <v>8</v>
      </c>
      <c r="H184" s="37" t="s">
        <v>82</v>
      </c>
      <c r="I184" s="37" t="s">
        <v>94</v>
      </c>
      <c r="J184" s="37">
        <v>5</v>
      </c>
      <c r="K184" s="37" t="s">
        <v>84</v>
      </c>
      <c r="L184" s="37">
        <v>180</v>
      </c>
      <c r="M184" s="37">
        <v>10</v>
      </c>
      <c r="N184" s="47">
        <f>IF(H184="必修",L184*M184/100,IF(T184=0,0,L184*M184/100))</f>
        <v>18</v>
      </c>
      <c r="O184" s="138"/>
      <c r="P184" s="138"/>
      <c r="Q184" s="138"/>
      <c r="R184" s="48"/>
      <c r="S184" s="73"/>
      <c r="T184" s="147">
        <f>$T$174</f>
        <v>0</v>
      </c>
      <c r="U184" s="74"/>
      <c r="V184" s="75">
        <f>L184*M184/100</f>
        <v>18</v>
      </c>
      <c r="W184" s="148">
        <f>V184/$N$190*100</f>
        <v>20</v>
      </c>
      <c r="X184" s="76">
        <f>V184</f>
        <v>18</v>
      </c>
      <c r="Y184" s="101">
        <f>X184/$N$191*100</f>
        <v>11.76470588235294</v>
      </c>
      <c r="Z184" s="74" t="str">
        <f>IF(J184=1,Y184*T184/5,"")</f>
        <v/>
      </c>
      <c r="AA184" s="74" t="str">
        <f>IF(J184=2,Y184*T184/5,"")</f>
        <v/>
      </c>
      <c r="AB184" s="74" t="str">
        <f>IF(J184=3,Y184*T184/5,"")</f>
        <v/>
      </c>
      <c r="AC184" s="74" t="str">
        <f>IF(J184=4,Y184*T184/5,"")</f>
        <v/>
      </c>
      <c r="AD184" s="74">
        <f>IF(J184=5,Y184*T184/5,"")</f>
        <v>0</v>
      </c>
      <c r="AE184" s="112"/>
    </row>
    <row r="185" spans="2:31" ht="14.25" customHeight="1">
      <c r="B185" s="574"/>
      <c r="C185" s="581"/>
      <c r="D185" s="15"/>
      <c r="E185" s="21"/>
      <c r="F185" s="22" t="s">
        <v>254</v>
      </c>
      <c r="G185" s="23"/>
      <c r="H185" s="23"/>
      <c r="I185" s="23"/>
      <c r="J185" s="23">
        <v>1</v>
      </c>
      <c r="K185" s="23"/>
      <c r="L185" s="23" t="str">
        <f t="shared" ref="L185:L191" si="223">IF(I185="学修",G185/2*22.5,IF(I185=0,"",G185*22.5))</f>
        <v/>
      </c>
      <c r="M185" s="23"/>
      <c r="N185" s="49"/>
      <c r="O185" s="50"/>
      <c r="P185" s="50"/>
      <c r="Q185" s="50"/>
      <c r="R185" s="77"/>
      <c r="S185" s="78"/>
      <c r="T185" s="78">
        <f t="shared" ref="T185" si="224">AE185</f>
        <v>0</v>
      </c>
      <c r="U185" s="79"/>
      <c r="V185" s="80"/>
      <c r="W185" s="81"/>
      <c r="X185" s="81"/>
      <c r="Y185" s="81"/>
      <c r="Z185" s="79">
        <f>SUM(Z182:Z184)</f>
        <v>0</v>
      </c>
      <c r="AA185" s="79"/>
      <c r="AB185" s="79"/>
      <c r="AC185" s="79"/>
      <c r="AD185" s="79"/>
      <c r="AE185" s="102">
        <f t="shared" ref="AE185" si="225">SUM(Z185:AD185)/100</f>
        <v>0</v>
      </c>
    </row>
    <row r="186" spans="2:31" ht="14.25" customHeight="1">
      <c r="B186" s="574"/>
      <c r="C186" s="581"/>
      <c r="D186" s="15"/>
      <c r="E186" s="21"/>
      <c r="F186" s="24" t="s">
        <v>255</v>
      </c>
      <c r="G186" s="18"/>
      <c r="H186" s="18"/>
      <c r="I186" s="18"/>
      <c r="J186" s="18">
        <v>2</v>
      </c>
      <c r="K186" s="18"/>
      <c r="L186" s="18" t="str">
        <f t="shared" si="223"/>
        <v/>
      </c>
      <c r="M186" s="18"/>
      <c r="N186" s="45"/>
      <c r="O186" s="51"/>
      <c r="P186" s="51"/>
      <c r="Q186" s="51"/>
      <c r="R186" s="46"/>
      <c r="S186" s="69"/>
      <c r="T186" s="69">
        <f>AE186</f>
        <v>0</v>
      </c>
      <c r="U186" s="70"/>
      <c r="V186" s="71"/>
      <c r="W186" s="72"/>
      <c r="X186" s="72"/>
      <c r="Y186" s="72"/>
      <c r="Z186" s="70"/>
      <c r="AA186" s="70">
        <f>SUM(AA182:AA184)</f>
        <v>0</v>
      </c>
      <c r="AB186" s="70"/>
      <c r="AC186" s="70"/>
      <c r="AD186" s="70"/>
      <c r="AE186" s="103">
        <f>SUM(Z186:AD186)/100</f>
        <v>0</v>
      </c>
    </row>
    <row r="187" spans="2:31" ht="14.25" customHeight="1">
      <c r="B187" s="574"/>
      <c r="C187" s="581"/>
      <c r="D187" s="15"/>
      <c r="E187" s="21"/>
      <c r="F187" s="24" t="s">
        <v>256</v>
      </c>
      <c r="G187" s="18"/>
      <c r="H187" s="18"/>
      <c r="I187" s="18"/>
      <c r="J187" s="18">
        <v>3</v>
      </c>
      <c r="K187" s="18"/>
      <c r="L187" s="18" t="str">
        <f t="shared" si="223"/>
        <v/>
      </c>
      <c r="M187" s="18"/>
      <c r="N187" s="45"/>
      <c r="O187" s="51"/>
      <c r="P187" s="51"/>
      <c r="Q187" s="51"/>
      <c r="R187" s="46"/>
      <c r="S187" s="69"/>
      <c r="T187" s="69">
        <f>AE187</f>
        <v>0</v>
      </c>
      <c r="U187" s="70"/>
      <c r="V187" s="71"/>
      <c r="W187" s="72"/>
      <c r="X187" s="72"/>
      <c r="Y187" s="72"/>
      <c r="Z187" s="70"/>
      <c r="AA187" s="70"/>
      <c r="AB187" s="70">
        <f>SUM(AB182:AB184)</f>
        <v>0</v>
      </c>
      <c r="AC187" s="70"/>
      <c r="AD187" s="70"/>
      <c r="AE187" s="103">
        <f>SUM(Z187:AD187)/100</f>
        <v>0</v>
      </c>
    </row>
    <row r="188" spans="2:31" ht="14.25" customHeight="1">
      <c r="B188" s="574"/>
      <c r="C188" s="581"/>
      <c r="D188" s="15"/>
      <c r="E188" s="21"/>
      <c r="F188" s="24" t="s">
        <v>257</v>
      </c>
      <c r="G188" s="18"/>
      <c r="H188" s="18"/>
      <c r="I188" s="18"/>
      <c r="J188" s="18">
        <v>4</v>
      </c>
      <c r="K188" s="18"/>
      <c r="L188" s="18" t="str">
        <f t="shared" si="223"/>
        <v/>
      </c>
      <c r="M188" s="18"/>
      <c r="N188" s="45"/>
      <c r="O188" s="51"/>
      <c r="P188" s="51"/>
      <c r="Q188" s="51"/>
      <c r="R188" s="46"/>
      <c r="S188" s="69"/>
      <c r="T188" s="69">
        <f>AE188</f>
        <v>0</v>
      </c>
      <c r="U188" s="70"/>
      <c r="V188" s="71"/>
      <c r="W188" s="72"/>
      <c r="X188" s="72"/>
      <c r="Y188" s="72"/>
      <c r="Z188" s="70"/>
      <c r="AA188" s="70"/>
      <c r="AB188" s="70"/>
      <c r="AC188" s="70">
        <f>SUM(AC182:AC184)</f>
        <v>0</v>
      </c>
      <c r="AD188" s="70"/>
      <c r="AE188" s="103">
        <f>SUM(Z188:AD188)/100</f>
        <v>0</v>
      </c>
    </row>
    <row r="189" spans="2:31" ht="14.25" customHeight="1">
      <c r="B189" s="574"/>
      <c r="C189" s="581"/>
      <c r="D189" s="15"/>
      <c r="E189" s="21"/>
      <c r="F189" s="24" t="s">
        <v>258</v>
      </c>
      <c r="G189" s="18"/>
      <c r="H189" s="18"/>
      <c r="I189" s="18"/>
      <c r="J189" s="18">
        <v>5</v>
      </c>
      <c r="K189" s="18"/>
      <c r="L189" s="18" t="str">
        <f t="shared" si="223"/>
        <v/>
      </c>
      <c r="M189" s="18"/>
      <c r="N189" s="45"/>
      <c r="O189" s="51"/>
      <c r="P189" s="51"/>
      <c r="Q189" s="51"/>
      <c r="R189" s="46"/>
      <c r="S189" s="69"/>
      <c r="T189" s="69">
        <f>AE189</f>
        <v>0</v>
      </c>
      <c r="U189" s="70"/>
      <c r="V189" s="71"/>
      <c r="W189" s="72"/>
      <c r="X189" s="72"/>
      <c r="Y189" s="72"/>
      <c r="Z189" s="70"/>
      <c r="AA189" s="70"/>
      <c r="AB189" s="70"/>
      <c r="AC189" s="70"/>
      <c r="AD189" s="70">
        <f>SUM(AD182:AD184)</f>
        <v>0</v>
      </c>
      <c r="AE189" s="103">
        <f>SUM(Z189:AD189)/100</f>
        <v>0</v>
      </c>
    </row>
    <row r="190" spans="2:31" ht="14.25" customHeight="1">
      <c r="B190" s="574"/>
      <c r="C190" s="581"/>
      <c r="D190" s="15"/>
      <c r="E190" s="21"/>
      <c r="F190" s="24" t="s">
        <v>259</v>
      </c>
      <c r="G190" s="18"/>
      <c r="H190" s="18"/>
      <c r="I190" s="18"/>
      <c r="J190" s="18">
        <v>5</v>
      </c>
      <c r="K190" s="18"/>
      <c r="L190" s="18" t="str">
        <f t="shared" si="223"/>
        <v/>
      </c>
      <c r="M190" s="18"/>
      <c r="N190" s="45">
        <f>SUM(N182:N184)</f>
        <v>90</v>
      </c>
      <c r="O190" s="51"/>
      <c r="P190" s="51"/>
      <c r="Q190" s="51"/>
      <c r="R190" s="46"/>
      <c r="S190" s="69"/>
      <c r="T190" s="69"/>
      <c r="U190" s="70"/>
      <c r="V190" s="71">
        <f>SUM(V182:V184)</f>
        <v>90</v>
      </c>
      <c r="W190" s="72"/>
      <c r="X190" s="72"/>
      <c r="Y190" s="72"/>
      <c r="Z190" s="70"/>
      <c r="AA190" s="70"/>
      <c r="AB190" s="70"/>
      <c r="AC190" s="70"/>
      <c r="AD190" s="70"/>
      <c r="AE190" s="123">
        <f>SUM(AE185:AE189)</f>
        <v>0</v>
      </c>
    </row>
    <row r="191" spans="2:31" ht="14.25" customHeight="1">
      <c r="B191" s="587"/>
      <c r="C191" s="582"/>
      <c r="D191" s="25"/>
      <c r="E191" s="26"/>
      <c r="F191" s="27" t="s">
        <v>260</v>
      </c>
      <c r="G191" s="28"/>
      <c r="H191" s="28"/>
      <c r="I191" s="28"/>
      <c r="J191" s="28">
        <v>5</v>
      </c>
      <c r="K191" s="28"/>
      <c r="L191" s="28" t="str">
        <f t="shared" si="223"/>
        <v/>
      </c>
      <c r="M191" s="28"/>
      <c r="N191" s="52">
        <f>N190+N181</f>
        <v>153</v>
      </c>
      <c r="O191" s="53"/>
      <c r="P191" s="53"/>
      <c r="Q191" s="53"/>
      <c r="R191" s="82"/>
      <c r="S191" s="83"/>
      <c r="T191" s="83"/>
      <c r="U191" s="84"/>
      <c r="V191" s="85">
        <f>$V$181+$V$190</f>
        <v>153</v>
      </c>
      <c r="W191" s="86"/>
      <c r="X191" s="86"/>
      <c r="Y191" s="86"/>
      <c r="Z191" s="84">
        <f t="shared" ref="Z191" si="226">SUM(Z176:Z180)+SUM(Z185:Z189)</f>
        <v>0</v>
      </c>
      <c r="AA191" s="84">
        <f>SUM(AA176:AA180)+SUM(AA185:AA189)</f>
        <v>0</v>
      </c>
      <c r="AB191" s="84">
        <f>SUM(AB176:AB180)+SUM(AB185:AB189)</f>
        <v>0</v>
      </c>
      <c r="AC191" s="84">
        <f>SUM(AC176:AC180)+SUM(AC185:AC189)</f>
        <v>0</v>
      </c>
      <c r="AD191" s="84">
        <f>SUM(AD176:AD180)+SUM(AD185:AD189)</f>
        <v>0</v>
      </c>
      <c r="AE191" s="124">
        <f>AE181+AE190</f>
        <v>0</v>
      </c>
    </row>
    <row r="192" spans="2:31" ht="14.25" customHeight="1">
      <c r="B192" s="573" t="s">
        <v>47</v>
      </c>
      <c r="C192" s="580" t="s">
        <v>261</v>
      </c>
      <c r="D192" s="10">
        <v>1</v>
      </c>
      <c r="E192" s="11" t="s">
        <v>262</v>
      </c>
      <c r="F192" s="149" t="s">
        <v>245</v>
      </c>
      <c r="G192" s="150">
        <v>8</v>
      </c>
      <c r="H192" s="151" t="s">
        <v>82</v>
      </c>
      <c r="I192" s="151" t="s">
        <v>94</v>
      </c>
      <c r="J192" s="151">
        <v>5</v>
      </c>
      <c r="K192" s="151" t="s">
        <v>84</v>
      </c>
      <c r="L192" s="151">
        <v>180</v>
      </c>
      <c r="M192" s="151">
        <v>25</v>
      </c>
      <c r="N192" s="156">
        <f>IF(H192="必修",L192*M192/100,IF(T192=0,0,L192*M192/100))</f>
        <v>45</v>
      </c>
      <c r="O192" s="157"/>
      <c r="P192" s="157"/>
      <c r="Q192" s="157"/>
      <c r="R192" s="159"/>
      <c r="S192" s="160"/>
      <c r="T192" s="161">
        <f>$T$184</f>
        <v>0</v>
      </c>
      <c r="U192" s="162"/>
      <c r="V192" s="163">
        <f>L192*M192/100</f>
        <v>45</v>
      </c>
      <c r="W192" s="164">
        <f>V192/$N$198*100</f>
        <v>100</v>
      </c>
      <c r="X192" s="165">
        <f>V192</f>
        <v>45</v>
      </c>
      <c r="Y192" s="174">
        <f>X192/$N$213*100</f>
        <v>11.111111111111111</v>
      </c>
      <c r="Z192" s="162" t="str">
        <f>IF(J192=1,Y192*T192/5,"")</f>
        <v/>
      </c>
      <c r="AA192" s="162" t="str">
        <f>IF(J192=2,Y192*T192/5,"")</f>
        <v/>
      </c>
      <c r="AB192" s="162" t="str">
        <f>IF(J192=3,Y192*T192/5,"")</f>
        <v/>
      </c>
      <c r="AC192" s="162" t="str">
        <f>IF(J192=4,Y192*T192/5,"")</f>
        <v/>
      </c>
      <c r="AD192" s="162">
        <f>IF(J192=5,Y192*T192/5,"")</f>
        <v>0</v>
      </c>
      <c r="AE192" s="175"/>
    </row>
    <row r="193" spans="2:31" ht="14.25" customHeight="1">
      <c r="B193" s="574"/>
      <c r="C193" s="581"/>
      <c r="D193" s="15"/>
      <c r="E193" s="21"/>
      <c r="F193" s="22" t="s">
        <v>263</v>
      </c>
      <c r="G193" s="23"/>
      <c r="H193" s="23"/>
      <c r="I193" s="23"/>
      <c r="J193" s="23">
        <v>1</v>
      </c>
      <c r="K193" s="23"/>
      <c r="L193" s="23" t="str">
        <f>IF(I193="学修",G193/2*22.5,IF(I193=0,"",G193*22.5))</f>
        <v/>
      </c>
      <c r="M193" s="23"/>
      <c r="N193" s="49"/>
      <c r="O193" s="50"/>
      <c r="P193" s="50"/>
      <c r="Q193" s="50"/>
      <c r="R193" s="77"/>
      <c r="S193" s="78"/>
      <c r="T193" s="78">
        <f t="shared" ref="T193" si="227">AE193</f>
        <v>0</v>
      </c>
      <c r="U193" s="79"/>
      <c r="V193" s="80"/>
      <c r="W193" s="81"/>
      <c r="X193" s="81"/>
      <c r="Y193" s="81"/>
      <c r="Z193" s="79">
        <f>SUM(Z192:Z192)</f>
        <v>0</v>
      </c>
      <c r="AA193" s="79"/>
      <c r="AB193" s="79"/>
      <c r="AC193" s="79"/>
      <c r="AD193" s="79"/>
      <c r="AE193" s="102">
        <f t="shared" ref="AE193" si="228">SUM(Z193:AD193)/100</f>
        <v>0</v>
      </c>
    </row>
    <row r="194" spans="2:31" ht="14.25" customHeight="1">
      <c r="B194" s="574"/>
      <c r="C194" s="581"/>
      <c r="D194" s="15"/>
      <c r="E194" s="21"/>
      <c r="F194" s="24" t="s">
        <v>264</v>
      </c>
      <c r="G194" s="18"/>
      <c r="H194" s="18"/>
      <c r="I194" s="18"/>
      <c r="J194" s="18">
        <v>2</v>
      </c>
      <c r="K194" s="18"/>
      <c r="L194" s="18" t="str">
        <f>IF(I194="学修",G194/2*22.5,IF(I194=0,"",G194*22.5))</f>
        <v/>
      </c>
      <c r="M194" s="18"/>
      <c r="N194" s="45"/>
      <c r="O194" s="51"/>
      <c r="P194" s="51"/>
      <c r="Q194" s="51"/>
      <c r="R194" s="46"/>
      <c r="S194" s="69"/>
      <c r="T194" s="69">
        <f>AE194</f>
        <v>0</v>
      </c>
      <c r="U194" s="70"/>
      <c r="V194" s="71"/>
      <c r="W194" s="72"/>
      <c r="X194" s="72"/>
      <c r="Y194" s="72"/>
      <c r="Z194" s="70"/>
      <c r="AA194" s="70">
        <f>SUM(AA192:AA192)</f>
        <v>0</v>
      </c>
      <c r="AB194" s="70"/>
      <c r="AC194" s="70"/>
      <c r="AD194" s="70"/>
      <c r="AE194" s="103">
        <f>SUM(Z194:AD194)/100</f>
        <v>0</v>
      </c>
    </row>
    <row r="195" spans="2:31" ht="14.25" customHeight="1">
      <c r="B195" s="574"/>
      <c r="C195" s="581"/>
      <c r="D195" s="15"/>
      <c r="E195" s="21"/>
      <c r="F195" s="24" t="s">
        <v>265</v>
      </c>
      <c r="G195" s="18"/>
      <c r="H195" s="18"/>
      <c r="I195" s="18"/>
      <c r="J195" s="18">
        <v>3</v>
      </c>
      <c r="K195" s="18"/>
      <c r="L195" s="18" t="str">
        <f>IF(I195="学修",G195/2*22.5,IF(I195=0,"",G195*22.5))</f>
        <v/>
      </c>
      <c r="M195" s="18"/>
      <c r="N195" s="45"/>
      <c r="O195" s="51"/>
      <c r="P195" s="51"/>
      <c r="Q195" s="51"/>
      <c r="R195" s="46"/>
      <c r="S195" s="69"/>
      <c r="T195" s="69">
        <f>AE195</f>
        <v>0</v>
      </c>
      <c r="U195" s="70"/>
      <c r="V195" s="71"/>
      <c r="W195" s="72"/>
      <c r="X195" s="72"/>
      <c r="Y195" s="72"/>
      <c r="Z195" s="70"/>
      <c r="AA195" s="70"/>
      <c r="AB195" s="70">
        <f>SUM(AB192:AB192)</f>
        <v>0</v>
      </c>
      <c r="AC195" s="70"/>
      <c r="AD195" s="70"/>
      <c r="AE195" s="103">
        <f>SUM(Z195:AD195)/100</f>
        <v>0</v>
      </c>
    </row>
    <row r="196" spans="2:31" ht="14.25" customHeight="1">
      <c r="B196" s="574"/>
      <c r="C196" s="581"/>
      <c r="D196" s="15"/>
      <c r="E196" s="21"/>
      <c r="F196" s="24" t="s">
        <v>266</v>
      </c>
      <c r="G196" s="18"/>
      <c r="H196" s="18"/>
      <c r="I196" s="18"/>
      <c r="J196" s="18">
        <v>4</v>
      </c>
      <c r="K196" s="18"/>
      <c r="L196" s="18" t="str">
        <f>IF(I196="学修",G196/2*22.5,IF(I196=0,"",G196*22.5))</f>
        <v/>
      </c>
      <c r="M196" s="18"/>
      <c r="N196" s="45"/>
      <c r="O196" s="51"/>
      <c r="P196" s="51"/>
      <c r="Q196" s="51"/>
      <c r="R196" s="46"/>
      <c r="S196" s="69"/>
      <c r="T196" s="69">
        <f>AE196</f>
        <v>0</v>
      </c>
      <c r="U196" s="70"/>
      <c r="V196" s="71"/>
      <c r="W196" s="72"/>
      <c r="X196" s="72"/>
      <c r="Y196" s="72"/>
      <c r="Z196" s="70"/>
      <c r="AA196" s="70"/>
      <c r="AB196" s="70"/>
      <c r="AC196" s="70">
        <f>SUM(AC192:AC192)</f>
        <v>0</v>
      </c>
      <c r="AD196" s="70"/>
      <c r="AE196" s="103">
        <f>SUM(Z196:AD196)/100</f>
        <v>0</v>
      </c>
    </row>
    <row r="197" spans="2:31" ht="14.25" customHeight="1">
      <c r="B197" s="574"/>
      <c r="C197" s="581"/>
      <c r="D197" s="15"/>
      <c r="E197" s="21"/>
      <c r="F197" s="24" t="s">
        <v>267</v>
      </c>
      <c r="G197" s="18"/>
      <c r="H197" s="18"/>
      <c r="I197" s="18"/>
      <c r="J197" s="18">
        <v>5</v>
      </c>
      <c r="K197" s="18"/>
      <c r="L197" s="18" t="str">
        <f>IF(I197="学修",G197/2*22.5,IF(I197=0,"",G197*22.5))</f>
        <v/>
      </c>
      <c r="M197" s="18"/>
      <c r="N197" s="45"/>
      <c r="O197" s="51"/>
      <c r="P197" s="51"/>
      <c r="Q197" s="51"/>
      <c r="R197" s="46"/>
      <c r="S197" s="69"/>
      <c r="T197" s="69">
        <f>AE197</f>
        <v>0</v>
      </c>
      <c r="U197" s="70"/>
      <c r="V197" s="71"/>
      <c r="W197" s="72"/>
      <c r="X197" s="72"/>
      <c r="Y197" s="72"/>
      <c r="Z197" s="70"/>
      <c r="AA197" s="70"/>
      <c r="AB197" s="70"/>
      <c r="AC197" s="70"/>
      <c r="AD197" s="70">
        <f>SUM(AD192:AD192)</f>
        <v>0</v>
      </c>
      <c r="AE197" s="103">
        <f>SUM(Z197:AD197)/100</f>
        <v>0</v>
      </c>
    </row>
    <row r="198" spans="2:31" ht="14.25" customHeight="1">
      <c r="B198" s="574"/>
      <c r="C198" s="581"/>
      <c r="D198" s="25"/>
      <c r="E198" s="26"/>
      <c r="F198" s="27" t="s">
        <v>268</v>
      </c>
      <c r="G198" s="28"/>
      <c r="H198" s="28"/>
      <c r="I198" s="28"/>
      <c r="J198" s="28">
        <v>5</v>
      </c>
      <c r="K198" s="28"/>
      <c r="L198" s="28" t="str">
        <f t="shared" ref="L198" si="229">IF(I198="学修",G198/2*22.5,IF(I198=0,"",G198*22.5))</f>
        <v/>
      </c>
      <c r="M198" s="28"/>
      <c r="N198" s="52">
        <f>SUM(N192)</f>
        <v>45</v>
      </c>
      <c r="O198" s="53"/>
      <c r="P198" s="53"/>
      <c r="Q198" s="53"/>
      <c r="R198" s="82"/>
      <c r="S198" s="83"/>
      <c r="T198" s="83"/>
      <c r="U198" s="84"/>
      <c r="V198" s="85">
        <f>SUM(V192:V192)</f>
        <v>45</v>
      </c>
      <c r="W198" s="86"/>
      <c r="X198" s="86"/>
      <c r="Y198" s="86"/>
      <c r="Z198" s="84"/>
      <c r="AA198" s="84"/>
      <c r="AB198" s="84"/>
      <c r="AC198" s="84"/>
      <c r="AD198" s="84"/>
      <c r="AE198" s="127">
        <f>SUM(AE193:AE197)</f>
        <v>0</v>
      </c>
    </row>
    <row r="199" spans="2:31" ht="14.25" customHeight="1">
      <c r="B199" s="574"/>
      <c r="C199" s="581"/>
      <c r="D199" s="576">
        <v>2</v>
      </c>
      <c r="E199" s="603" t="s">
        <v>269</v>
      </c>
      <c r="F199" s="29" t="s">
        <v>270</v>
      </c>
      <c r="G199" s="14">
        <v>2</v>
      </c>
      <c r="H199" s="14" t="s">
        <v>82</v>
      </c>
      <c r="I199" s="14" t="s">
        <v>83</v>
      </c>
      <c r="J199" s="14">
        <v>1</v>
      </c>
      <c r="K199" s="14" t="s">
        <v>84</v>
      </c>
      <c r="L199" s="14">
        <f t="shared" ref="L199:L213" si="230">IF(I199="学修",G199/2*22.5,IF(I199=0,"",G199*22.5))</f>
        <v>45</v>
      </c>
      <c r="M199" s="14">
        <v>100</v>
      </c>
      <c r="N199" s="43">
        <f t="shared" ref="N199" si="231">IF(H199="必修",L199*M199/100,IF(T199=0,0,L199*M199/100))</f>
        <v>45</v>
      </c>
      <c r="O199" s="44">
        <f>'1年生'!Q74</f>
        <v>0</v>
      </c>
      <c r="P199" s="44">
        <f>'1年生'!R74</f>
        <v>0</v>
      </c>
      <c r="Q199" s="44">
        <f>'1年生'!S74</f>
        <v>0</v>
      </c>
      <c r="R199" s="44">
        <f>'1年生'!T74</f>
        <v>0</v>
      </c>
      <c r="S199" s="65">
        <f>'1年生'!O74</f>
        <v>0</v>
      </c>
      <c r="T199" s="65">
        <f>'1年生'!P74</f>
        <v>0</v>
      </c>
      <c r="U199" s="66" t="str">
        <f t="shared" ref="U199" si="232">IF(S199="30分未満",1,IF(S199="30分～1時間",2,IF(S199="1～2時間",3,IF(S199="2～3時間",4,IF(S199="3時間以上",5,IF(S199=0,""))))))</f>
        <v/>
      </c>
      <c r="V199" s="67">
        <f t="shared" ref="V199" si="233">L199*M199/100</f>
        <v>45</v>
      </c>
      <c r="W199" s="68">
        <f t="shared" ref="W199:W206" si="234">V199/$N$212*100</f>
        <v>12.5</v>
      </c>
      <c r="X199" s="68">
        <f t="shared" ref="X199" si="235">V199</f>
        <v>45</v>
      </c>
      <c r="Y199" s="97">
        <f t="shared" ref="Y199:Y206" si="236">X199/$N$213*100</f>
        <v>11.111111111111111</v>
      </c>
      <c r="Z199" s="66">
        <f t="shared" ref="Z199" si="237">IF(J199=1,Y199*T199/5,"")</f>
        <v>0</v>
      </c>
      <c r="AA199" s="66" t="str">
        <f t="shared" ref="AA199" si="238">IF(J199=2,Y199*T199/5,"")</f>
        <v/>
      </c>
      <c r="AB199" s="66" t="str">
        <f t="shared" ref="AB199" si="239">IF(J199=3,Y199*T199/5,"")</f>
        <v/>
      </c>
      <c r="AC199" s="66" t="str">
        <f t="shared" ref="AC199" si="240">IF(J199=4,Y199*T199/5,"")</f>
        <v/>
      </c>
      <c r="AD199" s="66" t="str">
        <f t="shared" ref="AD199" si="241">IF(J199=5,Y199*T199/5,"")</f>
        <v/>
      </c>
      <c r="AE199" s="98"/>
    </row>
    <row r="200" spans="2:31" ht="14.25" customHeight="1">
      <c r="B200" s="574"/>
      <c r="C200" s="581"/>
      <c r="D200" s="577"/>
      <c r="E200" s="604"/>
      <c r="F200" s="24" t="s">
        <v>271</v>
      </c>
      <c r="G200" s="18">
        <v>4</v>
      </c>
      <c r="H200" s="18" t="s">
        <v>82</v>
      </c>
      <c r="I200" s="18" t="s">
        <v>83</v>
      </c>
      <c r="J200" s="18">
        <v>1</v>
      </c>
      <c r="K200" s="18" t="s">
        <v>84</v>
      </c>
      <c r="L200" s="18">
        <f t="shared" si="230"/>
        <v>90</v>
      </c>
      <c r="M200" s="18">
        <v>100</v>
      </c>
      <c r="N200" s="45">
        <f t="shared" ref="N200:N206" si="242">IF(H200="必修",L200*M200/100,IF(T200=0,0,L200*M200/100))</f>
        <v>90</v>
      </c>
      <c r="O200" s="46">
        <f>'1年生'!Q75</f>
        <v>0</v>
      </c>
      <c r="P200" s="46">
        <f>'1年生'!R75</f>
        <v>0</v>
      </c>
      <c r="Q200" s="46">
        <f>'1年生'!S75</f>
        <v>0</v>
      </c>
      <c r="R200" s="46">
        <f>'1年生'!T75</f>
        <v>0</v>
      </c>
      <c r="S200" s="69">
        <f>'1年生'!O75</f>
        <v>0</v>
      </c>
      <c r="T200" s="69">
        <f>'1年生'!P75</f>
        <v>0</v>
      </c>
      <c r="U200" s="70" t="str">
        <f t="shared" ref="U200:U205" si="243">IF(S200="30分未満",1,IF(S200="30分～1時間",2,IF(S200="1～2時間",3,IF(S200="2～3時間",4,IF(S200="3時間以上",5,IF(S200=0,""))))))</f>
        <v/>
      </c>
      <c r="V200" s="71">
        <f t="shared" ref="V200:V206" si="244">L200*M200/100</f>
        <v>90</v>
      </c>
      <c r="W200" s="72">
        <f t="shared" si="234"/>
        <v>25</v>
      </c>
      <c r="X200" s="72">
        <f t="shared" ref="X200:X206" si="245">V200</f>
        <v>90</v>
      </c>
      <c r="Y200" s="99">
        <f t="shared" si="236"/>
        <v>22.222222222222221</v>
      </c>
      <c r="Z200" s="70">
        <f t="shared" ref="Z200:Z206" si="246">IF(J200=1,Y200*T200/5,"")</f>
        <v>0</v>
      </c>
      <c r="AA200" s="70" t="str">
        <f t="shared" ref="AA200:AA206" si="247">IF(J200=2,Y200*T200/5,"")</f>
        <v/>
      </c>
      <c r="AB200" s="70" t="str">
        <f t="shared" ref="AB200:AB206" si="248">IF(J200=3,Y200*T200/5,"")</f>
        <v/>
      </c>
      <c r="AC200" s="70" t="str">
        <f t="shared" ref="AC200:AC206" si="249">IF(J200=4,Y200*T200/5,"")</f>
        <v/>
      </c>
      <c r="AD200" s="70" t="str">
        <f t="shared" ref="AD200:AD206" si="250">IF(J200=5,Y200*T200/5,"")</f>
        <v/>
      </c>
      <c r="AE200" s="100"/>
    </row>
    <row r="201" spans="2:31" ht="14.25" customHeight="1">
      <c r="B201" s="574"/>
      <c r="C201" s="581"/>
      <c r="D201" s="577"/>
      <c r="E201" s="604"/>
      <c r="F201" s="24" t="s">
        <v>272</v>
      </c>
      <c r="G201" s="18">
        <v>2</v>
      </c>
      <c r="H201" s="18" t="s">
        <v>82</v>
      </c>
      <c r="I201" s="18" t="s">
        <v>83</v>
      </c>
      <c r="J201" s="18">
        <v>2</v>
      </c>
      <c r="K201" s="18" t="s">
        <v>84</v>
      </c>
      <c r="L201" s="18">
        <f t="shared" si="230"/>
        <v>45</v>
      </c>
      <c r="M201" s="18">
        <v>100</v>
      </c>
      <c r="N201" s="45">
        <f t="shared" si="242"/>
        <v>45</v>
      </c>
      <c r="O201" s="46">
        <f>'2年生'!Q73</f>
        <v>0</v>
      </c>
      <c r="P201" s="46">
        <f>'2年生'!R73</f>
        <v>0</v>
      </c>
      <c r="Q201" s="46">
        <f>'2年生'!S73</f>
        <v>0</v>
      </c>
      <c r="R201" s="46">
        <f>'2年生'!T73</f>
        <v>0</v>
      </c>
      <c r="S201" s="69">
        <f>'2年生'!O73</f>
        <v>0</v>
      </c>
      <c r="T201" s="69">
        <f>'2年生'!P73</f>
        <v>0</v>
      </c>
      <c r="U201" s="70" t="str">
        <f t="shared" si="243"/>
        <v/>
      </c>
      <c r="V201" s="71">
        <f t="shared" si="244"/>
        <v>45</v>
      </c>
      <c r="W201" s="72">
        <f t="shared" si="234"/>
        <v>12.5</v>
      </c>
      <c r="X201" s="72">
        <f t="shared" si="245"/>
        <v>45</v>
      </c>
      <c r="Y201" s="99">
        <f t="shared" si="236"/>
        <v>11.111111111111111</v>
      </c>
      <c r="Z201" s="70" t="str">
        <f t="shared" si="246"/>
        <v/>
      </c>
      <c r="AA201" s="70">
        <f t="shared" si="247"/>
        <v>0</v>
      </c>
      <c r="AB201" s="70" t="str">
        <f t="shared" si="248"/>
        <v/>
      </c>
      <c r="AC201" s="70" t="str">
        <f t="shared" si="249"/>
        <v/>
      </c>
      <c r="AD201" s="70" t="str">
        <f t="shared" si="250"/>
        <v/>
      </c>
      <c r="AE201" s="100"/>
    </row>
    <row r="202" spans="2:31" ht="14.25" customHeight="1">
      <c r="B202" s="574"/>
      <c r="C202" s="581"/>
      <c r="D202" s="577"/>
      <c r="E202" s="604"/>
      <c r="F202" s="24" t="s">
        <v>273</v>
      </c>
      <c r="G202" s="18">
        <v>4</v>
      </c>
      <c r="H202" s="18" t="s">
        <v>82</v>
      </c>
      <c r="I202" s="18" t="s">
        <v>83</v>
      </c>
      <c r="J202" s="18">
        <v>2</v>
      </c>
      <c r="K202" s="18" t="s">
        <v>84</v>
      </c>
      <c r="L202" s="18">
        <f t="shared" si="230"/>
        <v>90</v>
      </c>
      <c r="M202" s="18">
        <v>100</v>
      </c>
      <c r="N202" s="45">
        <f t="shared" si="242"/>
        <v>90</v>
      </c>
      <c r="O202" s="46">
        <f>'2年生'!Q74</f>
        <v>0</v>
      </c>
      <c r="P202" s="46">
        <f>'2年生'!R74</f>
        <v>0</v>
      </c>
      <c r="Q202" s="46">
        <f>'2年生'!S74</f>
        <v>0</v>
      </c>
      <c r="R202" s="46">
        <f>'2年生'!T74</f>
        <v>0</v>
      </c>
      <c r="S202" s="69">
        <f>'2年生'!O74</f>
        <v>0</v>
      </c>
      <c r="T202" s="69">
        <f>'2年生'!P74</f>
        <v>0</v>
      </c>
      <c r="U202" s="70" t="str">
        <f t="shared" si="243"/>
        <v/>
      </c>
      <c r="V202" s="71">
        <f t="shared" si="244"/>
        <v>90</v>
      </c>
      <c r="W202" s="72">
        <f t="shared" si="234"/>
        <v>25</v>
      </c>
      <c r="X202" s="72">
        <f t="shared" si="245"/>
        <v>90</v>
      </c>
      <c r="Y202" s="99">
        <f t="shared" si="236"/>
        <v>22.222222222222221</v>
      </c>
      <c r="Z202" s="70" t="str">
        <f t="shared" si="246"/>
        <v/>
      </c>
      <c r="AA202" s="70">
        <f t="shared" si="247"/>
        <v>0</v>
      </c>
      <c r="AB202" s="70" t="str">
        <f t="shared" si="248"/>
        <v/>
      </c>
      <c r="AC202" s="70" t="str">
        <f t="shared" si="249"/>
        <v/>
      </c>
      <c r="AD202" s="70" t="str">
        <f t="shared" si="250"/>
        <v/>
      </c>
      <c r="AE202" s="100"/>
    </row>
    <row r="203" spans="2:31" ht="14.25" customHeight="1">
      <c r="B203" s="574"/>
      <c r="C203" s="581"/>
      <c r="D203" s="577"/>
      <c r="E203" s="604"/>
      <c r="F203" s="24" t="s">
        <v>274</v>
      </c>
      <c r="G203" s="18">
        <v>4</v>
      </c>
      <c r="H203" s="18" t="s">
        <v>82</v>
      </c>
      <c r="I203" s="18" t="s">
        <v>83</v>
      </c>
      <c r="J203" s="18">
        <v>3</v>
      </c>
      <c r="K203" s="18" t="s">
        <v>91</v>
      </c>
      <c r="L203" s="18">
        <f t="shared" si="230"/>
        <v>90</v>
      </c>
      <c r="M203" s="18">
        <v>100</v>
      </c>
      <c r="N203" s="45">
        <f t="shared" si="242"/>
        <v>90</v>
      </c>
      <c r="O203" s="46">
        <f>'3年生'!Q79</f>
        <v>0</v>
      </c>
      <c r="P203" s="46">
        <f>'3年生'!R79</f>
        <v>0</v>
      </c>
      <c r="Q203" s="46">
        <f>'3年生'!S79</f>
        <v>0</v>
      </c>
      <c r="R203" s="46">
        <f>'3年生'!T79</f>
        <v>0</v>
      </c>
      <c r="S203" s="69">
        <f>'3年生'!O79</f>
        <v>0</v>
      </c>
      <c r="T203" s="69">
        <f>'3年生'!P79</f>
        <v>0</v>
      </c>
      <c r="U203" s="70" t="str">
        <f t="shared" si="243"/>
        <v/>
      </c>
      <c r="V203" s="71">
        <f t="shared" si="244"/>
        <v>90</v>
      </c>
      <c r="W203" s="72">
        <f t="shared" si="234"/>
        <v>25</v>
      </c>
      <c r="X203" s="72">
        <f t="shared" si="245"/>
        <v>90</v>
      </c>
      <c r="Y203" s="99">
        <f t="shared" si="236"/>
        <v>22.222222222222221</v>
      </c>
      <c r="Z203" s="70" t="str">
        <f t="shared" si="246"/>
        <v/>
      </c>
      <c r="AA203" s="70" t="str">
        <f t="shared" si="247"/>
        <v/>
      </c>
      <c r="AB203" s="70">
        <f t="shared" si="248"/>
        <v>0</v>
      </c>
      <c r="AC203" s="70" t="str">
        <f t="shared" si="249"/>
        <v/>
      </c>
      <c r="AD203" s="70" t="str">
        <f t="shared" si="250"/>
        <v/>
      </c>
      <c r="AE203" s="100"/>
    </row>
    <row r="204" spans="2:31" ht="14.25" customHeight="1">
      <c r="B204" s="574"/>
      <c r="C204" s="581"/>
      <c r="D204" s="577"/>
      <c r="E204" s="604"/>
      <c r="F204" s="24" t="s">
        <v>275</v>
      </c>
      <c r="G204" s="18">
        <v>2</v>
      </c>
      <c r="H204" s="18" t="s">
        <v>95</v>
      </c>
      <c r="I204" s="18" t="s">
        <v>83</v>
      </c>
      <c r="J204" s="18">
        <v>4</v>
      </c>
      <c r="K204" s="18" t="s">
        <v>84</v>
      </c>
      <c r="L204" s="18">
        <f t="shared" si="230"/>
        <v>45</v>
      </c>
      <c r="M204" s="18">
        <v>100</v>
      </c>
      <c r="N204" s="45">
        <f t="shared" si="242"/>
        <v>0</v>
      </c>
      <c r="O204" s="46">
        <f>'4年生'!Q87</f>
        <v>0</v>
      </c>
      <c r="P204" s="46">
        <f>'4年生'!R87</f>
        <v>0</v>
      </c>
      <c r="Q204" s="46">
        <f>'4年生'!S87</f>
        <v>0</v>
      </c>
      <c r="R204" s="46">
        <f>'4年生'!T87</f>
        <v>0</v>
      </c>
      <c r="S204" s="69">
        <f>'4年生'!O87</f>
        <v>0</v>
      </c>
      <c r="T204" s="69">
        <f>'4年生'!P87</f>
        <v>0</v>
      </c>
      <c r="U204" s="70" t="str">
        <f t="shared" si="243"/>
        <v/>
      </c>
      <c r="V204" s="71">
        <f t="shared" si="244"/>
        <v>45</v>
      </c>
      <c r="W204" s="72">
        <f t="shared" si="234"/>
        <v>12.5</v>
      </c>
      <c r="X204" s="72">
        <f t="shared" si="245"/>
        <v>45</v>
      </c>
      <c r="Y204" s="99">
        <f t="shared" si="236"/>
        <v>11.111111111111111</v>
      </c>
      <c r="Z204" s="70" t="str">
        <f t="shared" si="246"/>
        <v/>
      </c>
      <c r="AA204" s="70" t="str">
        <f t="shared" si="247"/>
        <v/>
      </c>
      <c r="AB204" s="70" t="str">
        <f t="shared" si="248"/>
        <v/>
      </c>
      <c r="AC204" s="70">
        <f t="shared" si="249"/>
        <v>0</v>
      </c>
      <c r="AD204" s="70" t="str">
        <f t="shared" si="250"/>
        <v/>
      </c>
      <c r="AE204" s="100"/>
    </row>
    <row r="205" spans="2:31" ht="14.25" customHeight="1">
      <c r="B205" s="574"/>
      <c r="C205" s="581"/>
      <c r="D205" s="577"/>
      <c r="E205" s="604"/>
      <c r="F205" s="24" t="s">
        <v>276</v>
      </c>
      <c r="G205" s="18">
        <v>2</v>
      </c>
      <c r="H205" s="18" t="s">
        <v>95</v>
      </c>
      <c r="I205" s="18" t="s">
        <v>94</v>
      </c>
      <c r="J205" s="18">
        <v>5</v>
      </c>
      <c r="K205" s="18" t="s">
        <v>91</v>
      </c>
      <c r="L205" s="18">
        <f t="shared" si="230"/>
        <v>22.5</v>
      </c>
      <c r="M205" s="18">
        <v>100</v>
      </c>
      <c r="N205" s="45">
        <f t="shared" si="242"/>
        <v>0</v>
      </c>
      <c r="O205" s="46">
        <f>'5年生'!Q157</f>
        <v>0</v>
      </c>
      <c r="P205" s="46">
        <f>'5年生'!R157</f>
        <v>0</v>
      </c>
      <c r="Q205" s="46">
        <f>'5年生'!S157</f>
        <v>0</v>
      </c>
      <c r="R205" s="46">
        <f>'5年生'!T157</f>
        <v>0</v>
      </c>
      <c r="S205" s="69">
        <f>'5年生'!O157</f>
        <v>0</v>
      </c>
      <c r="T205" s="69">
        <f>'5年生'!P157</f>
        <v>0</v>
      </c>
      <c r="U205" s="70" t="str">
        <f t="shared" si="243"/>
        <v/>
      </c>
      <c r="V205" s="71">
        <f t="shared" si="244"/>
        <v>22.5</v>
      </c>
      <c r="W205" s="72">
        <f t="shared" si="234"/>
        <v>6.25</v>
      </c>
      <c r="X205" s="72">
        <f t="shared" si="245"/>
        <v>22.5</v>
      </c>
      <c r="Y205" s="99">
        <f t="shared" si="236"/>
        <v>5.5555555555555554</v>
      </c>
      <c r="Z205" s="70" t="str">
        <f t="shared" si="246"/>
        <v/>
      </c>
      <c r="AA205" s="70" t="str">
        <f t="shared" si="247"/>
        <v/>
      </c>
      <c r="AB205" s="70" t="str">
        <f t="shared" si="248"/>
        <v/>
      </c>
      <c r="AC205" s="70" t="str">
        <f t="shared" si="249"/>
        <v/>
      </c>
      <c r="AD205" s="70">
        <f t="shared" si="250"/>
        <v>0</v>
      </c>
      <c r="AE205" s="100"/>
    </row>
    <row r="206" spans="2:31" ht="14.25" customHeight="1">
      <c r="B206" s="574"/>
      <c r="C206" s="581"/>
      <c r="D206" s="577"/>
      <c r="E206" s="604"/>
      <c r="F206" s="112" t="s">
        <v>277</v>
      </c>
      <c r="G206" s="37">
        <v>2</v>
      </c>
      <c r="H206" s="18" t="s">
        <v>96</v>
      </c>
      <c r="I206" s="37" t="s">
        <v>94</v>
      </c>
      <c r="J206" s="37">
        <v>5</v>
      </c>
      <c r="K206" s="37" t="s">
        <v>91</v>
      </c>
      <c r="L206" s="37">
        <f t="shared" si="230"/>
        <v>22.5</v>
      </c>
      <c r="M206" s="37">
        <v>100</v>
      </c>
      <c r="N206" s="47">
        <f t="shared" si="242"/>
        <v>0</v>
      </c>
      <c r="O206" s="48">
        <f>'5年生'!Q158</f>
        <v>0</v>
      </c>
      <c r="P206" s="48">
        <f>'5年生'!R158</f>
        <v>0</v>
      </c>
      <c r="Q206" s="48">
        <f>'5年生'!S158</f>
        <v>0</v>
      </c>
      <c r="R206" s="48">
        <f>'5年生'!T158</f>
        <v>0</v>
      </c>
      <c r="S206" s="73">
        <f>'5年生'!O158</f>
        <v>0</v>
      </c>
      <c r="T206" s="73">
        <f>'5年生'!P158</f>
        <v>0</v>
      </c>
      <c r="U206" s="74" t="str">
        <f>IF(S206="30分未満",1,IF(S206="30分～1時間",2,IF(S206="1～2時間",3,IF(S206="2～3時間",4,IF(S206="3時間以上",5,IF(S206=0,""))))))</f>
        <v/>
      </c>
      <c r="V206" s="166">
        <f t="shared" si="244"/>
        <v>22.5</v>
      </c>
      <c r="W206" s="76">
        <f t="shared" si="234"/>
        <v>6.25</v>
      </c>
      <c r="X206" s="76">
        <f t="shared" si="245"/>
        <v>22.5</v>
      </c>
      <c r="Y206" s="101">
        <f t="shared" si="236"/>
        <v>5.5555555555555554</v>
      </c>
      <c r="Z206" s="74" t="str">
        <f t="shared" si="246"/>
        <v/>
      </c>
      <c r="AA206" s="74" t="str">
        <f t="shared" si="247"/>
        <v/>
      </c>
      <c r="AB206" s="74" t="str">
        <f t="shared" si="248"/>
        <v/>
      </c>
      <c r="AC206" s="74" t="str">
        <f t="shared" si="249"/>
        <v/>
      </c>
      <c r="AD206" s="74">
        <f t="shared" si="250"/>
        <v>0</v>
      </c>
      <c r="AE206" s="111"/>
    </row>
    <row r="207" spans="2:31" ht="14.25" customHeight="1">
      <c r="B207" s="574"/>
      <c r="C207" s="581"/>
      <c r="D207" s="15"/>
      <c r="E207" s="21"/>
      <c r="F207" s="22" t="s">
        <v>278</v>
      </c>
      <c r="G207" s="23"/>
      <c r="H207" s="23"/>
      <c r="I207" s="23"/>
      <c r="J207" s="23">
        <v>1</v>
      </c>
      <c r="K207" s="23"/>
      <c r="L207" s="23" t="str">
        <f t="shared" si="230"/>
        <v/>
      </c>
      <c r="M207" s="23"/>
      <c r="N207" s="49"/>
      <c r="O207" s="50"/>
      <c r="P207" s="50"/>
      <c r="Q207" s="50"/>
      <c r="R207" s="77"/>
      <c r="S207" s="78"/>
      <c r="T207" s="78">
        <f t="shared" ref="T207" si="251">AE207</f>
        <v>0</v>
      </c>
      <c r="U207" s="79"/>
      <c r="V207" s="80"/>
      <c r="W207" s="81"/>
      <c r="X207" s="81"/>
      <c r="Y207" s="81"/>
      <c r="Z207" s="79">
        <f>SUM(Z199:Z206)</f>
        <v>0</v>
      </c>
      <c r="AA207" s="79"/>
      <c r="AB207" s="79"/>
      <c r="AC207" s="79"/>
      <c r="AD207" s="79"/>
      <c r="AE207" s="102">
        <f t="shared" ref="AE207" si="252">SUM(Z207:AD207)/100</f>
        <v>0</v>
      </c>
    </row>
    <row r="208" spans="2:31" ht="14.25" customHeight="1">
      <c r="B208" s="574"/>
      <c r="C208" s="581"/>
      <c r="D208" s="15"/>
      <c r="E208" s="21"/>
      <c r="F208" s="24" t="s">
        <v>279</v>
      </c>
      <c r="G208" s="18"/>
      <c r="H208" s="18"/>
      <c r="I208" s="18"/>
      <c r="J208" s="18">
        <v>2</v>
      </c>
      <c r="K208" s="18"/>
      <c r="L208" s="18" t="str">
        <f t="shared" si="230"/>
        <v/>
      </c>
      <c r="M208" s="18"/>
      <c r="N208" s="45"/>
      <c r="O208" s="51"/>
      <c r="P208" s="51"/>
      <c r="Q208" s="51"/>
      <c r="R208" s="46"/>
      <c r="S208" s="69"/>
      <c r="T208" s="69">
        <f>AE208</f>
        <v>0</v>
      </c>
      <c r="U208" s="70"/>
      <c r="V208" s="71"/>
      <c r="W208" s="72"/>
      <c r="X208" s="72"/>
      <c r="Y208" s="72"/>
      <c r="Z208" s="70"/>
      <c r="AA208" s="70">
        <f>SUM(AA199:AA206)</f>
        <v>0</v>
      </c>
      <c r="AB208" s="70"/>
      <c r="AC208" s="70"/>
      <c r="AD208" s="70"/>
      <c r="AE208" s="103">
        <f>SUM(Z208:AD208)/100</f>
        <v>0</v>
      </c>
    </row>
    <row r="209" spans="2:31" ht="14.25" customHeight="1">
      <c r="B209" s="574"/>
      <c r="C209" s="581"/>
      <c r="D209" s="15"/>
      <c r="E209" s="21"/>
      <c r="F209" s="24" t="s">
        <v>280</v>
      </c>
      <c r="G209" s="18"/>
      <c r="H209" s="18"/>
      <c r="I209" s="18"/>
      <c r="J209" s="18">
        <v>3</v>
      </c>
      <c r="K209" s="18"/>
      <c r="L209" s="18" t="str">
        <f t="shared" si="230"/>
        <v/>
      </c>
      <c r="M209" s="18"/>
      <c r="N209" s="45"/>
      <c r="O209" s="51"/>
      <c r="P209" s="51"/>
      <c r="Q209" s="51"/>
      <c r="R209" s="46"/>
      <c r="S209" s="69"/>
      <c r="T209" s="69">
        <f>AE209</f>
        <v>0</v>
      </c>
      <c r="U209" s="70"/>
      <c r="V209" s="71"/>
      <c r="W209" s="72"/>
      <c r="X209" s="72"/>
      <c r="Y209" s="72"/>
      <c r="Z209" s="70"/>
      <c r="AA209" s="70"/>
      <c r="AB209" s="70">
        <f>SUM(AB199:AB206)</f>
        <v>0</v>
      </c>
      <c r="AC209" s="70"/>
      <c r="AD209" s="70"/>
      <c r="AE209" s="103">
        <f>SUM(Z209:AD209)/100</f>
        <v>0</v>
      </c>
    </row>
    <row r="210" spans="2:31" ht="14.25" customHeight="1">
      <c r="B210" s="574"/>
      <c r="C210" s="581"/>
      <c r="D210" s="15"/>
      <c r="E210" s="21"/>
      <c r="F210" s="24" t="s">
        <v>281</v>
      </c>
      <c r="G210" s="18"/>
      <c r="H210" s="18"/>
      <c r="I210" s="18"/>
      <c r="J210" s="18">
        <v>4</v>
      </c>
      <c r="K210" s="18"/>
      <c r="L210" s="18" t="str">
        <f t="shared" si="230"/>
        <v/>
      </c>
      <c r="M210" s="18"/>
      <c r="N210" s="45"/>
      <c r="O210" s="51"/>
      <c r="P210" s="51"/>
      <c r="Q210" s="51"/>
      <c r="R210" s="46"/>
      <c r="S210" s="69"/>
      <c r="T210" s="69">
        <f>AE210</f>
        <v>0</v>
      </c>
      <c r="U210" s="70"/>
      <c r="V210" s="71"/>
      <c r="W210" s="72"/>
      <c r="X210" s="72"/>
      <c r="Y210" s="72"/>
      <c r="Z210" s="70"/>
      <c r="AA210" s="70"/>
      <c r="AB210" s="70"/>
      <c r="AC210" s="70">
        <f>SUM(AC199:AC206)</f>
        <v>0</v>
      </c>
      <c r="AD210" s="70"/>
      <c r="AE210" s="103">
        <f>SUM(Z210:AD210)/100</f>
        <v>0</v>
      </c>
    </row>
    <row r="211" spans="2:31" ht="14.25" customHeight="1">
      <c r="B211" s="574"/>
      <c r="C211" s="581"/>
      <c r="D211" s="15"/>
      <c r="E211" s="21"/>
      <c r="F211" s="24" t="s">
        <v>282</v>
      </c>
      <c r="G211" s="18"/>
      <c r="H211" s="18"/>
      <c r="I211" s="18"/>
      <c r="J211" s="18">
        <v>5</v>
      </c>
      <c r="K211" s="18"/>
      <c r="L211" s="18" t="str">
        <f t="shared" si="230"/>
        <v/>
      </c>
      <c r="M211" s="18"/>
      <c r="N211" s="45"/>
      <c r="O211" s="51"/>
      <c r="P211" s="51"/>
      <c r="Q211" s="51"/>
      <c r="R211" s="46"/>
      <c r="S211" s="69"/>
      <c r="T211" s="69">
        <f>AE211</f>
        <v>0</v>
      </c>
      <c r="U211" s="70"/>
      <c r="V211" s="71"/>
      <c r="W211" s="72"/>
      <c r="X211" s="72"/>
      <c r="Y211" s="72"/>
      <c r="Z211" s="70"/>
      <c r="AA211" s="70"/>
      <c r="AB211" s="70"/>
      <c r="AC211" s="70"/>
      <c r="AD211" s="70">
        <f>SUM(AD199:AD206)</f>
        <v>0</v>
      </c>
      <c r="AE211" s="103">
        <f>SUM(Z211:AD211)/100</f>
        <v>0</v>
      </c>
    </row>
    <row r="212" spans="2:31" ht="14.25" customHeight="1">
      <c r="B212" s="574"/>
      <c r="C212" s="581"/>
      <c r="D212" s="15"/>
      <c r="E212" s="21"/>
      <c r="F212" s="24" t="s">
        <v>283</v>
      </c>
      <c r="G212" s="18"/>
      <c r="H212" s="18"/>
      <c r="I212" s="18"/>
      <c r="J212" s="18">
        <v>5</v>
      </c>
      <c r="K212" s="18"/>
      <c r="L212" s="18" t="str">
        <f t="shared" si="230"/>
        <v/>
      </c>
      <c r="M212" s="18"/>
      <c r="N212" s="45">
        <f>SUM(N199:N206)</f>
        <v>360</v>
      </c>
      <c r="O212" s="51"/>
      <c r="P212" s="51"/>
      <c r="Q212" s="51"/>
      <c r="R212" s="46"/>
      <c r="S212" s="69"/>
      <c r="T212" s="69"/>
      <c r="U212" s="70"/>
      <c r="V212" s="71">
        <f>SUM(V199:V206)</f>
        <v>450</v>
      </c>
      <c r="W212" s="72"/>
      <c r="X212" s="72"/>
      <c r="Y212" s="72"/>
      <c r="Z212" s="70"/>
      <c r="AA212" s="70"/>
      <c r="AB212" s="70"/>
      <c r="AC212" s="70"/>
      <c r="AD212" s="70"/>
      <c r="AE212" s="123">
        <f>SUM(AE207:AE211)</f>
        <v>0</v>
      </c>
    </row>
    <row r="213" spans="2:31" ht="14.25" customHeight="1">
      <c r="B213" s="587"/>
      <c r="C213" s="582"/>
      <c r="D213" s="25"/>
      <c r="E213" s="26"/>
      <c r="F213" s="27" t="s">
        <v>284</v>
      </c>
      <c r="G213" s="28"/>
      <c r="H213" s="28"/>
      <c r="I213" s="28"/>
      <c r="J213" s="28">
        <v>5</v>
      </c>
      <c r="K213" s="28"/>
      <c r="L213" s="28" t="str">
        <f t="shared" si="230"/>
        <v/>
      </c>
      <c r="M213" s="28"/>
      <c r="N213" s="52">
        <f>N212+N198</f>
        <v>405</v>
      </c>
      <c r="O213" s="53"/>
      <c r="P213" s="53"/>
      <c r="Q213" s="53"/>
      <c r="R213" s="82"/>
      <c r="S213" s="83"/>
      <c r="T213" s="83"/>
      <c r="U213" s="84"/>
      <c r="V213" s="85">
        <f>$V$198+$V$212</f>
        <v>495</v>
      </c>
      <c r="W213" s="86"/>
      <c r="X213" s="86"/>
      <c r="Y213" s="86"/>
      <c r="Z213" s="84">
        <f>SUM(Z193:Z197)+SUM(Z207:Z211)</f>
        <v>0</v>
      </c>
      <c r="AA213" s="84">
        <f>SUM(AA193:AA197)+SUM(AA207:AA211)</f>
        <v>0</v>
      </c>
      <c r="AB213" s="84">
        <f>SUM(AB193:AB197)+SUM(AB207:AB211)</f>
        <v>0</v>
      </c>
      <c r="AC213" s="84">
        <f>SUM(AC193:AC197)+SUM(AC207:AC211)</f>
        <v>0</v>
      </c>
      <c r="AD213" s="84">
        <f>SUM(AD193:AD197)+SUM(AD207:AD211)</f>
        <v>0</v>
      </c>
      <c r="AE213" s="124">
        <f>AE198+AE212</f>
        <v>0</v>
      </c>
    </row>
    <row r="214" spans="2:31" ht="14.25" customHeight="1">
      <c r="B214" s="573" t="s">
        <v>50</v>
      </c>
      <c r="C214" s="580" t="s">
        <v>285</v>
      </c>
      <c r="D214" s="10">
        <v>1</v>
      </c>
      <c r="E214" s="11" t="s">
        <v>286</v>
      </c>
      <c r="F214" s="149" t="s">
        <v>245</v>
      </c>
      <c r="G214" s="150">
        <v>8</v>
      </c>
      <c r="H214" s="151" t="s">
        <v>82</v>
      </c>
      <c r="I214" s="151" t="s">
        <v>94</v>
      </c>
      <c r="J214" s="151">
        <v>5</v>
      </c>
      <c r="K214" s="151" t="s">
        <v>84</v>
      </c>
      <c r="L214" s="151">
        <v>180</v>
      </c>
      <c r="M214" s="151">
        <v>30</v>
      </c>
      <c r="N214" s="156">
        <f>IF(H214="必修",L214*M214/100,IF(T214=0,0,L214*M214/100))</f>
        <v>54</v>
      </c>
      <c r="O214" s="157"/>
      <c r="P214" s="157"/>
      <c r="Q214" s="157"/>
      <c r="R214" s="159"/>
      <c r="S214" s="160"/>
      <c r="T214" s="161">
        <f>$T$184</f>
        <v>0</v>
      </c>
      <c r="U214" s="162"/>
      <c r="V214" s="163">
        <f>L214*M214/100</f>
        <v>54</v>
      </c>
      <c r="W214" s="165">
        <f>V214/$N$36*100</f>
        <v>16</v>
      </c>
      <c r="X214" s="165">
        <f>V214</f>
        <v>54</v>
      </c>
      <c r="Y214" s="174">
        <f>X214/$N$229*100</f>
        <v>100</v>
      </c>
      <c r="Z214" s="162" t="str">
        <f>IF(J214=1,Y214*T214/5,"")</f>
        <v/>
      </c>
      <c r="AA214" s="162" t="str">
        <f>IF(J214=2,Y214*T214/5,"")</f>
        <v/>
      </c>
      <c r="AB214" s="162" t="str">
        <f>IF(J214=3,Y214*T214/5,"")</f>
        <v/>
      </c>
      <c r="AC214" s="162" t="str">
        <f>IF(J214=4,Y214*T214/5,"")</f>
        <v/>
      </c>
      <c r="AD214" s="162">
        <f>IF(J214=5,Y214*T214/5,"")</f>
        <v>0</v>
      </c>
      <c r="AE214" s="175"/>
    </row>
    <row r="215" spans="2:31" ht="14.25" customHeight="1">
      <c r="B215" s="574"/>
      <c r="C215" s="581"/>
      <c r="D215" s="15"/>
      <c r="E215" s="21"/>
      <c r="F215" s="22" t="s">
        <v>287</v>
      </c>
      <c r="G215" s="23"/>
      <c r="H215" s="23"/>
      <c r="I215" s="23"/>
      <c r="J215" s="23">
        <v>1</v>
      </c>
      <c r="K215" s="23"/>
      <c r="L215" s="23" t="str">
        <f t="shared" ref="L215:L220" si="253">IF(I215="学修",G215/2*22.5,IF(I215=0,"",G215*22.5))</f>
        <v/>
      </c>
      <c r="M215" s="23"/>
      <c r="N215" s="49"/>
      <c r="O215" s="50"/>
      <c r="P215" s="50"/>
      <c r="Q215" s="50"/>
      <c r="R215" s="77"/>
      <c r="S215" s="78"/>
      <c r="T215" s="78">
        <f t="shared" ref="T215" si="254">AE215</f>
        <v>0</v>
      </c>
      <c r="U215" s="79"/>
      <c r="V215" s="80"/>
      <c r="W215" s="81"/>
      <c r="X215" s="81"/>
      <c r="Y215" s="81"/>
      <c r="Z215" s="79">
        <f>SUM(Z214:Z214)</f>
        <v>0</v>
      </c>
      <c r="AA215" s="79"/>
      <c r="AB215" s="79"/>
      <c r="AC215" s="79"/>
      <c r="AD215" s="79"/>
      <c r="AE215" s="102">
        <f t="shared" ref="AE215" si="255">SUM(Z215:AD215)/100</f>
        <v>0</v>
      </c>
    </row>
    <row r="216" spans="2:31" ht="14.25" customHeight="1">
      <c r="B216" s="574"/>
      <c r="C216" s="581"/>
      <c r="D216" s="15"/>
      <c r="E216" s="21"/>
      <c r="F216" s="24" t="s">
        <v>288</v>
      </c>
      <c r="G216" s="18"/>
      <c r="H216" s="18"/>
      <c r="I216" s="18"/>
      <c r="J216" s="18">
        <v>2</v>
      </c>
      <c r="K216" s="18"/>
      <c r="L216" s="18" t="str">
        <f t="shared" si="253"/>
        <v/>
      </c>
      <c r="M216" s="18"/>
      <c r="N216" s="45"/>
      <c r="O216" s="51"/>
      <c r="P216" s="51"/>
      <c r="Q216" s="51"/>
      <c r="R216" s="46"/>
      <c r="S216" s="69"/>
      <c r="T216" s="69">
        <f>AE216</f>
        <v>0</v>
      </c>
      <c r="U216" s="70"/>
      <c r="V216" s="71"/>
      <c r="W216" s="72"/>
      <c r="X216" s="72"/>
      <c r="Y216" s="72"/>
      <c r="Z216" s="70"/>
      <c r="AA216" s="70">
        <f>SUM(AA214:AA214)</f>
        <v>0</v>
      </c>
      <c r="AB216" s="70"/>
      <c r="AC216" s="70"/>
      <c r="AD216" s="70"/>
      <c r="AE216" s="103">
        <f>SUM(Z216:AD216)/100</f>
        <v>0</v>
      </c>
    </row>
    <row r="217" spans="2:31" ht="14.25" customHeight="1">
      <c r="B217" s="574"/>
      <c r="C217" s="581"/>
      <c r="D217" s="15"/>
      <c r="E217" s="21"/>
      <c r="F217" s="24" t="s">
        <v>289</v>
      </c>
      <c r="G217" s="18"/>
      <c r="H217" s="18"/>
      <c r="I217" s="18"/>
      <c r="J217" s="18">
        <v>3</v>
      </c>
      <c r="K217" s="18"/>
      <c r="L217" s="18" t="str">
        <f t="shared" si="253"/>
        <v/>
      </c>
      <c r="M217" s="18"/>
      <c r="N217" s="45"/>
      <c r="O217" s="51"/>
      <c r="P217" s="51"/>
      <c r="Q217" s="51"/>
      <c r="R217" s="46"/>
      <c r="S217" s="69"/>
      <c r="T217" s="69">
        <f>AE217</f>
        <v>0</v>
      </c>
      <c r="U217" s="70"/>
      <c r="V217" s="71"/>
      <c r="W217" s="72"/>
      <c r="X217" s="72"/>
      <c r="Y217" s="72"/>
      <c r="Z217" s="70"/>
      <c r="AA217" s="70"/>
      <c r="AB217" s="70">
        <f>SUM(AB214:AB214)</f>
        <v>0</v>
      </c>
      <c r="AC217" s="70"/>
      <c r="AD217" s="70"/>
      <c r="AE217" s="103">
        <f>SUM(Z217:AD217)/100</f>
        <v>0</v>
      </c>
    </row>
    <row r="218" spans="2:31" ht="14.25" customHeight="1">
      <c r="B218" s="574"/>
      <c r="C218" s="581"/>
      <c r="D218" s="15"/>
      <c r="E218" s="21"/>
      <c r="F218" s="24" t="s">
        <v>290</v>
      </c>
      <c r="G218" s="18"/>
      <c r="H218" s="18"/>
      <c r="I218" s="18"/>
      <c r="J218" s="18">
        <v>4</v>
      </c>
      <c r="K218" s="18"/>
      <c r="L218" s="18" t="str">
        <f t="shared" si="253"/>
        <v/>
      </c>
      <c r="M218" s="18"/>
      <c r="N218" s="45"/>
      <c r="O218" s="51"/>
      <c r="P218" s="51"/>
      <c r="Q218" s="51"/>
      <c r="R218" s="46"/>
      <c r="S218" s="69"/>
      <c r="T218" s="69">
        <f>AE218</f>
        <v>0</v>
      </c>
      <c r="U218" s="70"/>
      <c r="V218" s="71"/>
      <c r="W218" s="72"/>
      <c r="X218" s="72"/>
      <c r="Y218" s="72"/>
      <c r="Z218" s="70"/>
      <c r="AA218" s="70"/>
      <c r="AB218" s="70"/>
      <c r="AC218" s="70">
        <f>SUM(AC214:AC214)</f>
        <v>0</v>
      </c>
      <c r="AD218" s="70"/>
      <c r="AE218" s="103">
        <f>SUM(Z218:AD218)/100</f>
        <v>0</v>
      </c>
    </row>
    <row r="219" spans="2:31" ht="14.25" customHeight="1">
      <c r="B219" s="574"/>
      <c r="C219" s="581"/>
      <c r="D219" s="15"/>
      <c r="E219" s="21"/>
      <c r="F219" s="24" t="s">
        <v>291</v>
      </c>
      <c r="G219" s="18"/>
      <c r="H219" s="18"/>
      <c r="I219" s="18"/>
      <c r="J219" s="18">
        <v>5</v>
      </c>
      <c r="K219" s="18"/>
      <c r="L219" s="18" t="str">
        <f t="shared" si="253"/>
        <v/>
      </c>
      <c r="M219" s="18"/>
      <c r="N219" s="45"/>
      <c r="O219" s="51"/>
      <c r="P219" s="51"/>
      <c r="Q219" s="51"/>
      <c r="R219" s="46"/>
      <c r="S219" s="69"/>
      <c r="T219" s="69">
        <f>AE219</f>
        <v>0</v>
      </c>
      <c r="U219" s="70"/>
      <c r="V219" s="71"/>
      <c r="W219" s="72"/>
      <c r="X219" s="72"/>
      <c r="Y219" s="72"/>
      <c r="Z219" s="70"/>
      <c r="AA219" s="70"/>
      <c r="AB219" s="70"/>
      <c r="AC219" s="70"/>
      <c r="AD219" s="70">
        <f>SUM(AD214:AD214)</f>
        <v>0</v>
      </c>
      <c r="AE219" s="103">
        <f>SUM(Z219:AD219)/100</f>
        <v>0</v>
      </c>
    </row>
    <row r="220" spans="2:31" ht="14.25" customHeight="1">
      <c r="B220" s="574"/>
      <c r="C220" s="581"/>
      <c r="D220" s="25"/>
      <c r="E220" s="26"/>
      <c r="F220" s="27" t="s">
        <v>292</v>
      </c>
      <c r="G220" s="28"/>
      <c r="H220" s="28"/>
      <c r="I220" s="28"/>
      <c r="J220" s="28">
        <v>5</v>
      </c>
      <c r="K220" s="28"/>
      <c r="L220" s="28" t="str">
        <f t="shared" si="253"/>
        <v/>
      </c>
      <c r="M220" s="28"/>
      <c r="N220" s="52">
        <f>SUM(N214)</f>
        <v>54</v>
      </c>
      <c r="O220" s="53"/>
      <c r="P220" s="53"/>
      <c r="Q220" s="53"/>
      <c r="R220" s="82"/>
      <c r="S220" s="83"/>
      <c r="T220" s="83"/>
      <c r="U220" s="84"/>
      <c r="V220" s="85">
        <f>SUM(V214:V214)</f>
        <v>54</v>
      </c>
      <c r="W220" s="86"/>
      <c r="X220" s="86"/>
      <c r="Y220" s="86"/>
      <c r="Z220" s="84"/>
      <c r="AA220" s="84"/>
      <c r="AB220" s="84"/>
      <c r="AC220" s="84"/>
      <c r="AD220" s="84"/>
      <c r="AE220" s="127">
        <f>SUM(AE215:AE219)</f>
        <v>0</v>
      </c>
    </row>
    <row r="221" spans="2:31" ht="14.25" customHeight="1">
      <c r="B221" s="574"/>
      <c r="C221" s="581"/>
      <c r="D221" s="573">
        <v>2</v>
      </c>
      <c r="E221" s="578" t="s">
        <v>293</v>
      </c>
      <c r="F221" s="22" t="s">
        <v>294</v>
      </c>
      <c r="G221" s="23">
        <v>1</v>
      </c>
      <c r="H221" s="23" t="s">
        <v>96</v>
      </c>
      <c r="I221" s="23" t="s">
        <v>83</v>
      </c>
      <c r="J221" s="23">
        <v>4</v>
      </c>
      <c r="K221" s="23" t="s">
        <v>84</v>
      </c>
      <c r="L221" s="23">
        <f t="shared" ref="L221" si="256">IF(I221="学修",G221/2*22.5,IF(I221=0,"",G221*22.5))</f>
        <v>22.5</v>
      </c>
      <c r="M221" s="23">
        <v>100</v>
      </c>
      <c r="N221" s="49">
        <f>IF(H221="必修",L221*M221/100,IF(T221=0,0,L221*M221/100))</f>
        <v>0</v>
      </c>
      <c r="O221" s="77">
        <f>'4年生'!Q98</f>
        <v>0</v>
      </c>
      <c r="P221" s="77">
        <f>'4年生'!R98</f>
        <v>0</v>
      </c>
      <c r="Q221" s="77">
        <f>'4年生'!S98</f>
        <v>0</v>
      </c>
      <c r="R221" s="77">
        <f>'4年生'!T98</f>
        <v>0</v>
      </c>
      <c r="S221" s="78">
        <f>'4年生'!O98</f>
        <v>0</v>
      </c>
      <c r="T221" s="78">
        <f>'4年生'!P98</f>
        <v>0</v>
      </c>
      <c r="U221" s="79" t="str">
        <f>IF(S221="30分未満",1,IF(S221="30分～1時間",2,IF(S221="1～2時間",3,IF(S221="2～3時間",4,IF(S221="3時間以上",5,IF(S221=0,""))))))</f>
        <v/>
      </c>
      <c r="V221" s="167">
        <f>L221*M221/100</f>
        <v>22.5</v>
      </c>
      <c r="W221" s="81">
        <f>V221/$N$36*100</f>
        <v>6.666666666666667</v>
      </c>
      <c r="X221" s="81">
        <f>V221</f>
        <v>22.5</v>
      </c>
      <c r="Y221" s="128">
        <f>X221/$N$229*100</f>
        <v>41.666666666666671</v>
      </c>
      <c r="Z221" s="79" t="str">
        <f>IF(J221=1,Y221*T221/5,"")</f>
        <v/>
      </c>
      <c r="AA221" s="79" t="str">
        <f>IF(J221=2,Y221*T221/5,"")</f>
        <v/>
      </c>
      <c r="AB221" s="79" t="str">
        <f>IF(J221=3,Y221*T221/5,"")</f>
        <v/>
      </c>
      <c r="AC221" s="79">
        <f>IF(J221=4,Y221*T221/5,"")</f>
        <v>0</v>
      </c>
      <c r="AD221" s="79" t="str">
        <f>IF(J221=5,Y221*T221/5,"")</f>
        <v/>
      </c>
      <c r="AE221" s="22"/>
    </row>
    <row r="222" spans="2:31" ht="14.25" customHeight="1">
      <c r="B222" s="574"/>
      <c r="C222" s="581"/>
      <c r="D222" s="574"/>
      <c r="E222" s="579"/>
      <c r="F222" s="24" t="s">
        <v>295</v>
      </c>
      <c r="G222" s="18">
        <v>1</v>
      </c>
      <c r="H222" s="18" t="s">
        <v>96</v>
      </c>
      <c r="I222" s="18" t="s">
        <v>83</v>
      </c>
      <c r="J222" s="18">
        <v>4</v>
      </c>
      <c r="K222" s="18" t="s">
        <v>84</v>
      </c>
      <c r="L222" s="18">
        <f t="shared" ref="L222:L229" si="257">IF(I222="学修",G222/2*22.5,IF(I222=0,"",G222*22.5))</f>
        <v>22.5</v>
      </c>
      <c r="M222" s="18">
        <v>100</v>
      </c>
      <c r="N222" s="45">
        <f>IF(H222="必修",L222*M222/100,IF(T222=0,0,L222*M222/100))</f>
        <v>0</v>
      </c>
      <c r="O222" s="46">
        <f>'4年生'!Q99</f>
        <v>0</v>
      </c>
      <c r="P222" s="46">
        <f>'4年生'!R99</f>
        <v>0</v>
      </c>
      <c r="Q222" s="46">
        <f>'4年生'!S99</f>
        <v>0</v>
      </c>
      <c r="R222" s="46">
        <f>'4年生'!T99</f>
        <v>0</v>
      </c>
      <c r="S222" s="69">
        <f>'4年生'!O99</f>
        <v>0</v>
      </c>
      <c r="T222" s="69">
        <f>'4年生'!P99</f>
        <v>0</v>
      </c>
      <c r="U222" s="70" t="str">
        <f>IF(S222="30分未満",1,IF(S222="30分～1時間",2,IF(S222="1～2時間",3,IF(S222="2～3時間",4,IF(S222="3時間以上",5,IF(S222=0,""))))))</f>
        <v/>
      </c>
      <c r="V222" s="142">
        <f>L222*M222/100</f>
        <v>22.5</v>
      </c>
      <c r="W222" s="72">
        <f>V222/$N$36*100</f>
        <v>6.666666666666667</v>
      </c>
      <c r="X222" s="72">
        <f>V222</f>
        <v>22.5</v>
      </c>
      <c r="Y222" s="99">
        <f>X222/$N$229*100</f>
        <v>41.666666666666671</v>
      </c>
      <c r="Z222" s="70" t="str">
        <f>IF(J222=1,Y222*T222/5,"")</f>
        <v/>
      </c>
      <c r="AA222" s="70" t="str">
        <f>IF(J222=2,Y222*T222/5,"")</f>
        <v/>
      </c>
      <c r="AB222" s="70" t="str">
        <f>IF(J222=3,Y222*T222/5,"")</f>
        <v/>
      </c>
      <c r="AC222" s="70">
        <f>IF(J222=4,Y222*T222/5,"")</f>
        <v>0</v>
      </c>
      <c r="AD222" s="70" t="str">
        <f>IF(J222=5,Y222*T222/5,"")</f>
        <v/>
      </c>
      <c r="AE222" s="24"/>
    </row>
    <row r="223" spans="2:31" ht="14.25" customHeight="1">
      <c r="B223" s="574"/>
      <c r="C223" s="581"/>
      <c r="D223" s="15"/>
      <c r="E223" s="21"/>
      <c r="F223" s="22" t="s">
        <v>296</v>
      </c>
      <c r="G223" s="23"/>
      <c r="H223" s="23"/>
      <c r="I223" s="23"/>
      <c r="J223" s="23">
        <v>1</v>
      </c>
      <c r="K223" s="23"/>
      <c r="L223" s="23" t="str">
        <f t="shared" si="257"/>
        <v/>
      </c>
      <c r="M223" s="23"/>
      <c r="N223" s="49"/>
      <c r="O223" s="50"/>
      <c r="P223" s="50"/>
      <c r="Q223" s="50"/>
      <c r="R223" s="77"/>
      <c r="S223" s="78"/>
      <c r="T223" s="78">
        <f t="shared" ref="T223" si="258">AE223</f>
        <v>0</v>
      </c>
      <c r="U223" s="79"/>
      <c r="V223" s="80"/>
      <c r="W223" s="81"/>
      <c r="X223" s="81"/>
      <c r="Y223" s="81"/>
      <c r="Z223" s="79">
        <f>SUM(Z221:Z222)</f>
        <v>0</v>
      </c>
      <c r="AA223" s="79"/>
      <c r="AB223" s="79"/>
      <c r="AC223" s="79"/>
      <c r="AD223" s="79"/>
      <c r="AE223" s="102">
        <f t="shared" ref="AE223" si="259">SUM(Z223:AD223)/100</f>
        <v>0</v>
      </c>
    </row>
    <row r="224" spans="2:31" ht="14.25" customHeight="1">
      <c r="B224" s="574"/>
      <c r="C224" s="581"/>
      <c r="D224" s="15"/>
      <c r="E224" s="21"/>
      <c r="F224" s="24" t="s">
        <v>297</v>
      </c>
      <c r="G224" s="18"/>
      <c r="H224" s="18"/>
      <c r="I224" s="18"/>
      <c r="J224" s="18">
        <v>2</v>
      </c>
      <c r="K224" s="18"/>
      <c r="L224" s="18" t="str">
        <f t="shared" si="257"/>
        <v/>
      </c>
      <c r="M224" s="18"/>
      <c r="N224" s="45"/>
      <c r="O224" s="51"/>
      <c r="P224" s="51"/>
      <c r="Q224" s="51"/>
      <c r="R224" s="46"/>
      <c r="S224" s="69"/>
      <c r="T224" s="69">
        <f>AE224</f>
        <v>0</v>
      </c>
      <c r="U224" s="70"/>
      <c r="V224" s="71"/>
      <c r="W224" s="72"/>
      <c r="X224" s="72"/>
      <c r="Y224" s="72"/>
      <c r="Z224" s="70"/>
      <c r="AA224" s="70">
        <f>SUM(AA221:AA222)</f>
        <v>0</v>
      </c>
      <c r="AB224" s="70"/>
      <c r="AC224" s="70"/>
      <c r="AD224" s="70"/>
      <c r="AE224" s="103">
        <f>SUM(Z224:AD224)/100</f>
        <v>0</v>
      </c>
    </row>
    <row r="225" spans="2:31" ht="14.25" customHeight="1">
      <c r="B225" s="574"/>
      <c r="C225" s="581"/>
      <c r="D225" s="15"/>
      <c r="E225" s="21"/>
      <c r="F225" s="24" t="s">
        <v>298</v>
      </c>
      <c r="G225" s="18"/>
      <c r="H225" s="18"/>
      <c r="I225" s="18"/>
      <c r="J225" s="18">
        <v>3</v>
      </c>
      <c r="K225" s="18"/>
      <c r="L225" s="18" t="str">
        <f t="shared" si="257"/>
        <v/>
      </c>
      <c r="M225" s="18"/>
      <c r="N225" s="45"/>
      <c r="O225" s="51"/>
      <c r="P225" s="51"/>
      <c r="Q225" s="51"/>
      <c r="R225" s="46"/>
      <c r="S225" s="69"/>
      <c r="T225" s="69">
        <f>AE225</f>
        <v>0</v>
      </c>
      <c r="U225" s="70"/>
      <c r="V225" s="71"/>
      <c r="W225" s="72"/>
      <c r="X225" s="72"/>
      <c r="Y225" s="72"/>
      <c r="Z225" s="70"/>
      <c r="AA225" s="70"/>
      <c r="AB225" s="70">
        <f>SUM(AB221:AB222)</f>
        <v>0</v>
      </c>
      <c r="AC225" s="70"/>
      <c r="AD225" s="70"/>
      <c r="AE225" s="103">
        <f>SUM(Z225:AD225)/100</f>
        <v>0</v>
      </c>
    </row>
    <row r="226" spans="2:31" ht="14.25" customHeight="1">
      <c r="B226" s="574"/>
      <c r="C226" s="581"/>
      <c r="D226" s="15"/>
      <c r="E226" s="21"/>
      <c r="F226" s="24" t="s">
        <v>299</v>
      </c>
      <c r="G226" s="18"/>
      <c r="H226" s="18"/>
      <c r="I226" s="18"/>
      <c r="J226" s="18">
        <v>4</v>
      </c>
      <c r="K226" s="18"/>
      <c r="L226" s="18" t="str">
        <f t="shared" si="257"/>
        <v/>
      </c>
      <c r="M226" s="18"/>
      <c r="N226" s="45"/>
      <c r="O226" s="51"/>
      <c r="P226" s="51"/>
      <c r="Q226" s="51"/>
      <c r="R226" s="46"/>
      <c r="S226" s="69"/>
      <c r="T226" s="69">
        <f>AE226</f>
        <v>0</v>
      </c>
      <c r="U226" s="70"/>
      <c r="V226" s="71"/>
      <c r="W226" s="72"/>
      <c r="X226" s="72"/>
      <c r="Y226" s="72"/>
      <c r="Z226" s="70"/>
      <c r="AA226" s="70"/>
      <c r="AB226" s="70"/>
      <c r="AC226" s="70">
        <f>SUM(AC221:AC222)</f>
        <v>0</v>
      </c>
      <c r="AD226" s="70"/>
      <c r="AE226" s="103">
        <f>SUM(Z226:AD226)/100</f>
        <v>0</v>
      </c>
    </row>
    <row r="227" spans="2:31" ht="14.25" customHeight="1">
      <c r="B227" s="574"/>
      <c r="C227" s="581"/>
      <c r="D227" s="15"/>
      <c r="E227" s="21"/>
      <c r="F227" s="24" t="s">
        <v>300</v>
      </c>
      <c r="G227" s="18"/>
      <c r="H227" s="18"/>
      <c r="I227" s="18"/>
      <c r="J227" s="18">
        <v>5</v>
      </c>
      <c r="K227" s="18"/>
      <c r="L227" s="18" t="str">
        <f t="shared" si="257"/>
        <v/>
      </c>
      <c r="M227" s="18"/>
      <c r="N227" s="45"/>
      <c r="O227" s="51"/>
      <c r="P227" s="51"/>
      <c r="Q227" s="51"/>
      <c r="R227" s="46"/>
      <c r="S227" s="69"/>
      <c r="T227" s="69">
        <f>AE227</f>
        <v>0</v>
      </c>
      <c r="U227" s="70"/>
      <c r="V227" s="71"/>
      <c r="W227" s="72"/>
      <c r="X227" s="72"/>
      <c r="Y227" s="72"/>
      <c r="Z227" s="70"/>
      <c r="AA227" s="70"/>
      <c r="AB227" s="70"/>
      <c r="AC227" s="70"/>
      <c r="AD227" s="70">
        <f>SUM(AD221:AD222)</f>
        <v>0</v>
      </c>
      <c r="AE227" s="103">
        <f>SUM(Z227:AD227)/100</f>
        <v>0</v>
      </c>
    </row>
    <row r="228" spans="2:31" ht="14.25" customHeight="1">
      <c r="B228" s="574"/>
      <c r="C228" s="581"/>
      <c r="D228" s="15"/>
      <c r="E228" s="21"/>
      <c r="F228" s="24" t="s">
        <v>301</v>
      </c>
      <c r="G228" s="18"/>
      <c r="H228" s="18"/>
      <c r="I228" s="18"/>
      <c r="J228" s="18">
        <v>5</v>
      </c>
      <c r="K228" s="18"/>
      <c r="L228" s="18" t="str">
        <f t="shared" si="257"/>
        <v/>
      </c>
      <c r="M228" s="18"/>
      <c r="N228" s="45">
        <f>SUM(N221:N222)</f>
        <v>0</v>
      </c>
      <c r="O228" s="51"/>
      <c r="P228" s="51"/>
      <c r="Q228" s="51"/>
      <c r="R228" s="46"/>
      <c r="S228" s="69"/>
      <c r="T228" s="69"/>
      <c r="U228" s="70"/>
      <c r="V228" s="142">
        <f>SUM(V221:V222)</f>
        <v>45</v>
      </c>
      <c r="W228" s="72"/>
      <c r="X228" s="72"/>
      <c r="Y228" s="72"/>
      <c r="Z228" s="70"/>
      <c r="AA228" s="70"/>
      <c r="AB228" s="70"/>
      <c r="AC228" s="70"/>
      <c r="AD228" s="70"/>
      <c r="AE228" s="123">
        <f>SUM(AE223:AE227)</f>
        <v>0</v>
      </c>
    </row>
    <row r="229" spans="2:31" ht="14.25" customHeight="1">
      <c r="B229" s="587"/>
      <c r="C229" s="582"/>
      <c r="D229" s="25"/>
      <c r="E229" s="26"/>
      <c r="F229" s="27" t="s">
        <v>302</v>
      </c>
      <c r="G229" s="28"/>
      <c r="H229" s="28"/>
      <c r="I229" s="28"/>
      <c r="J229" s="28">
        <v>5</v>
      </c>
      <c r="K229" s="28"/>
      <c r="L229" s="28" t="str">
        <f t="shared" si="257"/>
        <v/>
      </c>
      <c r="M229" s="28"/>
      <c r="N229" s="52">
        <f>N220+N228</f>
        <v>54</v>
      </c>
      <c r="O229" s="53"/>
      <c r="P229" s="53"/>
      <c r="Q229" s="53"/>
      <c r="R229" s="82"/>
      <c r="S229" s="83"/>
      <c r="T229" s="83"/>
      <c r="U229" s="84"/>
      <c r="V229" s="85">
        <f>$V$220+$V$228</f>
        <v>99</v>
      </c>
      <c r="W229" s="86"/>
      <c r="X229" s="86"/>
      <c r="Y229" s="86"/>
      <c r="Z229" s="84">
        <f t="shared" ref="Z229" si="260">SUM(Z215:Z219)+SUM(Z223:Z227)</f>
        <v>0</v>
      </c>
      <c r="AA229" s="84">
        <f>SUM(AA215:AA219)+SUM(AA223:AA227)</f>
        <v>0</v>
      </c>
      <c r="AB229" s="84">
        <f>SUM(AB215:AB219)+SUM(AB223:AB227)</f>
        <v>0</v>
      </c>
      <c r="AC229" s="84">
        <f>SUM(AC215:AC219)+SUM(AC223:AC227)</f>
        <v>0</v>
      </c>
      <c r="AD229" s="84">
        <f>SUM(AD215:AD219)+SUM(AD223:AD227)</f>
        <v>0</v>
      </c>
      <c r="AE229" s="124">
        <f>AE220+AE228</f>
        <v>0</v>
      </c>
    </row>
    <row r="230" spans="2:31" ht="14.25" customHeight="1">
      <c r="B230" s="152"/>
      <c r="C230" s="153"/>
      <c r="D230" s="152"/>
      <c r="E230" s="152"/>
      <c r="F230" s="154"/>
      <c r="G230" s="155"/>
      <c r="H230" s="155"/>
      <c r="I230" s="155"/>
      <c r="J230" s="155"/>
      <c r="K230" s="155"/>
      <c r="L230" s="155"/>
      <c r="M230" s="155"/>
      <c r="N230" s="158"/>
      <c r="O230" s="154"/>
      <c r="P230" s="154"/>
      <c r="Q230" s="154"/>
      <c r="R230" s="168"/>
      <c r="S230" s="169"/>
      <c r="T230" s="169"/>
      <c r="U230" s="154"/>
      <c r="V230" s="155"/>
      <c r="W230" s="154"/>
      <c r="X230" s="154"/>
      <c r="Y230" s="154"/>
      <c r="Z230" s="154"/>
      <c r="AA230" s="154"/>
      <c r="AB230" s="154"/>
      <c r="AC230" s="154"/>
      <c r="AD230" s="154"/>
      <c r="AE230" s="176"/>
    </row>
    <row r="231" spans="2:31" ht="14.25" customHeight="1">
      <c r="B231" s="152"/>
      <c r="C231" s="153"/>
      <c r="D231" s="152"/>
      <c r="E231" s="152"/>
      <c r="F231" s="154"/>
      <c r="G231" s="155"/>
      <c r="H231" s="155"/>
      <c r="I231" s="155"/>
      <c r="J231" s="155"/>
      <c r="K231" s="155"/>
      <c r="L231" s="155"/>
      <c r="M231" s="155"/>
      <c r="N231" s="158"/>
      <c r="O231" s="154"/>
      <c r="P231" s="154"/>
      <c r="Q231" s="154"/>
      <c r="R231" s="168"/>
      <c r="S231" s="169"/>
      <c r="T231" s="169"/>
      <c r="U231" s="154"/>
      <c r="V231" s="155"/>
      <c r="W231" s="154"/>
      <c r="X231" s="154"/>
      <c r="Y231" s="154"/>
      <c r="Z231" s="154"/>
      <c r="AA231" s="154"/>
      <c r="AB231" s="154"/>
      <c r="AC231" s="154"/>
      <c r="AD231" s="154"/>
      <c r="AE231" s="176"/>
    </row>
    <row r="232" spans="2:31" ht="14.25" customHeight="1">
      <c r="B232" s="152"/>
      <c r="C232" s="153"/>
      <c r="D232" s="152"/>
      <c r="E232" s="152"/>
      <c r="F232" s="154"/>
      <c r="G232" s="155"/>
      <c r="H232" s="155"/>
      <c r="I232" s="155"/>
      <c r="J232" s="155"/>
      <c r="K232" s="155"/>
      <c r="L232" s="155"/>
      <c r="M232" s="155"/>
      <c r="N232" s="158"/>
      <c r="O232" s="154"/>
      <c r="P232" s="154"/>
      <c r="Q232" s="154"/>
      <c r="R232" s="168"/>
      <c r="S232" s="169"/>
      <c r="T232" s="169"/>
      <c r="U232" s="154"/>
      <c r="V232" s="155"/>
      <c r="W232" s="154"/>
      <c r="X232" s="154"/>
      <c r="Y232" s="154"/>
      <c r="Z232" s="154"/>
      <c r="AA232" s="154"/>
      <c r="AB232" s="154"/>
      <c r="AC232" s="154"/>
      <c r="AD232" s="154"/>
      <c r="AE232" s="176"/>
    </row>
    <row r="233" spans="2:31" ht="14.25" customHeight="1">
      <c r="Q233" s="571" t="s">
        <v>303</v>
      </c>
      <c r="R233" s="571"/>
      <c r="T233" s="572" t="s">
        <v>304</v>
      </c>
      <c r="U233" s="572"/>
      <c r="W233" s="571" t="s">
        <v>305</v>
      </c>
      <c r="X233" s="571"/>
      <c r="Y233" s="571"/>
      <c r="Z233" s="571"/>
      <c r="AA233" s="571"/>
      <c r="AB233" s="571"/>
      <c r="AC233" s="571"/>
      <c r="AD233" s="571"/>
      <c r="AE233" s="571"/>
    </row>
    <row r="234" spans="2:31" ht="14.25" customHeight="1">
      <c r="G234" s="1"/>
      <c r="H234" s="1"/>
      <c r="I234" s="1"/>
      <c r="J234" s="1"/>
      <c r="K234" s="1"/>
      <c r="L234" s="1"/>
      <c r="M234" s="1"/>
      <c r="Q234" s="24"/>
      <c r="R234" s="24" t="s">
        <v>306</v>
      </c>
      <c r="T234" s="170" t="s">
        <v>307</v>
      </c>
      <c r="U234" s="24" t="s">
        <v>306</v>
      </c>
      <c r="W234" s="171" t="s">
        <v>308</v>
      </c>
      <c r="X234" s="18" t="s">
        <v>309</v>
      </c>
      <c r="Y234" s="18" t="s">
        <v>310</v>
      </c>
      <c r="Z234" s="18" t="s">
        <v>311</v>
      </c>
      <c r="AA234" s="18" t="s">
        <v>312</v>
      </c>
      <c r="AB234" s="18" t="s">
        <v>313</v>
      </c>
      <c r="AC234" s="171" t="s">
        <v>314</v>
      </c>
      <c r="AD234" s="171" t="s">
        <v>315</v>
      </c>
      <c r="AE234" s="18" t="s">
        <v>316</v>
      </c>
    </row>
    <row r="235" spans="2:31" ht="14.25" customHeight="1">
      <c r="G235" s="1"/>
      <c r="H235" s="1"/>
      <c r="I235" s="1"/>
      <c r="J235" s="1"/>
      <c r="K235" s="1"/>
      <c r="L235" s="1"/>
      <c r="M235" s="1"/>
      <c r="Q235" s="24" t="s">
        <v>317</v>
      </c>
      <c r="R235" s="172">
        <f>COUNTIF(R9:R229,"&gt;=80")+COUNTIF(R9:R229,"優")</f>
        <v>0</v>
      </c>
      <c r="T235" s="170" t="s">
        <v>318</v>
      </c>
      <c r="U235" s="24">
        <f>COUNTIF(U9:U229,1)</f>
        <v>0</v>
      </c>
      <c r="W235" s="18" t="s">
        <v>30</v>
      </c>
      <c r="X235" s="173">
        <f>Z48</f>
        <v>0</v>
      </c>
      <c r="Y235" s="18">
        <f>AA48</f>
        <v>0</v>
      </c>
      <c r="Z235" s="18">
        <f>AB48</f>
        <v>0</v>
      </c>
      <c r="AA235" s="18">
        <f>AC48</f>
        <v>0</v>
      </c>
      <c r="AB235" s="18">
        <f>AD48</f>
        <v>0</v>
      </c>
      <c r="AC235" s="18">
        <f>$V$36+$V$47</f>
        <v>855</v>
      </c>
      <c r="AD235" s="45">
        <f>SUM(X235:AB235)</f>
        <v>0</v>
      </c>
      <c r="AE235" s="18">
        <f t="shared" ref="AE235" si="261">AD235*AC235/$AC$242</f>
        <v>0</v>
      </c>
    </row>
    <row r="236" spans="2:31" ht="14.25" customHeight="1">
      <c r="G236" s="1"/>
      <c r="H236" s="1"/>
      <c r="I236" s="1"/>
      <c r="J236" s="1"/>
      <c r="K236" s="1"/>
      <c r="L236" s="1"/>
      <c r="M236" s="1"/>
      <c r="Q236" s="24" t="s">
        <v>319</v>
      </c>
      <c r="R236" s="172">
        <f>COUNTIF(R9:R229,"&gt;=70")-COUNTIF(R9:R229,"&gt;=80")+COUNTIF(R9:R229,"良")</f>
        <v>0</v>
      </c>
      <c r="T236" s="170" t="s">
        <v>320</v>
      </c>
      <c r="U236" s="24">
        <f>COUNTIF(U9:U229,2)</f>
        <v>0</v>
      </c>
      <c r="W236" s="18" t="s">
        <v>33</v>
      </c>
      <c r="X236" s="173">
        <f>Z64</f>
        <v>0</v>
      </c>
      <c r="Y236" s="18">
        <f>AA64</f>
        <v>0</v>
      </c>
      <c r="Z236" s="18">
        <f>AB64</f>
        <v>0</v>
      </c>
      <c r="AA236" s="18">
        <f>AC64</f>
        <v>0</v>
      </c>
      <c r="AB236" s="18">
        <f>AD64</f>
        <v>0</v>
      </c>
      <c r="AC236" s="18">
        <f>$V$55+$V$63</f>
        <v>45</v>
      </c>
      <c r="AD236" s="45">
        <f t="shared" ref="AD236" si="262">SUM(X236:AB236)</f>
        <v>0</v>
      </c>
      <c r="AE236" s="18">
        <f t="shared" ref="AE236:AE241" si="263">AD236*AC236/$AC$242</f>
        <v>0</v>
      </c>
    </row>
    <row r="237" spans="2:31" ht="14.25" customHeight="1">
      <c r="G237" s="1"/>
      <c r="H237" s="1"/>
      <c r="I237" s="1"/>
      <c r="J237" s="1"/>
      <c r="K237" s="1"/>
      <c r="L237" s="1"/>
      <c r="M237" s="1"/>
      <c r="Q237" s="24" t="s">
        <v>321</v>
      </c>
      <c r="R237" s="172">
        <f>COUNTIF(R9:R229,"&gt;=60")-COUNTIF(R9:R229,"&gt;=70")+COUNTIF(R9:R229,"可")</f>
        <v>0</v>
      </c>
      <c r="T237" s="170" t="s">
        <v>322</v>
      </c>
      <c r="U237" s="24">
        <f>COUNTIF(U9:U229,3)</f>
        <v>0</v>
      </c>
      <c r="W237" s="18" t="s">
        <v>36</v>
      </c>
      <c r="X237" s="173">
        <f>Z105</f>
        <v>0</v>
      </c>
      <c r="Y237" s="18">
        <f>AA105</f>
        <v>0</v>
      </c>
      <c r="Z237" s="18">
        <f>AB105</f>
        <v>0</v>
      </c>
      <c r="AA237" s="18">
        <f>AC105</f>
        <v>0</v>
      </c>
      <c r="AB237" s="18">
        <f>AD105</f>
        <v>0</v>
      </c>
      <c r="AC237" s="18">
        <f>$V$93+$V$104</f>
        <v>1030.5</v>
      </c>
      <c r="AD237" s="45">
        <f>SUM(X237:AB237)</f>
        <v>0</v>
      </c>
      <c r="AE237" s="18">
        <f t="shared" si="263"/>
        <v>0</v>
      </c>
    </row>
    <row r="238" spans="2:31" ht="14.25" customHeight="1">
      <c r="G238" s="1"/>
      <c r="H238" s="1"/>
      <c r="I238" s="1"/>
      <c r="J238" s="1"/>
      <c r="K238" s="1"/>
      <c r="L238" s="1"/>
      <c r="M238" s="1"/>
      <c r="Q238" s="24" t="s">
        <v>323</v>
      </c>
      <c r="R238" s="172">
        <f>COUNTIF(R9:R229,"&gt;1")-COUNTIF(R9:R229,"&gt;=60")+COUNTIF(R9:R229,"不可")</f>
        <v>0</v>
      </c>
      <c r="T238" s="170" t="s">
        <v>324</v>
      </c>
      <c r="U238" s="24">
        <f>COUNTIF(U9:U229,4)</f>
        <v>0</v>
      </c>
      <c r="W238" s="18" t="s">
        <v>41</v>
      </c>
      <c r="X238" s="173">
        <f>Z172</f>
        <v>0</v>
      </c>
      <c r="Y238" s="18">
        <f>AA172</f>
        <v>0</v>
      </c>
      <c r="Z238" s="18">
        <f>AB172</f>
        <v>0</v>
      </c>
      <c r="AA238" s="18">
        <f>AC172</f>
        <v>0</v>
      </c>
      <c r="AB238" s="18">
        <f>AD172</f>
        <v>0</v>
      </c>
      <c r="AC238" s="18">
        <f>$V$171+$V$164+$V$121+$V$113</f>
        <v>1273.5</v>
      </c>
      <c r="AD238" s="45">
        <f>SUM(X238:AB238)</f>
        <v>0</v>
      </c>
      <c r="AE238" s="18">
        <f t="shared" si="263"/>
        <v>0</v>
      </c>
    </row>
    <row r="239" spans="2:31" ht="14.25" customHeight="1">
      <c r="G239" s="1"/>
      <c r="H239" s="1"/>
      <c r="I239" s="1"/>
      <c r="J239" s="1"/>
      <c r="K239" s="1"/>
      <c r="L239" s="1"/>
      <c r="M239" s="1"/>
      <c r="T239" s="170" t="s">
        <v>325</v>
      </c>
      <c r="U239" s="24">
        <f>COUNTIF(U9:U229,5)</f>
        <v>0</v>
      </c>
      <c r="W239" s="18" t="s">
        <v>44</v>
      </c>
      <c r="X239" s="173">
        <f>Z191</f>
        <v>0</v>
      </c>
      <c r="Y239" s="18">
        <f>AA191</f>
        <v>0</v>
      </c>
      <c r="Z239" s="18">
        <f>AB191</f>
        <v>0</v>
      </c>
      <c r="AA239" s="18">
        <f>AC191</f>
        <v>0</v>
      </c>
      <c r="AB239" s="18">
        <f>AD191</f>
        <v>0</v>
      </c>
      <c r="AC239" s="18">
        <f>$V$181+$V$190</f>
        <v>153</v>
      </c>
      <c r="AD239" s="45">
        <f>SUM(X239:AB239)</f>
        <v>0</v>
      </c>
      <c r="AE239" s="18">
        <f t="shared" si="263"/>
        <v>0</v>
      </c>
    </row>
    <row r="240" spans="2:31" ht="14.25" customHeight="1">
      <c r="G240" s="1"/>
      <c r="H240" s="1"/>
      <c r="I240" s="1"/>
      <c r="J240" s="1"/>
      <c r="K240" s="1"/>
      <c r="L240" s="1"/>
      <c r="M240" s="1"/>
      <c r="W240" s="18" t="s">
        <v>47</v>
      </c>
      <c r="X240" s="173">
        <f t="shared" ref="X240" si="264">Z213</f>
        <v>0</v>
      </c>
      <c r="Y240" s="18">
        <f>AA213</f>
        <v>0</v>
      </c>
      <c r="Z240" s="18">
        <f>AB213</f>
        <v>0</v>
      </c>
      <c r="AA240" s="18">
        <f>AC213</f>
        <v>0</v>
      </c>
      <c r="AB240" s="18">
        <f>AD213</f>
        <v>0</v>
      </c>
      <c r="AC240" s="18">
        <f>$V$198+$V$212</f>
        <v>495</v>
      </c>
      <c r="AD240" s="45">
        <f>SUM(X240:AB240)</f>
        <v>0</v>
      </c>
      <c r="AE240" s="18">
        <f t="shared" si="263"/>
        <v>0</v>
      </c>
    </row>
    <row r="241" spans="7:31" ht="14.25" customHeight="1">
      <c r="G241" s="1"/>
      <c r="H241" s="1"/>
      <c r="I241" s="1"/>
      <c r="J241" s="1"/>
      <c r="K241" s="1"/>
      <c r="L241" s="1"/>
      <c r="M241" s="1"/>
      <c r="Q241" s="590" t="s">
        <v>326</v>
      </c>
      <c r="R241" s="591"/>
      <c r="S241" s="591"/>
      <c r="T241" s="591"/>
      <c r="U241" s="592"/>
      <c r="W241" s="18" t="s">
        <v>50</v>
      </c>
      <c r="X241" s="173">
        <f t="shared" ref="X241" si="265">Z229</f>
        <v>0</v>
      </c>
      <c r="Y241" s="18">
        <f>AA229</f>
        <v>0</v>
      </c>
      <c r="Z241" s="18">
        <f>AB229</f>
        <v>0</v>
      </c>
      <c r="AA241" s="18">
        <f>AC229</f>
        <v>0</v>
      </c>
      <c r="AB241" s="18">
        <f>AD229</f>
        <v>0</v>
      </c>
      <c r="AC241" s="18">
        <f>$V$220+$V$228</f>
        <v>99</v>
      </c>
      <c r="AD241" s="45">
        <f>SUM(X241:AB241)</f>
        <v>0</v>
      </c>
      <c r="AE241" s="18">
        <f t="shared" si="263"/>
        <v>0</v>
      </c>
    </row>
    <row r="242" spans="7:31" ht="14.25" customHeight="1">
      <c r="G242" s="1"/>
      <c r="H242" s="1"/>
      <c r="I242" s="1"/>
      <c r="J242" s="1"/>
      <c r="K242" s="1"/>
      <c r="L242" s="1"/>
      <c r="M242" s="1"/>
      <c r="Q242" s="593"/>
      <c r="R242" s="594"/>
      <c r="S242" s="594"/>
      <c r="T242" s="594"/>
      <c r="U242" s="595"/>
      <c r="W242" s="24"/>
      <c r="X242" s="24"/>
      <c r="Y242" s="18"/>
      <c r="Z242" s="605" t="s">
        <v>327</v>
      </c>
      <c r="AA242" s="606"/>
      <c r="AB242" s="607"/>
      <c r="AC242" s="18">
        <f>SUM(AC235:AC241)</f>
        <v>3951</v>
      </c>
      <c r="AD242" s="18"/>
      <c r="AE242" s="18"/>
    </row>
    <row r="243" spans="7:31" ht="14.25" customHeight="1">
      <c r="Q243" s="593"/>
      <c r="R243" s="594"/>
      <c r="S243" s="594"/>
      <c r="T243" s="594"/>
      <c r="U243" s="595"/>
    </row>
    <row r="244" spans="7:31" ht="14.25" customHeight="1">
      <c r="Q244" s="596"/>
      <c r="R244" s="597"/>
      <c r="S244" s="597"/>
      <c r="T244" s="597"/>
      <c r="U244" s="598"/>
    </row>
  </sheetData>
  <autoFilter ref="B8:AD229"/>
  <mergeCells count="44">
    <mergeCell ref="B2:P4"/>
    <mergeCell ref="Q241:U244"/>
    <mergeCell ref="AE18:AE30"/>
    <mergeCell ref="E173:E175"/>
    <mergeCell ref="E182:E184"/>
    <mergeCell ref="E199:E206"/>
    <mergeCell ref="E221:E222"/>
    <mergeCell ref="E37:E41"/>
    <mergeCell ref="E65:E87"/>
    <mergeCell ref="E94:E98"/>
    <mergeCell ref="E114:E115"/>
    <mergeCell ref="E122:E158"/>
    <mergeCell ref="W233:AE233"/>
    <mergeCell ref="Z242:AB242"/>
    <mergeCell ref="B9:B48"/>
    <mergeCell ref="B49:B64"/>
    <mergeCell ref="C192:C213"/>
    <mergeCell ref="C214:C229"/>
    <mergeCell ref="F6:N6"/>
    <mergeCell ref="O6:T6"/>
    <mergeCell ref="B8:C8"/>
    <mergeCell ref="C9:C48"/>
    <mergeCell ref="C49:C64"/>
    <mergeCell ref="C65:C105"/>
    <mergeCell ref="C106:C172"/>
    <mergeCell ref="C173:C191"/>
    <mergeCell ref="B65:B105"/>
    <mergeCell ref="B106:B172"/>
    <mergeCell ref="B173:B191"/>
    <mergeCell ref="B192:B213"/>
    <mergeCell ref="B214:B229"/>
    <mergeCell ref="Q233:R233"/>
    <mergeCell ref="T233:U233"/>
    <mergeCell ref="D9:D30"/>
    <mergeCell ref="D37:D41"/>
    <mergeCell ref="D65:D87"/>
    <mergeCell ref="D94:D98"/>
    <mergeCell ref="D114:D115"/>
    <mergeCell ref="D122:D158"/>
    <mergeCell ref="D173:D175"/>
    <mergeCell ref="D182:D184"/>
    <mergeCell ref="D199:D206"/>
    <mergeCell ref="D221:D222"/>
    <mergeCell ref="E9:E30"/>
  </mergeCells>
  <phoneticPr fontId="17"/>
  <conditionalFormatting sqref="H243:H1048576 Z234:Z242 H222:H233 H8 H31:H36 H42:H48 H50:H55 H58:H97 H108:H124 H126:H134 H136:H143 H99:H105 H145:H220">
    <cfRule type="expression" dxfId="203" priority="1" stopIfTrue="1">
      <formula>"必修"</formula>
    </cfRule>
  </conditionalFormatting>
  <conditionalFormatting sqref="I207:I220 I222:I232 I31:I36 I42:I48 I50:I55 I58:I97 I108:I124 I145:I205 I126:I134 I136:I143 I99:I105">
    <cfRule type="expression" dxfId="202" priority="2" stopIfTrue="1">
      <formula>NOT(ISERROR(SEARCH("学修",I31)))</formula>
    </cfRule>
    <cfRule type="expression" dxfId="201" priority="3" stopIfTrue="1">
      <formula>NOT(ISERROR(SEARCH("履修",I31)))</formula>
    </cfRule>
  </conditionalFormatting>
  <conditionalFormatting sqref="G207:G220 G222:G232 G31:G36 G42:G48 G50:G55 G58:G97 G108:G124 G126:G134 G136:G205 G99:G105">
    <cfRule type="expression" dxfId="200" priority="4" stopIfTrue="1">
      <formula>NOT(ISERROR(SEARCH("学修+$I$2:$I$232",G31)))</formula>
    </cfRule>
  </conditionalFormatting>
  <conditionalFormatting sqref="L207:L220 L222:L232 L31:L36 L42:L48 L50:L55 L108:L124 L145:L205 L126:L134 L136:L143 L99:L105 L58:L97">
    <cfRule type="cellIs" priority="5" stopIfTrue="1" operator="lessThanOrEqual">
      <formula>22</formula>
    </cfRule>
    <cfRule type="expression" dxfId="199" priority="6" stopIfTrue="1">
      <formula>"22.5&gt;$L$2:$L$232&gt;1"</formula>
    </cfRule>
  </conditionalFormatting>
  <conditionalFormatting sqref="H222:H232 H31:H36 H42:H48 H50:H55 H58:H97 H108:H124 H126:H134 H136:H143 H99:H105 H145:H220">
    <cfRule type="expression" dxfId="198" priority="7" stopIfTrue="1">
      <formula>LEFT(H31,LEN("自由選択"))="自由選択"</formula>
    </cfRule>
    <cfRule type="expression" dxfId="197" priority="8" stopIfTrue="1">
      <formula>LEFT(H31,LEN("選択"))="選択"</formula>
    </cfRule>
    <cfRule type="expression" dxfId="196" priority="9" stopIfTrue="1">
      <formula>NOT(ISERROR(SEARCH("必修選択",H31)))</formula>
    </cfRule>
  </conditionalFormatting>
  <conditionalFormatting sqref="K207:K220 K222:K232 K31:K36 K42:K48 K50:K55 K58:K97 K108:K124 K145:K205 K126:K134 K136:K143 K99:K105">
    <cfRule type="expression" dxfId="195" priority="10" stopIfTrue="1">
      <formula>NOT(ISERROR(SEARCH("半期",K31)))</formula>
    </cfRule>
    <cfRule type="expression" dxfId="194" priority="11" stopIfTrue="1">
      <formula>NOT(ISERROR(SEARCH("通年",K31)))</formula>
    </cfRule>
  </conditionalFormatting>
  <conditionalFormatting sqref="J207:J220 J222:J232 J31:J36 J42:J48 J50:J55 J58:J97 J108:J124 J145:J205 J126:J134 J136:J143 J99:J105">
    <cfRule type="cellIs" dxfId="193" priority="12" stopIfTrue="1" operator="equal">
      <formula>5</formula>
    </cfRule>
    <cfRule type="cellIs" dxfId="192" priority="13" stopIfTrue="1" operator="equal">
      <formula>4</formula>
    </cfRule>
    <cfRule type="cellIs" dxfId="191" priority="14" stopIfTrue="1" operator="equal">
      <formula>3</formula>
    </cfRule>
  </conditionalFormatting>
  <conditionalFormatting sqref="G207:G220 G243:G1048576 Y242 G222:G233 G31:G36 G42:G48 G50:G55 G58:G97 G108:G124 G126:G134 G136:G205 G99:G105">
    <cfRule type="cellIs" dxfId="190" priority="15" stopIfTrue="1" operator="greaterThanOrEqual">
      <formula>4</formula>
    </cfRule>
    <cfRule type="cellIs" dxfId="189" priority="16" stopIfTrue="1" operator="equal">
      <formula>2</formula>
    </cfRule>
    <cfRule type="cellIs" dxfId="188" priority="17" stopIfTrue="1" operator="equal">
      <formula>1</formula>
    </cfRule>
  </conditionalFormatting>
  <conditionalFormatting sqref="I206">
    <cfRule type="expression" dxfId="187" priority="18" stopIfTrue="1">
      <formula>NOT(ISERROR(SEARCH("学修",I206)))</formula>
    </cfRule>
    <cfRule type="expression" dxfId="186" priority="19" stopIfTrue="1">
      <formula>NOT(ISERROR(SEARCH("履修",I206)))</formula>
    </cfRule>
  </conditionalFormatting>
  <conditionalFormatting sqref="G206">
    <cfRule type="cellIs" dxfId="185" priority="20" stopIfTrue="1" operator="greaterThanOrEqual">
      <formula>4</formula>
    </cfRule>
    <cfRule type="cellIs" dxfId="184" priority="21" stopIfTrue="1" operator="equal">
      <formula>2</formula>
    </cfRule>
    <cfRule type="cellIs" dxfId="183" priority="22" stopIfTrue="1" operator="equal">
      <formula>1</formula>
    </cfRule>
    <cfRule type="expression" dxfId="182" priority="23" stopIfTrue="1">
      <formula>NOT(ISERROR(SEARCH("学修+$I$2:$I$232",G206)))</formula>
    </cfRule>
  </conditionalFormatting>
  <conditionalFormatting sqref="L206">
    <cfRule type="cellIs" priority="24" stopIfTrue="1" operator="lessThanOrEqual">
      <formula>22</formula>
    </cfRule>
    <cfRule type="expression" dxfId="181" priority="25" stopIfTrue="1">
      <formula>"22.5&gt;$L$2:$L$232&gt;1"</formula>
    </cfRule>
  </conditionalFormatting>
  <conditionalFormatting sqref="K206">
    <cfRule type="expression" dxfId="180" priority="26" stopIfTrue="1">
      <formula>NOT(ISERROR(SEARCH("半期",K206)))</formula>
    </cfRule>
    <cfRule type="expression" dxfId="179" priority="27" stopIfTrue="1">
      <formula>NOT(ISERROR(SEARCH("通年",K206)))</formula>
    </cfRule>
  </conditionalFormatting>
  <conditionalFormatting sqref="J206">
    <cfRule type="cellIs" dxfId="178" priority="28" stopIfTrue="1" operator="equal">
      <formula>5</formula>
    </cfRule>
    <cfRule type="cellIs" dxfId="177" priority="29" stopIfTrue="1" operator="equal">
      <formula>4</formula>
    </cfRule>
    <cfRule type="cellIs" dxfId="176" priority="30" stopIfTrue="1" operator="equal">
      <formula>3</formula>
    </cfRule>
  </conditionalFormatting>
  <conditionalFormatting sqref="H107">
    <cfRule type="expression" dxfId="175" priority="31" stopIfTrue="1">
      <formula>LEFT(H107,LEN("自由選択"))="自由選択"</formula>
    </cfRule>
    <cfRule type="expression" dxfId="174" priority="32" stopIfTrue="1">
      <formula>LEFT(H107,LEN("選択"))="選択"</formula>
    </cfRule>
    <cfRule type="expression" dxfId="173" priority="33" stopIfTrue="1">
      <formula>NOT(ISERROR(SEARCH("必修選択",H107)))</formula>
    </cfRule>
    <cfRule type="expression" dxfId="172" priority="34" stopIfTrue="1">
      <formula>"必修"</formula>
    </cfRule>
  </conditionalFormatting>
  <conditionalFormatting sqref="I107">
    <cfRule type="expression" dxfId="171" priority="35" stopIfTrue="1">
      <formula>NOT(ISERROR(SEARCH("学修",I107)))</formula>
    </cfRule>
    <cfRule type="expression" dxfId="170" priority="36" stopIfTrue="1">
      <formula>NOT(ISERROR(SEARCH("履修",I107)))</formula>
    </cfRule>
  </conditionalFormatting>
  <conditionalFormatting sqref="G107">
    <cfRule type="cellIs" dxfId="169" priority="37" stopIfTrue="1" operator="greaterThanOrEqual">
      <formula>4</formula>
    </cfRule>
    <cfRule type="cellIs" dxfId="168" priority="38" stopIfTrue="1" operator="equal">
      <formula>2</formula>
    </cfRule>
    <cfRule type="cellIs" dxfId="167" priority="39" stopIfTrue="1" operator="equal">
      <formula>1</formula>
    </cfRule>
    <cfRule type="expression" dxfId="166" priority="40" stopIfTrue="1">
      <formula>NOT(ISERROR(SEARCH("学修+$I$2:$I$232",G107)))</formula>
    </cfRule>
  </conditionalFormatting>
  <conditionalFormatting sqref="L107">
    <cfRule type="cellIs" priority="41" stopIfTrue="1" operator="lessThanOrEqual">
      <formula>22</formula>
    </cfRule>
    <cfRule type="expression" dxfId="165" priority="42" stopIfTrue="1">
      <formula>"22.5&gt;$L$2:$L$232&gt;1"</formula>
    </cfRule>
  </conditionalFormatting>
  <conditionalFormatting sqref="K107">
    <cfRule type="expression" dxfId="164" priority="43" stopIfTrue="1">
      <formula>NOT(ISERROR(SEARCH("半期",K107)))</formula>
    </cfRule>
    <cfRule type="expression" dxfId="163" priority="44" stopIfTrue="1">
      <formula>NOT(ISERROR(SEARCH("通年",K107)))</formula>
    </cfRule>
  </conditionalFormatting>
  <conditionalFormatting sqref="J107">
    <cfRule type="cellIs" dxfId="162" priority="45" stopIfTrue="1" operator="equal">
      <formula>5</formula>
    </cfRule>
    <cfRule type="cellIs" dxfId="161" priority="46" stopIfTrue="1" operator="equal">
      <formula>4</formula>
    </cfRule>
    <cfRule type="cellIs" dxfId="160" priority="47" stopIfTrue="1" operator="equal">
      <formula>3</formula>
    </cfRule>
  </conditionalFormatting>
  <conditionalFormatting sqref="H221">
    <cfRule type="expression" dxfId="159" priority="48" stopIfTrue="1">
      <formula>LEFT(H221,LEN("自由選択"))="自由選択"</formula>
    </cfRule>
    <cfRule type="expression" dxfId="158" priority="49" stopIfTrue="1">
      <formula>LEFT(H221,LEN("選択"))="選択"</formula>
    </cfRule>
    <cfRule type="expression" dxfId="157" priority="50" stopIfTrue="1">
      <formula>NOT(ISERROR(SEARCH("必修選択",H221)))</formula>
    </cfRule>
    <cfRule type="expression" dxfId="156" priority="51" stopIfTrue="1">
      <formula>"必修"</formula>
    </cfRule>
  </conditionalFormatting>
  <conditionalFormatting sqref="I221">
    <cfRule type="expression" dxfId="155" priority="52" stopIfTrue="1">
      <formula>NOT(ISERROR(SEARCH("学修",I221)))</formula>
    </cfRule>
    <cfRule type="expression" dxfId="154" priority="53" stopIfTrue="1">
      <formula>NOT(ISERROR(SEARCH("履修",I221)))</formula>
    </cfRule>
  </conditionalFormatting>
  <conditionalFormatting sqref="G221">
    <cfRule type="cellIs" dxfId="153" priority="54" stopIfTrue="1" operator="greaterThanOrEqual">
      <formula>4</formula>
    </cfRule>
    <cfRule type="cellIs" dxfId="152" priority="55" stopIfTrue="1" operator="equal">
      <formula>2</formula>
    </cfRule>
    <cfRule type="cellIs" dxfId="151" priority="56" stopIfTrue="1" operator="equal">
      <formula>1</formula>
    </cfRule>
    <cfRule type="expression" dxfId="150" priority="57" stopIfTrue="1">
      <formula>NOT(ISERROR(SEARCH("学修+$I$2:$I$232",G221)))</formula>
    </cfRule>
  </conditionalFormatting>
  <conditionalFormatting sqref="L221">
    <cfRule type="cellIs" priority="58" stopIfTrue="1" operator="lessThanOrEqual">
      <formula>22</formula>
    </cfRule>
    <cfRule type="expression" dxfId="149" priority="59" stopIfTrue="1">
      <formula>"22.5&gt;$L$2:$L$232&gt;1"</formula>
    </cfRule>
  </conditionalFormatting>
  <conditionalFormatting sqref="K221">
    <cfRule type="expression" dxfId="148" priority="60" stopIfTrue="1">
      <formula>NOT(ISERROR(SEARCH("半期",K221)))</formula>
    </cfRule>
    <cfRule type="expression" dxfId="147" priority="61" stopIfTrue="1">
      <formula>NOT(ISERROR(SEARCH("通年",K221)))</formula>
    </cfRule>
  </conditionalFormatting>
  <conditionalFormatting sqref="J221">
    <cfRule type="cellIs" dxfId="146" priority="62" stopIfTrue="1" operator="equal">
      <formula>5</formula>
    </cfRule>
    <cfRule type="cellIs" dxfId="145" priority="63" stopIfTrue="1" operator="equal">
      <formula>4</formula>
    </cfRule>
    <cfRule type="cellIs" dxfId="144" priority="64" stopIfTrue="1" operator="equal">
      <formula>3</formula>
    </cfRule>
  </conditionalFormatting>
  <conditionalFormatting sqref="H9:H30">
    <cfRule type="expression" dxfId="143" priority="65" stopIfTrue="1">
      <formula>LEFT(H9,LEN("自由選択"))="自由選択"</formula>
    </cfRule>
    <cfRule type="expression" dxfId="142" priority="66" stopIfTrue="1">
      <formula>LEFT(H9,LEN("選択"))="選択"</formula>
    </cfRule>
    <cfRule type="expression" dxfId="141" priority="67" stopIfTrue="1">
      <formula>NOT(ISERROR(SEARCH("必修選択",H9)))</formula>
    </cfRule>
    <cfRule type="expression" dxfId="140" priority="68" stopIfTrue="1">
      <formula>"必修"</formula>
    </cfRule>
  </conditionalFormatting>
  <conditionalFormatting sqref="I9:I30">
    <cfRule type="expression" dxfId="139" priority="69" stopIfTrue="1">
      <formula>NOT(ISERROR(SEARCH("学修",I9)))</formula>
    </cfRule>
    <cfRule type="expression" dxfId="138" priority="70" stopIfTrue="1">
      <formula>NOT(ISERROR(SEARCH("履修",I9)))</formula>
    </cfRule>
  </conditionalFormatting>
  <conditionalFormatting sqref="G9">
    <cfRule type="expression" dxfId="137" priority="71" stopIfTrue="1">
      <formula>"IF($I$2=""学修"")"</formula>
    </cfRule>
    <cfRule type="expression" dxfId="136" priority="72" stopIfTrue="1">
      <formula>NOT(ISERROR(SEARCH("学修+$I$2:$I$232",G9)))</formula>
    </cfRule>
  </conditionalFormatting>
  <conditionalFormatting sqref="G9:G30">
    <cfRule type="cellIs" dxfId="135" priority="73" stopIfTrue="1" operator="greaterThanOrEqual">
      <formula>4</formula>
    </cfRule>
    <cfRule type="cellIs" dxfId="134" priority="74" stopIfTrue="1" operator="equal">
      <formula>2</formula>
    </cfRule>
    <cfRule type="cellIs" dxfId="133" priority="75" stopIfTrue="1" operator="equal">
      <formula>1</formula>
    </cfRule>
    <cfRule type="expression" dxfId="132" priority="76" stopIfTrue="1">
      <formula>NOT(ISERROR(SEARCH("学修+$I$2:$I$232",G9)))</formula>
    </cfRule>
  </conditionalFormatting>
  <conditionalFormatting sqref="L9:L30">
    <cfRule type="cellIs" dxfId="131" priority="77" stopIfTrue="1" operator="lessThanOrEqual">
      <formula>22</formula>
    </cfRule>
    <cfRule type="cellIs" priority="78" stopIfTrue="1" operator="lessThanOrEqual">
      <formula>22</formula>
    </cfRule>
    <cfRule type="expression" dxfId="130" priority="79" stopIfTrue="1">
      <formula>"22.5&gt;$L$2:$L$232&gt;1"</formula>
    </cfRule>
  </conditionalFormatting>
  <conditionalFormatting sqref="K9:K30">
    <cfRule type="expression" dxfId="129" priority="80" stopIfTrue="1">
      <formula>NOT(ISERROR(SEARCH("半期",K9)))</formula>
    </cfRule>
    <cfRule type="expression" dxfId="128" priority="81" stopIfTrue="1">
      <formula>NOT(ISERROR(SEARCH("通年",K9)))</formula>
    </cfRule>
  </conditionalFormatting>
  <conditionalFormatting sqref="J9:J30">
    <cfRule type="cellIs" dxfId="127" priority="82" stopIfTrue="1" operator="equal">
      <formula>5</formula>
    </cfRule>
    <cfRule type="cellIs" dxfId="126" priority="83" stopIfTrue="1" operator="equal">
      <formula>4</formula>
    </cfRule>
    <cfRule type="cellIs" dxfId="125" priority="84" stopIfTrue="1" operator="equal">
      <formula>3</formula>
    </cfRule>
  </conditionalFormatting>
  <conditionalFormatting sqref="H37:H41">
    <cfRule type="expression" dxfId="124" priority="85" stopIfTrue="1">
      <formula>LEFT(H37,LEN("自由選択"))="自由選択"</formula>
    </cfRule>
    <cfRule type="expression" dxfId="123" priority="86" stopIfTrue="1">
      <formula>LEFT(H37,LEN("選択"))="選択"</formula>
    </cfRule>
    <cfRule type="expression" dxfId="122" priority="87" stopIfTrue="1">
      <formula>NOT(ISERROR(SEARCH("必修選択",H37)))</formula>
    </cfRule>
    <cfRule type="expression" dxfId="121" priority="88" stopIfTrue="1">
      <formula>"必修"</formula>
    </cfRule>
  </conditionalFormatting>
  <conditionalFormatting sqref="I37:I41">
    <cfRule type="expression" dxfId="120" priority="89" stopIfTrue="1">
      <formula>NOT(ISERROR(SEARCH("学修",I37)))</formula>
    </cfRule>
    <cfRule type="expression" dxfId="119" priority="90" stopIfTrue="1">
      <formula>NOT(ISERROR(SEARCH("履修",I37)))</formula>
    </cfRule>
  </conditionalFormatting>
  <conditionalFormatting sqref="G37:G41">
    <cfRule type="cellIs" dxfId="118" priority="91" stopIfTrue="1" operator="greaterThanOrEqual">
      <formula>4</formula>
    </cfRule>
    <cfRule type="cellIs" dxfId="117" priority="92" stopIfTrue="1" operator="equal">
      <formula>2</formula>
    </cfRule>
    <cfRule type="cellIs" dxfId="116" priority="93" stopIfTrue="1" operator="equal">
      <formula>1</formula>
    </cfRule>
    <cfRule type="expression" dxfId="115" priority="94" stopIfTrue="1">
      <formula>NOT(ISERROR(SEARCH("学修+$I$2:$I$232",G37)))</formula>
    </cfRule>
  </conditionalFormatting>
  <conditionalFormatting sqref="L37:L41">
    <cfRule type="cellIs" priority="95" stopIfTrue="1" operator="lessThanOrEqual">
      <formula>22</formula>
    </cfRule>
    <cfRule type="expression" dxfId="114" priority="96" stopIfTrue="1">
      <formula>"22.5&gt;$L$2:$L$232&gt;1"</formula>
    </cfRule>
  </conditionalFormatting>
  <conditionalFormatting sqref="K37:K41">
    <cfRule type="expression" dxfId="113" priority="97" stopIfTrue="1">
      <formula>NOT(ISERROR(SEARCH("半期",K37)))</formula>
    </cfRule>
    <cfRule type="expression" dxfId="112" priority="98" stopIfTrue="1">
      <formula>NOT(ISERROR(SEARCH("通年",K37)))</formula>
    </cfRule>
  </conditionalFormatting>
  <conditionalFormatting sqref="J37:J41">
    <cfRule type="cellIs" dxfId="111" priority="99" stopIfTrue="1" operator="equal">
      <formula>5</formula>
    </cfRule>
    <cfRule type="cellIs" dxfId="110" priority="100" stopIfTrue="1" operator="equal">
      <formula>4</formula>
    </cfRule>
    <cfRule type="cellIs" dxfId="109" priority="101" stopIfTrue="1" operator="equal">
      <formula>3</formula>
    </cfRule>
  </conditionalFormatting>
  <conditionalFormatting sqref="H49">
    <cfRule type="expression" dxfId="108" priority="102" stopIfTrue="1">
      <formula>LEFT(H49,LEN("自由選択"))="自由選択"</formula>
    </cfRule>
    <cfRule type="expression" dxfId="107" priority="103" stopIfTrue="1">
      <formula>LEFT(H49,LEN("選択"))="選択"</formula>
    </cfRule>
    <cfRule type="expression" dxfId="106" priority="104" stopIfTrue="1">
      <formula>NOT(ISERROR(SEARCH("必修選択",H49)))</formula>
    </cfRule>
    <cfRule type="expression" dxfId="105" priority="105" stopIfTrue="1">
      <formula>"必修"</formula>
    </cfRule>
  </conditionalFormatting>
  <conditionalFormatting sqref="I49">
    <cfRule type="expression" dxfId="104" priority="106" stopIfTrue="1">
      <formula>NOT(ISERROR(SEARCH("学修",I49)))</formula>
    </cfRule>
    <cfRule type="expression" dxfId="103" priority="107" stopIfTrue="1">
      <formula>NOT(ISERROR(SEARCH("履修",I49)))</formula>
    </cfRule>
  </conditionalFormatting>
  <conditionalFormatting sqref="G49">
    <cfRule type="cellIs" dxfId="102" priority="108" stopIfTrue="1" operator="greaterThanOrEqual">
      <formula>4</formula>
    </cfRule>
    <cfRule type="cellIs" dxfId="101" priority="109" stopIfTrue="1" operator="equal">
      <formula>2</formula>
    </cfRule>
    <cfRule type="cellIs" dxfId="100" priority="110" stopIfTrue="1" operator="equal">
      <formula>1</formula>
    </cfRule>
    <cfRule type="expression" dxfId="99" priority="111" stopIfTrue="1">
      <formula>NOT(ISERROR(SEARCH("学修+$I$2:$I$232",G49)))</formula>
    </cfRule>
  </conditionalFormatting>
  <conditionalFormatting sqref="L49">
    <cfRule type="cellIs" priority="112" stopIfTrue="1" operator="lessThanOrEqual">
      <formula>22</formula>
    </cfRule>
    <cfRule type="expression" dxfId="98" priority="113" stopIfTrue="1">
      <formula>"22.5&gt;$L$2:$L$232&gt;1"</formula>
    </cfRule>
  </conditionalFormatting>
  <conditionalFormatting sqref="K49">
    <cfRule type="expression" dxfId="97" priority="114" stopIfTrue="1">
      <formula>NOT(ISERROR(SEARCH("半期",K49)))</formula>
    </cfRule>
    <cfRule type="expression" dxfId="96" priority="115" stopIfTrue="1">
      <formula>NOT(ISERROR(SEARCH("通年",K49)))</formula>
    </cfRule>
  </conditionalFormatting>
  <conditionalFormatting sqref="J49">
    <cfRule type="cellIs" dxfId="95" priority="116" stopIfTrue="1" operator="equal">
      <formula>5</formula>
    </cfRule>
    <cfRule type="cellIs" dxfId="94" priority="117" stopIfTrue="1" operator="equal">
      <formula>4</formula>
    </cfRule>
    <cfRule type="cellIs" dxfId="93" priority="118" stopIfTrue="1" operator="equal">
      <formula>3</formula>
    </cfRule>
  </conditionalFormatting>
  <conditionalFormatting sqref="H56:H57">
    <cfRule type="expression" dxfId="92" priority="119" stopIfTrue="1">
      <formula>LEFT(H56,LEN("自由選択"))="自由選択"</formula>
    </cfRule>
    <cfRule type="expression" dxfId="91" priority="120" stopIfTrue="1">
      <formula>LEFT(H56,LEN("選択"))="選択"</formula>
    </cfRule>
    <cfRule type="expression" dxfId="90" priority="121" stopIfTrue="1">
      <formula>NOT(ISERROR(SEARCH("必修選択",H56)))</formula>
    </cfRule>
    <cfRule type="expression" dxfId="89" priority="122" stopIfTrue="1">
      <formula>"必修"</formula>
    </cfRule>
  </conditionalFormatting>
  <conditionalFormatting sqref="I56:I57">
    <cfRule type="expression" dxfId="88" priority="123" stopIfTrue="1">
      <formula>NOT(ISERROR(SEARCH("学修",I56)))</formula>
    </cfRule>
    <cfRule type="expression" dxfId="87" priority="124" stopIfTrue="1">
      <formula>NOT(ISERROR(SEARCH("履修",I56)))</formula>
    </cfRule>
  </conditionalFormatting>
  <conditionalFormatting sqref="G56:G57">
    <cfRule type="cellIs" dxfId="86" priority="125" stopIfTrue="1" operator="greaterThanOrEqual">
      <formula>4</formula>
    </cfRule>
    <cfRule type="cellIs" dxfId="85" priority="126" stopIfTrue="1" operator="equal">
      <formula>2</formula>
    </cfRule>
    <cfRule type="cellIs" dxfId="84" priority="127" stopIfTrue="1" operator="equal">
      <formula>1</formula>
    </cfRule>
    <cfRule type="expression" dxfId="83" priority="128" stopIfTrue="1">
      <formula>NOT(ISERROR(SEARCH("学修+$I$2:$I$232",G56)))</formula>
    </cfRule>
  </conditionalFormatting>
  <conditionalFormatting sqref="L56">
    <cfRule type="cellIs" priority="129" stopIfTrue="1" operator="lessThanOrEqual">
      <formula>22</formula>
    </cfRule>
    <cfRule type="expression" dxfId="82" priority="130" stopIfTrue="1">
      <formula>"22.5&gt;$L$2:$L$232&gt;1"</formula>
    </cfRule>
  </conditionalFormatting>
  <conditionalFormatting sqref="K56:K57">
    <cfRule type="expression" dxfId="81" priority="131" stopIfTrue="1">
      <formula>NOT(ISERROR(SEARCH("半期",K56)))</formula>
    </cfRule>
    <cfRule type="expression" dxfId="80" priority="132" stopIfTrue="1">
      <formula>NOT(ISERROR(SEARCH("通年",K56)))</formula>
    </cfRule>
  </conditionalFormatting>
  <conditionalFormatting sqref="J56:J57">
    <cfRule type="cellIs" dxfId="79" priority="133" stopIfTrue="1" operator="equal">
      <formula>5</formula>
    </cfRule>
    <cfRule type="cellIs" dxfId="78" priority="134" stopIfTrue="1" operator="equal">
      <formula>4</formula>
    </cfRule>
    <cfRule type="cellIs" dxfId="77" priority="135" stopIfTrue="1" operator="equal">
      <formula>3</formula>
    </cfRule>
  </conditionalFormatting>
  <conditionalFormatting sqref="G98">
    <cfRule type="expression" dxfId="76" priority="136" stopIfTrue="1">
      <formula>NOT(ISERROR(SEARCH("学修+$I$2:$I$232",G98)))</formula>
    </cfRule>
    <cfRule type="cellIs" dxfId="75" priority="137" stopIfTrue="1" operator="greaterThanOrEqual">
      <formula>4</formula>
    </cfRule>
    <cfRule type="cellIs" dxfId="74" priority="138" stopIfTrue="1" operator="equal">
      <formula>2</formula>
    </cfRule>
    <cfRule type="cellIs" dxfId="73" priority="139" stopIfTrue="1" operator="equal">
      <formula>1</formula>
    </cfRule>
  </conditionalFormatting>
  <conditionalFormatting sqref="H98">
    <cfRule type="expression" dxfId="72" priority="140" stopIfTrue="1">
      <formula>LEFT(H98,LEN("自由選択"))="自由選択"</formula>
    </cfRule>
    <cfRule type="expression" dxfId="71" priority="141" stopIfTrue="1">
      <formula>LEFT(H98,LEN("選択"))="選択"</formula>
    </cfRule>
    <cfRule type="expression" dxfId="70" priority="142" stopIfTrue="1">
      <formula>NOT(ISERROR(SEARCH("必修選択",H98)))</formula>
    </cfRule>
    <cfRule type="expression" dxfId="69" priority="143" stopIfTrue="1">
      <formula>"必修"</formula>
    </cfRule>
  </conditionalFormatting>
  <conditionalFormatting sqref="I98">
    <cfRule type="expression" dxfId="68" priority="144" stopIfTrue="1">
      <formula>NOT(ISERROR(SEARCH("学修",I98)))</formula>
    </cfRule>
    <cfRule type="expression" dxfId="67" priority="145" stopIfTrue="1">
      <formula>NOT(ISERROR(SEARCH("履修",I98)))</formula>
    </cfRule>
  </conditionalFormatting>
  <conditionalFormatting sqref="L98">
    <cfRule type="cellIs" priority="146" stopIfTrue="1" operator="lessThanOrEqual">
      <formula>22</formula>
    </cfRule>
    <cfRule type="expression" dxfId="66" priority="147" stopIfTrue="1">
      <formula>"22.5&gt;$L$2:$L$232&gt;1"</formula>
    </cfRule>
  </conditionalFormatting>
  <conditionalFormatting sqref="K98">
    <cfRule type="expression" dxfId="65" priority="148" stopIfTrue="1">
      <formula>NOT(ISERROR(SEARCH("半期",K98)))</formula>
    </cfRule>
    <cfRule type="expression" dxfId="64" priority="149" stopIfTrue="1">
      <formula>NOT(ISERROR(SEARCH("通年",K98)))</formula>
    </cfRule>
  </conditionalFormatting>
  <conditionalFormatting sqref="J98">
    <cfRule type="cellIs" dxfId="63" priority="150" stopIfTrue="1" operator="equal">
      <formula>5</formula>
    </cfRule>
    <cfRule type="cellIs" dxfId="62" priority="151" stopIfTrue="1" operator="equal">
      <formula>4</formula>
    </cfRule>
    <cfRule type="cellIs" dxfId="61" priority="152" stopIfTrue="1" operator="equal">
      <formula>3</formula>
    </cfRule>
  </conditionalFormatting>
  <conditionalFormatting sqref="L57">
    <cfRule type="cellIs" priority="153" stopIfTrue="1" operator="lessThanOrEqual">
      <formula>22</formula>
    </cfRule>
    <cfRule type="expression" dxfId="60" priority="154" stopIfTrue="1">
      <formula>"22.5&gt;$L$2:$L$232&gt;1"</formula>
    </cfRule>
  </conditionalFormatting>
  <conditionalFormatting sqref="H125">
    <cfRule type="expression" dxfId="59" priority="155" stopIfTrue="1">
      <formula>LEFT(H125,LEN("自由選択"))="自由選択"</formula>
    </cfRule>
    <cfRule type="expression" dxfId="58" priority="156" stopIfTrue="1">
      <formula>LEFT(H125,LEN("選択"))="選択"</formula>
    </cfRule>
    <cfRule type="expression" dxfId="57" priority="157" stopIfTrue="1">
      <formula>NOT(ISERROR(SEARCH("必修選択",H125)))</formula>
    </cfRule>
    <cfRule type="expression" dxfId="56" priority="158" stopIfTrue="1">
      <formula>"必修"</formula>
    </cfRule>
  </conditionalFormatting>
  <conditionalFormatting sqref="I125">
    <cfRule type="expression" dxfId="55" priority="159" stopIfTrue="1">
      <formula>NOT(ISERROR(SEARCH("学修",I125)))</formula>
    </cfRule>
    <cfRule type="expression" dxfId="54" priority="160" stopIfTrue="1">
      <formula>NOT(ISERROR(SEARCH("履修",I125)))</formula>
    </cfRule>
  </conditionalFormatting>
  <conditionalFormatting sqref="G125">
    <cfRule type="cellIs" dxfId="53" priority="161" stopIfTrue="1" operator="greaterThanOrEqual">
      <formula>4</formula>
    </cfRule>
    <cfRule type="cellIs" dxfId="52" priority="162" stopIfTrue="1" operator="equal">
      <formula>2</formula>
    </cfRule>
    <cfRule type="cellIs" dxfId="51" priority="163" stopIfTrue="1" operator="equal">
      <formula>1</formula>
    </cfRule>
    <cfRule type="expression" dxfId="50" priority="164" stopIfTrue="1">
      <formula>NOT(ISERROR(SEARCH("学修+$I$2:$I$232",G125)))</formula>
    </cfRule>
  </conditionalFormatting>
  <conditionalFormatting sqref="L125">
    <cfRule type="cellIs" priority="165" stopIfTrue="1" operator="lessThanOrEqual">
      <formula>22</formula>
    </cfRule>
    <cfRule type="expression" dxfId="49" priority="166" stopIfTrue="1">
      <formula>"22.5&gt;$L$2:$L$232&gt;1"</formula>
    </cfRule>
  </conditionalFormatting>
  <conditionalFormatting sqref="K125">
    <cfRule type="expression" dxfId="48" priority="167" stopIfTrue="1">
      <formula>NOT(ISERROR(SEARCH("半期",K125)))</formula>
    </cfRule>
    <cfRule type="expression" dxfId="47" priority="168" stopIfTrue="1">
      <formula>NOT(ISERROR(SEARCH("通年",K125)))</formula>
    </cfRule>
  </conditionalFormatting>
  <conditionalFormatting sqref="J125">
    <cfRule type="cellIs" dxfId="46" priority="169" stopIfTrue="1" operator="equal">
      <formula>5</formula>
    </cfRule>
    <cfRule type="cellIs" dxfId="45" priority="170" stopIfTrue="1" operator="equal">
      <formula>4</formula>
    </cfRule>
    <cfRule type="cellIs" dxfId="44" priority="171" stopIfTrue="1" operator="equal">
      <formula>3</formula>
    </cfRule>
  </conditionalFormatting>
  <conditionalFormatting sqref="H135">
    <cfRule type="expression" dxfId="43" priority="172" stopIfTrue="1">
      <formula>LEFT(H135,LEN("自由選択"))="自由選択"</formula>
    </cfRule>
    <cfRule type="expression" dxfId="42" priority="173" stopIfTrue="1">
      <formula>LEFT(H135,LEN("選択"))="選択"</formula>
    </cfRule>
    <cfRule type="expression" dxfId="41" priority="174" stopIfTrue="1">
      <formula>NOT(ISERROR(SEARCH("必修選択",H135)))</formula>
    </cfRule>
    <cfRule type="expression" dxfId="40" priority="175" stopIfTrue="1">
      <formula>"必修"</formula>
    </cfRule>
  </conditionalFormatting>
  <conditionalFormatting sqref="I135">
    <cfRule type="expression" dxfId="39" priority="176" stopIfTrue="1">
      <formula>NOT(ISERROR(SEARCH("学修",I135)))</formula>
    </cfRule>
    <cfRule type="expression" dxfId="38" priority="177" stopIfTrue="1">
      <formula>NOT(ISERROR(SEARCH("履修",I135)))</formula>
    </cfRule>
  </conditionalFormatting>
  <conditionalFormatting sqref="G135">
    <cfRule type="cellIs" dxfId="37" priority="178" stopIfTrue="1" operator="greaterThanOrEqual">
      <formula>4</formula>
    </cfRule>
    <cfRule type="cellIs" dxfId="36" priority="179" stopIfTrue="1" operator="equal">
      <formula>2</formula>
    </cfRule>
    <cfRule type="cellIs" dxfId="35" priority="180" stopIfTrue="1" operator="equal">
      <formula>1</formula>
    </cfRule>
    <cfRule type="expression" dxfId="34" priority="181" stopIfTrue="1">
      <formula>NOT(ISERROR(SEARCH("学修+$I$2:$I$232",G135)))</formula>
    </cfRule>
  </conditionalFormatting>
  <conditionalFormatting sqref="L135">
    <cfRule type="cellIs" priority="182" stopIfTrue="1" operator="lessThanOrEqual">
      <formula>22</formula>
    </cfRule>
    <cfRule type="expression" dxfId="33" priority="183" stopIfTrue="1">
      <formula>"22.5&gt;$L$2:$L$232&gt;1"</formula>
    </cfRule>
  </conditionalFormatting>
  <conditionalFormatting sqref="K135">
    <cfRule type="expression" dxfId="32" priority="184" stopIfTrue="1">
      <formula>NOT(ISERROR(SEARCH("半期",K135)))</formula>
    </cfRule>
    <cfRule type="expression" dxfId="31" priority="185" stopIfTrue="1">
      <formula>NOT(ISERROR(SEARCH("通年",K135)))</formula>
    </cfRule>
  </conditionalFormatting>
  <conditionalFormatting sqref="J135">
    <cfRule type="cellIs" dxfId="30" priority="186" stopIfTrue="1" operator="equal">
      <formula>5</formula>
    </cfRule>
    <cfRule type="cellIs" dxfId="29" priority="187" stopIfTrue="1" operator="equal">
      <formula>4</formula>
    </cfRule>
    <cfRule type="cellIs" dxfId="28" priority="188" stopIfTrue="1" operator="equal">
      <formula>3</formula>
    </cfRule>
  </conditionalFormatting>
  <conditionalFormatting sqref="H144">
    <cfRule type="expression" dxfId="27" priority="189" stopIfTrue="1">
      <formula>LEFT(H144,LEN("自由選択"))="自由選択"</formula>
    </cfRule>
    <cfRule type="expression" dxfId="26" priority="190" stopIfTrue="1">
      <formula>LEFT(H144,LEN("選択"))="選択"</formula>
    </cfRule>
    <cfRule type="expression" dxfId="25" priority="191" stopIfTrue="1">
      <formula>NOT(ISERROR(SEARCH("必修選択",H144)))</formula>
    </cfRule>
    <cfRule type="expression" dxfId="24" priority="192" stopIfTrue="1">
      <formula>"必修"</formula>
    </cfRule>
  </conditionalFormatting>
  <conditionalFormatting sqref="I144">
    <cfRule type="expression" dxfId="23" priority="193" stopIfTrue="1">
      <formula>NOT(ISERROR(SEARCH("学修",I144)))</formula>
    </cfRule>
    <cfRule type="expression" dxfId="22" priority="194" stopIfTrue="1">
      <formula>NOT(ISERROR(SEARCH("履修",I144)))</formula>
    </cfRule>
  </conditionalFormatting>
  <conditionalFormatting sqref="L144">
    <cfRule type="cellIs" priority="195" stopIfTrue="1" operator="lessThanOrEqual">
      <formula>22</formula>
    </cfRule>
    <cfRule type="expression" dxfId="21" priority="196" stopIfTrue="1">
      <formula>"22.5&gt;$L$2:$L$232&gt;1"</formula>
    </cfRule>
  </conditionalFormatting>
  <conditionalFormatting sqref="K144">
    <cfRule type="expression" dxfId="20" priority="197" stopIfTrue="1">
      <formula>NOT(ISERROR(SEARCH("半期",K144)))</formula>
    </cfRule>
    <cfRule type="expression" dxfId="19" priority="198" stopIfTrue="1">
      <formula>NOT(ISERROR(SEARCH("通年",K144)))</formula>
    </cfRule>
  </conditionalFormatting>
  <conditionalFormatting sqref="J144">
    <cfRule type="cellIs" dxfId="18" priority="199" stopIfTrue="1" operator="equal">
      <formula>5</formula>
    </cfRule>
    <cfRule type="cellIs" dxfId="17" priority="200" stopIfTrue="1" operator="equal">
      <formula>4</formula>
    </cfRule>
    <cfRule type="cellIs" dxfId="16" priority="201" stopIfTrue="1" operator="equal">
      <formula>3</formula>
    </cfRule>
  </conditionalFormatting>
  <conditionalFormatting sqref="H106">
    <cfRule type="expression" dxfId="15" priority="202" stopIfTrue="1">
      <formula>LEFT(H106,LEN("自由選択"))="自由選択"</formula>
    </cfRule>
    <cfRule type="expression" dxfId="14" priority="203" stopIfTrue="1">
      <formula>LEFT(H106,LEN("選択"))="選択"</formula>
    </cfRule>
    <cfRule type="expression" dxfId="13" priority="204" stopIfTrue="1">
      <formula>NOT(ISERROR(SEARCH("必修選択",H106)))</formula>
    </cfRule>
    <cfRule type="expression" dxfId="12" priority="205" stopIfTrue="1">
      <formula>"必修"</formula>
    </cfRule>
  </conditionalFormatting>
  <conditionalFormatting sqref="I106">
    <cfRule type="expression" dxfId="11" priority="206" stopIfTrue="1">
      <formula>NOT(ISERROR(SEARCH("学修",I106)))</formula>
    </cfRule>
    <cfRule type="expression" dxfId="10" priority="207" stopIfTrue="1">
      <formula>NOT(ISERROR(SEARCH("履修",I106)))</formula>
    </cfRule>
  </conditionalFormatting>
  <conditionalFormatting sqref="G106">
    <cfRule type="cellIs" dxfId="9" priority="208" stopIfTrue="1" operator="greaterThanOrEqual">
      <formula>4</formula>
    </cfRule>
    <cfRule type="cellIs" dxfId="8" priority="209" stopIfTrue="1" operator="equal">
      <formula>2</formula>
    </cfRule>
    <cfRule type="cellIs" dxfId="7" priority="210" stopIfTrue="1" operator="equal">
      <formula>1</formula>
    </cfRule>
    <cfRule type="expression" dxfId="6" priority="211" stopIfTrue="1">
      <formula>NOT(ISERROR(SEARCH("学修+$I$2:$I$232",G106)))</formula>
    </cfRule>
  </conditionalFormatting>
  <conditionalFormatting sqref="L106">
    <cfRule type="cellIs" priority="212" stopIfTrue="1" operator="lessThanOrEqual">
      <formula>22</formula>
    </cfRule>
    <cfRule type="expression" dxfId="5" priority="213" stopIfTrue="1">
      <formula>"22.5&gt;$L$2:$L$232&gt;1"</formula>
    </cfRule>
  </conditionalFormatting>
  <conditionalFormatting sqref="K106">
    <cfRule type="expression" dxfId="4" priority="214" stopIfTrue="1">
      <formula>NOT(ISERROR(SEARCH("半期",K106)))</formula>
    </cfRule>
    <cfRule type="expression" dxfId="3" priority="215" stopIfTrue="1">
      <formula>NOT(ISERROR(SEARCH("通年",K106)))</formula>
    </cfRule>
  </conditionalFormatting>
  <conditionalFormatting sqref="J106">
    <cfRule type="cellIs" dxfId="2" priority="216" stopIfTrue="1" operator="equal">
      <formula>5</formula>
    </cfRule>
    <cfRule type="cellIs" dxfId="1" priority="217" stopIfTrue="1" operator="equal">
      <formula>4</formula>
    </cfRule>
    <cfRule type="cellIs" dxfId="0" priority="218" stopIfTrue="1" operator="equal">
      <formula>3</formula>
    </cfRule>
  </conditionalFormatting>
  <dataValidations count="6">
    <dataValidation type="list" allowBlank="1" showInputMessage="1" showErrorMessage="1" sqref="T198:T200 T16 T47:T48 T228:T232 T55 T36:T38 T9:T11 T164 T171:T172 T181 T121 T220 T190:T191 T104:T105 T113 T212:T213 T93:T97 T63:T67">
      <formula1>"5,4,3,2,1,0"</formula1>
    </dataValidation>
    <dataValidation type="list" allowBlank="1" showInputMessage="1" showErrorMessage="1" sqref="J9:J232">
      <formula1>"0,1,2,3,4,5"</formula1>
    </dataValidation>
    <dataValidation type="list" allowBlank="1" showInputMessage="1" showErrorMessage="1" sqref="K9:K232">
      <formula1>"通年,前期,後期,半期"</formula1>
    </dataValidation>
    <dataValidation type="list" allowBlank="1" showInputMessage="1" showErrorMessage="1" sqref="G9:G232">
      <formula1>"1,2,4,8"</formula1>
    </dataValidation>
    <dataValidation type="list" allowBlank="1" showInputMessage="1" showErrorMessage="1" sqref="I9:I232">
      <formula1>"履修,学修"</formula1>
    </dataValidation>
    <dataValidation type="list" allowBlank="1" showInputMessage="1" showErrorMessage="1" sqref="H9:H232">
      <formula1>"必修,必修選択,選択,自由選択"</formula1>
    </dataValidation>
  </dataValidations>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説明</vt:lpstr>
      <vt:lpstr>1年生</vt:lpstr>
      <vt:lpstr>2年生</vt:lpstr>
      <vt:lpstr>3年生</vt:lpstr>
      <vt:lpstr>4年生</vt:lpstr>
      <vt:lpstr>5年生</vt:lpstr>
      <vt:lpstr>統計データ図</vt:lpstr>
      <vt:lpstr>教務委員編集用</vt:lpstr>
      <vt:lpstr>'1年生'!Print_Area</vt:lpstr>
      <vt:lpstr>'2年生'!Print_Area</vt:lpstr>
      <vt:lpstr>'3年生'!Print_Area</vt:lpstr>
      <vt:lpstr>'4年生'!Print_Area</vt:lpstr>
      <vt:lpstr>'5年生'!Print_Area</vt:lpstr>
      <vt:lpstr>説明!Print_Area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貴志</dc:creator>
  <cp:lastModifiedBy>hama</cp:lastModifiedBy>
  <dcterms:created xsi:type="dcterms:W3CDTF">2015-12-27T14:43:51Z</dcterms:created>
  <dcterms:modified xsi:type="dcterms:W3CDTF">2016-03-31T06:03:53Z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1041-9.1.0.4057</vt:lpwstr>
  </property>
</Properties>
</file>