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ma\Dropbox\Hama\H28シラバス\自己評価シート\"/>
    </mc:Choice>
  </mc:AlternateContent>
  <bookViews>
    <workbookView xWindow="0" yWindow="0" windowWidth="20580" windowHeight="8688" activeTab="6"/>
  </bookViews>
  <sheets>
    <sheet name="説明" sheetId="8"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'1年生'!$A$4:$T$50</definedName>
    <definedName name="_xlnm._FilterDatabase" localSheetId="7" hidden="1">教務委員編集用!$B$8:$AD$220</definedName>
    <definedName name="_xlnm.Print_Area" localSheetId="1">'1年生'!$A$1:$P$102</definedName>
    <definedName name="_xlnm.Print_Area" localSheetId="2">'2年生'!$A$1:$P$100</definedName>
    <definedName name="_xlnm.Print_Area" localSheetId="3">'3年生'!$A$1:$P$99</definedName>
    <definedName name="_xlnm.Print_Area" localSheetId="4">'4年生'!$A$1:$P$111</definedName>
    <definedName name="_xlnm.Print_Area" localSheetId="5">'5年生'!$A$1:$P$175</definedName>
    <definedName name="_xlnm.Print_Area" localSheetId="0">説明!$A$1:$O$29</definedName>
  </definedNames>
  <calcPr calcId="152511"/>
</workbook>
</file>

<file path=xl/calcChain.xml><?xml version="1.0" encoding="utf-8"?>
<calcChain xmlns="http://schemas.openxmlformats.org/spreadsheetml/2006/main">
  <c r="F29" i="2" l="1"/>
  <c r="G29" i="2"/>
  <c r="H29" i="2"/>
  <c r="I29" i="2"/>
  <c r="J29" i="2"/>
  <c r="K29" i="2"/>
  <c r="L29" i="2"/>
  <c r="M29" i="2"/>
  <c r="N29" i="2"/>
  <c r="F48" i="4"/>
  <c r="G48" i="4"/>
  <c r="H48" i="4"/>
  <c r="I48" i="4"/>
  <c r="J48" i="4"/>
  <c r="K48" i="4"/>
  <c r="L48" i="4"/>
  <c r="M48" i="4"/>
  <c r="S48" i="4"/>
  <c r="L66" i="1"/>
  <c r="N66" i="1"/>
  <c r="N48" i="4" s="1"/>
  <c r="O66" i="1"/>
  <c r="Q48" i="4" s="1"/>
  <c r="P66" i="1"/>
  <c r="R48" i="4" s="1"/>
  <c r="Q66" i="1"/>
  <c r="R66" i="1"/>
  <c r="T48" i="4" s="1"/>
  <c r="S66" i="1"/>
  <c r="U66" i="1" s="1"/>
  <c r="T66" i="1"/>
  <c r="P48" i="4" s="1"/>
  <c r="V66" i="1"/>
  <c r="X66" i="1"/>
  <c r="AA66" i="1"/>
  <c r="AB66" i="1"/>
  <c r="AC66" i="1"/>
  <c r="AD66" i="1"/>
  <c r="O48" i="4" l="1"/>
  <c r="P4" i="6"/>
  <c r="T159" i="1" l="1"/>
  <c r="S159" i="1"/>
  <c r="R159" i="1"/>
  <c r="Q159" i="1"/>
  <c r="P159" i="1"/>
  <c r="O159" i="1"/>
  <c r="T160" i="1"/>
  <c r="S160" i="1"/>
  <c r="R160" i="1"/>
  <c r="Q160" i="1"/>
  <c r="P160" i="1"/>
  <c r="O160" i="1"/>
  <c r="F16" i="5" l="1"/>
  <c r="G16" i="5"/>
  <c r="H16" i="5"/>
  <c r="I16" i="5"/>
  <c r="J16" i="5"/>
  <c r="K16" i="5"/>
  <c r="M16" i="5"/>
  <c r="F17" i="5"/>
  <c r="G17" i="5"/>
  <c r="H17" i="5"/>
  <c r="I17" i="5"/>
  <c r="J17" i="5"/>
  <c r="K17" i="5"/>
  <c r="M17" i="5"/>
  <c r="F18" i="5"/>
  <c r="G18" i="5"/>
  <c r="H18" i="5"/>
  <c r="I18" i="5"/>
  <c r="J18" i="5"/>
  <c r="K18" i="5"/>
  <c r="M18" i="5"/>
  <c r="N18" i="5"/>
  <c r="F24" i="4"/>
  <c r="G24" i="4"/>
  <c r="H24" i="4"/>
  <c r="I24" i="4"/>
  <c r="J24" i="4"/>
  <c r="K24" i="4"/>
  <c r="M24" i="4"/>
  <c r="F25" i="4"/>
  <c r="G25" i="4"/>
  <c r="H25" i="4"/>
  <c r="I25" i="4"/>
  <c r="J25" i="4"/>
  <c r="K25" i="4"/>
  <c r="M25" i="4"/>
  <c r="R25" i="4"/>
  <c r="F26" i="4"/>
  <c r="G26" i="4"/>
  <c r="H26" i="4"/>
  <c r="I26" i="4"/>
  <c r="J26" i="4"/>
  <c r="K26" i="4"/>
  <c r="M26" i="4"/>
  <c r="L28" i="1"/>
  <c r="V28" i="1" s="1"/>
  <c r="X28" i="1" s="1"/>
  <c r="O28" i="1"/>
  <c r="Q24" i="4" s="1"/>
  <c r="P28" i="1"/>
  <c r="R24" i="4" s="1"/>
  <c r="Q28" i="1"/>
  <c r="S24" i="4" s="1"/>
  <c r="R28" i="1"/>
  <c r="T24" i="4" s="1"/>
  <c r="S28" i="1"/>
  <c r="U28" i="1" s="1"/>
  <c r="T28" i="1"/>
  <c r="N28" i="1" s="1"/>
  <c r="N16" i="5" s="1"/>
  <c r="Z28" i="1"/>
  <c r="AA28" i="1"/>
  <c r="AB28" i="1"/>
  <c r="AD28" i="1"/>
  <c r="L29" i="1"/>
  <c r="L25" i="4" s="1"/>
  <c r="N29" i="1"/>
  <c r="N17" i="5" s="1"/>
  <c r="O29" i="1"/>
  <c r="Q25" i="4" s="1"/>
  <c r="P29" i="1"/>
  <c r="Q29" i="1"/>
  <c r="S25" i="4" s="1"/>
  <c r="R29" i="1"/>
  <c r="T25" i="4" s="1"/>
  <c r="S29" i="1"/>
  <c r="O25" i="4" s="1"/>
  <c r="T29" i="1"/>
  <c r="P25" i="4" s="1"/>
  <c r="U29" i="1"/>
  <c r="V29" i="1"/>
  <c r="Z29" i="1"/>
  <c r="AA29" i="1"/>
  <c r="AB29" i="1"/>
  <c r="AD29" i="1"/>
  <c r="L30" i="1"/>
  <c r="L18" i="5" s="1"/>
  <c r="O30" i="1"/>
  <c r="Q26" i="4" s="1"/>
  <c r="P30" i="1"/>
  <c r="R26" i="4" s="1"/>
  <c r="Q30" i="1"/>
  <c r="S26" i="4" s="1"/>
  <c r="R30" i="1"/>
  <c r="T26" i="4" s="1"/>
  <c r="S30" i="1"/>
  <c r="U30" i="1" s="1"/>
  <c r="T30" i="1"/>
  <c r="N30" i="1" s="1"/>
  <c r="N26" i="4" s="1"/>
  <c r="V30" i="1"/>
  <c r="X30" i="1" s="1"/>
  <c r="Z30" i="1"/>
  <c r="AA30" i="1"/>
  <c r="AB30" i="1"/>
  <c r="AD30" i="1"/>
  <c r="L26" i="4" l="1"/>
  <c r="L24" i="4"/>
  <c r="L17" i="5"/>
  <c r="L16" i="5"/>
  <c r="O26" i="4"/>
  <c r="N25" i="4"/>
  <c r="P24" i="4"/>
  <c r="P26" i="4"/>
  <c r="N24" i="4"/>
  <c r="O24" i="4"/>
  <c r="X29" i="1"/>
  <c r="Q141" i="1"/>
  <c r="R141" i="1"/>
  <c r="T125" i="1"/>
  <c r="P98" i="4" s="1"/>
  <c r="P125" i="1"/>
  <c r="R98" i="4" s="1"/>
  <c r="Q125" i="1"/>
  <c r="S98" i="4" s="1"/>
  <c r="R125" i="1"/>
  <c r="T98" i="4" s="1"/>
  <c r="O125" i="1"/>
  <c r="Q98" i="4" s="1"/>
  <c r="S125" i="1"/>
  <c r="O98" i="4" s="1"/>
  <c r="T122" i="1"/>
  <c r="P96" i="4" s="1"/>
  <c r="S122" i="1"/>
  <c r="O96" i="4" s="1"/>
  <c r="P122" i="1"/>
  <c r="R96" i="4" s="1"/>
  <c r="Q122" i="1"/>
  <c r="S96" i="4" s="1"/>
  <c r="R122" i="1"/>
  <c r="T96" i="4" s="1"/>
  <c r="O122" i="1"/>
  <c r="Q96" i="4" s="1"/>
  <c r="T141" i="1"/>
  <c r="P110" i="4" s="1"/>
  <c r="S141" i="1"/>
  <c r="O110" i="4" s="1"/>
  <c r="P141" i="1"/>
  <c r="R110" i="4" s="1"/>
  <c r="O141" i="1"/>
  <c r="Q110" i="4" s="1"/>
  <c r="M125" i="4" l="1"/>
  <c r="K125" i="4"/>
  <c r="J125" i="4"/>
  <c r="I125" i="4"/>
  <c r="H125" i="4"/>
  <c r="G125" i="4"/>
  <c r="F125" i="4"/>
  <c r="M56" i="5"/>
  <c r="K56" i="5"/>
  <c r="J56" i="5"/>
  <c r="I56" i="5"/>
  <c r="H56" i="5"/>
  <c r="G56" i="5"/>
  <c r="F56" i="5"/>
  <c r="M49" i="5"/>
  <c r="K49" i="5"/>
  <c r="J49" i="5"/>
  <c r="I49" i="5"/>
  <c r="H49" i="5"/>
  <c r="G49" i="5"/>
  <c r="F49" i="5"/>
  <c r="F54" i="5"/>
  <c r="M54" i="5"/>
  <c r="K54" i="5"/>
  <c r="J54" i="5"/>
  <c r="I54" i="5"/>
  <c r="H54" i="5"/>
  <c r="G54" i="5"/>
  <c r="AC160" i="1" l="1"/>
  <c r="AB160" i="1"/>
  <c r="AA160" i="1"/>
  <c r="Z160" i="1"/>
  <c r="U160" i="1"/>
  <c r="L160" i="1"/>
  <c r="N160" i="1" l="1"/>
  <c r="N125" i="4" s="1"/>
  <c r="L125" i="4"/>
  <c r="V160" i="1"/>
  <c r="X160" i="1" l="1"/>
  <c r="F17" i="4"/>
  <c r="F79" i="4"/>
  <c r="F40" i="2"/>
  <c r="F124" i="4" l="1"/>
  <c r="G124" i="4"/>
  <c r="H124" i="4"/>
  <c r="I124" i="4"/>
  <c r="J124" i="4"/>
  <c r="K124" i="4"/>
  <c r="M124" i="4"/>
  <c r="AC159" i="1"/>
  <c r="AB159" i="1"/>
  <c r="AA159" i="1"/>
  <c r="Z159" i="1"/>
  <c r="U159" i="1"/>
  <c r="L159" i="1"/>
  <c r="V159" i="1" s="1"/>
  <c r="L124" i="4" l="1"/>
  <c r="X159" i="1"/>
  <c r="N159" i="1"/>
  <c r="N124" i="4" s="1"/>
  <c r="O197" i="1" l="1"/>
  <c r="P197" i="1"/>
  <c r="Q197" i="1"/>
  <c r="R197" i="1"/>
  <c r="S197" i="1"/>
  <c r="T197" i="1"/>
  <c r="O112" i="1" l="1"/>
  <c r="P112" i="1"/>
  <c r="Q112" i="1"/>
  <c r="R112" i="1"/>
  <c r="O113" i="1"/>
  <c r="P113" i="1"/>
  <c r="Q113" i="1"/>
  <c r="R113" i="1"/>
  <c r="O114" i="1"/>
  <c r="P114" i="1"/>
  <c r="Q114" i="1"/>
  <c r="R114" i="1"/>
  <c r="O111" i="1"/>
  <c r="P111" i="1"/>
  <c r="Q111" i="1"/>
  <c r="R111" i="1"/>
  <c r="S112" i="1"/>
  <c r="T112" i="1"/>
  <c r="S113" i="1"/>
  <c r="T113" i="1"/>
  <c r="S114" i="1"/>
  <c r="T114" i="1"/>
  <c r="S111" i="1"/>
  <c r="N166" i="1" l="1"/>
  <c r="V166" i="1"/>
  <c r="S168" i="1" l="1"/>
  <c r="U168" i="1" s="1"/>
  <c r="T168" i="1"/>
  <c r="T175" i="1" s="1"/>
  <c r="O168" i="1"/>
  <c r="P168" i="1"/>
  <c r="Q168" i="1"/>
  <c r="R168" i="1"/>
  <c r="P73" i="5"/>
  <c r="Q73" i="5"/>
  <c r="R73" i="5"/>
  <c r="S73" i="5"/>
  <c r="T73" i="5"/>
  <c r="O73" i="5"/>
  <c r="F73" i="5"/>
  <c r="G73" i="5"/>
  <c r="H73" i="5"/>
  <c r="I73" i="5"/>
  <c r="J73" i="5"/>
  <c r="K73" i="5"/>
  <c r="M73" i="5"/>
  <c r="O96" i="1"/>
  <c r="P96" i="1"/>
  <c r="Q96" i="1"/>
  <c r="R96" i="1"/>
  <c r="S96" i="1"/>
  <c r="T96" i="1"/>
  <c r="F34" i="6"/>
  <c r="G34" i="6"/>
  <c r="H34" i="6"/>
  <c r="I34" i="6"/>
  <c r="J34" i="6"/>
  <c r="K34" i="6"/>
  <c r="M34" i="6"/>
  <c r="U141" i="1"/>
  <c r="N141" i="1"/>
  <c r="F110" i="4"/>
  <c r="G110" i="4"/>
  <c r="H110" i="4"/>
  <c r="I110" i="4"/>
  <c r="J110" i="4"/>
  <c r="K110" i="4"/>
  <c r="M110" i="4"/>
  <c r="O84" i="1"/>
  <c r="P84" i="1"/>
  <c r="Q84" i="1"/>
  <c r="R84" i="1"/>
  <c r="O85" i="1"/>
  <c r="P85" i="1"/>
  <c r="Q85" i="1"/>
  <c r="R85" i="1"/>
  <c r="S84" i="1"/>
  <c r="U84" i="1" s="1"/>
  <c r="T84" i="1"/>
  <c r="N84" i="1" s="1"/>
  <c r="N66" i="4" s="1"/>
  <c r="S85" i="1"/>
  <c r="U85" i="1" s="1"/>
  <c r="T85" i="1"/>
  <c r="N85" i="1" s="1"/>
  <c r="N67" i="4" s="1"/>
  <c r="F66" i="4"/>
  <c r="G66" i="4"/>
  <c r="H66" i="4"/>
  <c r="I66" i="4"/>
  <c r="J66" i="4"/>
  <c r="K66" i="4"/>
  <c r="M66" i="4"/>
  <c r="F67" i="4"/>
  <c r="G67" i="4"/>
  <c r="H67" i="4"/>
  <c r="I67" i="4"/>
  <c r="J67" i="4"/>
  <c r="K67" i="4"/>
  <c r="M67" i="4"/>
  <c r="AB85" i="1"/>
  <c r="AA85" i="1"/>
  <c r="Z85" i="1"/>
  <c r="L85" i="1"/>
  <c r="L67" i="4" s="1"/>
  <c r="AB84" i="1"/>
  <c r="AA84" i="1"/>
  <c r="Z84" i="1"/>
  <c r="L84" i="1"/>
  <c r="L66" i="4" s="1"/>
  <c r="O82" i="1"/>
  <c r="Q64" i="4" s="1"/>
  <c r="P82" i="1"/>
  <c r="R64" i="4" s="1"/>
  <c r="Q82" i="1"/>
  <c r="S64" i="4" s="1"/>
  <c r="R82" i="1"/>
  <c r="T64" i="4" s="1"/>
  <c r="O83" i="1"/>
  <c r="Q65" i="4" s="1"/>
  <c r="P83" i="1"/>
  <c r="R65" i="4" s="1"/>
  <c r="Q83" i="1"/>
  <c r="S65" i="4" s="1"/>
  <c r="R83" i="1"/>
  <c r="T65" i="4" s="1"/>
  <c r="S82" i="1"/>
  <c r="O64" i="4" s="1"/>
  <c r="T82" i="1"/>
  <c r="P64" i="4" s="1"/>
  <c r="S83" i="1"/>
  <c r="O65" i="4" s="1"/>
  <c r="T83" i="1"/>
  <c r="P65" i="4" s="1"/>
  <c r="F37" i="5"/>
  <c r="G37" i="5"/>
  <c r="H37" i="5"/>
  <c r="I37" i="5"/>
  <c r="J37" i="5"/>
  <c r="K37" i="5"/>
  <c r="M37" i="5"/>
  <c r="F38" i="5"/>
  <c r="G38" i="5"/>
  <c r="H38" i="5"/>
  <c r="I38" i="5"/>
  <c r="J38" i="5"/>
  <c r="K38" i="5"/>
  <c r="M38" i="5"/>
  <c r="AB141" i="1"/>
  <c r="AA141" i="1"/>
  <c r="Z141" i="1"/>
  <c r="L141" i="1"/>
  <c r="L107" i="1"/>
  <c r="N107" i="1" s="1"/>
  <c r="O107" i="1"/>
  <c r="P107" i="1"/>
  <c r="Q107" i="1"/>
  <c r="R107" i="1"/>
  <c r="S107" i="1"/>
  <c r="U107" i="1" s="1"/>
  <c r="T107" i="1"/>
  <c r="Z107" i="1"/>
  <c r="AB107" i="1"/>
  <c r="AC107" i="1"/>
  <c r="AD107" i="1"/>
  <c r="V141" i="1" l="1"/>
  <c r="L56" i="5"/>
  <c r="N110" i="4"/>
  <c r="N56" i="5"/>
  <c r="V107" i="1"/>
  <c r="X107" i="1" s="1"/>
  <c r="V85" i="1"/>
  <c r="X85" i="1" s="1"/>
  <c r="V84" i="1"/>
  <c r="X84" i="1" s="1"/>
  <c r="L110" i="4"/>
  <c r="X141" i="1"/>
  <c r="T4" i="4" l="1"/>
  <c r="P4" i="4"/>
  <c r="O4" i="4"/>
  <c r="N4" i="4"/>
  <c r="M4" i="4"/>
  <c r="L4" i="4"/>
  <c r="K4" i="4"/>
  <c r="J4" i="4"/>
  <c r="I4" i="4"/>
  <c r="H4" i="4"/>
  <c r="G4" i="4"/>
  <c r="F4" i="4"/>
  <c r="D4" i="4"/>
  <c r="B4" i="4"/>
  <c r="A4" i="4"/>
  <c r="T4" i="5"/>
  <c r="P4" i="5"/>
  <c r="O4" i="5"/>
  <c r="N4" i="5"/>
  <c r="M4" i="5"/>
  <c r="L4" i="5"/>
  <c r="K4" i="5"/>
  <c r="J4" i="5"/>
  <c r="I4" i="5"/>
  <c r="H4" i="5"/>
  <c r="G4" i="5"/>
  <c r="F4" i="5"/>
  <c r="D4" i="5"/>
  <c r="B4" i="5"/>
  <c r="A4" i="5"/>
  <c r="T4" i="6"/>
  <c r="O4" i="6"/>
  <c r="N4" i="6"/>
  <c r="M4" i="6"/>
  <c r="L4" i="6"/>
  <c r="K4" i="6"/>
  <c r="J4" i="6"/>
  <c r="I4" i="6"/>
  <c r="H4" i="6"/>
  <c r="G4" i="6"/>
  <c r="F4" i="6"/>
  <c r="D4" i="6"/>
  <c r="B4" i="6"/>
  <c r="A4" i="6"/>
  <c r="T4" i="7"/>
  <c r="P4" i="7"/>
  <c r="O4" i="7"/>
  <c r="N4" i="7"/>
  <c r="M4" i="7"/>
  <c r="L4" i="7"/>
  <c r="K4" i="7"/>
  <c r="J4" i="7"/>
  <c r="I4" i="7"/>
  <c r="H4" i="7"/>
  <c r="G4" i="7"/>
  <c r="F4" i="7"/>
  <c r="D4" i="7"/>
  <c r="B4" i="7"/>
  <c r="A4" i="7"/>
  <c r="N2" i="4"/>
  <c r="I2" i="4"/>
  <c r="N2" i="5"/>
  <c r="I2" i="5"/>
  <c r="N2" i="6"/>
  <c r="I2" i="6"/>
  <c r="N2" i="7"/>
  <c r="I2" i="7"/>
  <c r="R30" i="5" l="1"/>
  <c r="S30" i="5"/>
  <c r="T30" i="5"/>
  <c r="O30" i="5"/>
  <c r="P30" i="5"/>
  <c r="Q30" i="5"/>
  <c r="R156" i="4" l="1"/>
  <c r="S156" i="4"/>
  <c r="T156" i="4"/>
  <c r="O156" i="4"/>
  <c r="P156" i="4"/>
  <c r="Q156" i="4"/>
  <c r="R140" i="4"/>
  <c r="S140" i="4"/>
  <c r="T140" i="4"/>
  <c r="O140" i="4"/>
  <c r="P140" i="4"/>
  <c r="Q140" i="4"/>
  <c r="R130" i="4"/>
  <c r="R134" i="4" s="1"/>
  <c r="S130" i="4"/>
  <c r="S134" i="4" s="1"/>
  <c r="T130" i="4"/>
  <c r="T134" i="4" s="1"/>
  <c r="O130" i="4"/>
  <c r="O134" i="4" s="1"/>
  <c r="Q130" i="4"/>
  <c r="Q134" i="4" s="1"/>
  <c r="O212" i="1"/>
  <c r="P212" i="1"/>
  <c r="Q212" i="1"/>
  <c r="O213" i="1"/>
  <c r="Q161" i="4" s="1"/>
  <c r="P213" i="1"/>
  <c r="R161" i="4" s="1"/>
  <c r="Q213" i="1"/>
  <c r="S161" i="4" s="1"/>
  <c r="O190" i="1"/>
  <c r="Q145" i="4" s="1"/>
  <c r="P190" i="1"/>
  <c r="R145" i="4" s="1"/>
  <c r="Q190" i="1"/>
  <c r="S145" i="4" s="1"/>
  <c r="O191" i="1"/>
  <c r="Q146" i="4" s="1"/>
  <c r="P191" i="1"/>
  <c r="R146" i="4" s="1"/>
  <c r="Q191" i="1"/>
  <c r="S146" i="4" s="1"/>
  <c r="O192" i="1"/>
  <c r="Q147" i="4" s="1"/>
  <c r="P192" i="1"/>
  <c r="R147" i="4" s="1"/>
  <c r="Q192" i="1"/>
  <c r="S147" i="4" s="1"/>
  <c r="O193" i="1"/>
  <c r="Q148" i="4" s="1"/>
  <c r="P193" i="1"/>
  <c r="R148" i="4" s="1"/>
  <c r="Q193" i="1"/>
  <c r="S148" i="4" s="1"/>
  <c r="O194" i="1"/>
  <c r="Q149" i="4" s="1"/>
  <c r="P194" i="1"/>
  <c r="R149" i="4" s="1"/>
  <c r="Q194" i="1"/>
  <c r="S149" i="4" s="1"/>
  <c r="O195" i="1"/>
  <c r="Q150" i="4" s="1"/>
  <c r="P195" i="1"/>
  <c r="R150" i="4" s="1"/>
  <c r="Q195" i="1"/>
  <c r="S150" i="4" s="1"/>
  <c r="O196" i="1"/>
  <c r="P196" i="1"/>
  <c r="Q196" i="1"/>
  <c r="O150" i="1"/>
  <c r="Q115" i="4" s="1"/>
  <c r="P150" i="1"/>
  <c r="R115" i="4" s="1"/>
  <c r="Q150" i="1"/>
  <c r="S115" i="4" s="1"/>
  <c r="O151" i="1"/>
  <c r="Q116" i="4" s="1"/>
  <c r="P151" i="1"/>
  <c r="R116" i="4" s="1"/>
  <c r="Q151" i="1"/>
  <c r="S116" i="4" s="1"/>
  <c r="O152" i="1"/>
  <c r="P152" i="1"/>
  <c r="Q152" i="1"/>
  <c r="O136" i="1"/>
  <c r="Q105" i="4" s="1"/>
  <c r="P136" i="1"/>
  <c r="R105" i="4" s="1"/>
  <c r="Q136" i="1"/>
  <c r="S105" i="4" s="1"/>
  <c r="O137" i="1"/>
  <c r="P137" i="1"/>
  <c r="Q137" i="1"/>
  <c r="O138" i="1"/>
  <c r="P138" i="1"/>
  <c r="Q138" i="1"/>
  <c r="O139" i="1"/>
  <c r="P139" i="1"/>
  <c r="Q139" i="1"/>
  <c r="O140" i="1"/>
  <c r="P140" i="1"/>
  <c r="Q140" i="1"/>
  <c r="O143" i="1"/>
  <c r="P143" i="1"/>
  <c r="Q143" i="1"/>
  <c r="O105" i="1"/>
  <c r="Q79" i="4" s="1"/>
  <c r="P105" i="1"/>
  <c r="R79" i="4" s="1"/>
  <c r="Q105" i="1"/>
  <c r="S79" i="4" s="1"/>
  <c r="O106" i="1"/>
  <c r="Q80" i="4" s="1"/>
  <c r="P106" i="1"/>
  <c r="R80" i="4" s="1"/>
  <c r="Q106" i="1"/>
  <c r="S80" i="4" s="1"/>
  <c r="Q81" i="4"/>
  <c r="R81" i="4"/>
  <c r="S81" i="4"/>
  <c r="O108" i="1"/>
  <c r="Q82" i="4" s="1"/>
  <c r="P108" i="1"/>
  <c r="R82" i="4" s="1"/>
  <c r="Q108" i="1"/>
  <c r="S82" i="4" s="1"/>
  <c r="O109" i="1"/>
  <c r="Q83" i="4" s="1"/>
  <c r="P109" i="1"/>
  <c r="R83" i="4" s="1"/>
  <c r="Q109" i="1"/>
  <c r="S83" i="4" s="1"/>
  <c r="O110" i="1"/>
  <c r="Q84" i="4" s="1"/>
  <c r="P110" i="1"/>
  <c r="R84" i="4" s="1"/>
  <c r="Q110" i="1"/>
  <c r="S84" i="4" s="1"/>
  <c r="Q85" i="4"/>
  <c r="R85" i="4"/>
  <c r="S85" i="4"/>
  <c r="Q86" i="4"/>
  <c r="R86" i="4"/>
  <c r="S86" i="4"/>
  <c r="Q87" i="4"/>
  <c r="R87" i="4"/>
  <c r="S87" i="4"/>
  <c r="Q88" i="4"/>
  <c r="R88" i="4"/>
  <c r="S88" i="4"/>
  <c r="O115" i="1"/>
  <c r="Q89" i="4" s="1"/>
  <c r="P115" i="1"/>
  <c r="R89" i="4" s="1"/>
  <c r="Q115" i="1"/>
  <c r="S89" i="4" s="1"/>
  <c r="O116" i="1"/>
  <c r="Q90" i="4" s="1"/>
  <c r="P116" i="1"/>
  <c r="R90" i="4" s="1"/>
  <c r="Q116" i="1"/>
  <c r="S90" i="4" s="1"/>
  <c r="O118" i="1"/>
  <c r="Q92" i="4" s="1"/>
  <c r="P118" i="1"/>
  <c r="R92" i="4" s="1"/>
  <c r="Q118" i="1"/>
  <c r="S92" i="4" s="1"/>
  <c r="O119" i="1"/>
  <c r="Q93" i="4" s="1"/>
  <c r="P119" i="1"/>
  <c r="R93" i="4" s="1"/>
  <c r="Q119" i="1"/>
  <c r="S93" i="4" s="1"/>
  <c r="O120" i="1"/>
  <c r="Q94" i="4" s="1"/>
  <c r="P120" i="1"/>
  <c r="R94" i="4" s="1"/>
  <c r="Q120" i="1"/>
  <c r="S94" i="4" s="1"/>
  <c r="O121" i="1"/>
  <c r="P121" i="1"/>
  <c r="Q121" i="1"/>
  <c r="O126" i="1"/>
  <c r="P126" i="1"/>
  <c r="Q126" i="1"/>
  <c r="O127" i="1"/>
  <c r="Q100" i="4" s="1"/>
  <c r="P127" i="1"/>
  <c r="R100" i="4" s="1"/>
  <c r="Q127" i="1"/>
  <c r="S100" i="4" s="1"/>
  <c r="O128" i="1"/>
  <c r="Q101" i="4" s="1"/>
  <c r="P128" i="1"/>
  <c r="R101" i="4" s="1"/>
  <c r="Q128" i="1"/>
  <c r="S101" i="4" s="1"/>
  <c r="O93" i="1"/>
  <c r="Q71" i="4" s="1"/>
  <c r="P93" i="1"/>
  <c r="R71" i="4" s="1"/>
  <c r="Q93" i="1"/>
  <c r="S71" i="4" s="1"/>
  <c r="O94" i="1"/>
  <c r="Q72" i="4" s="1"/>
  <c r="P94" i="1"/>
  <c r="R72" i="4" s="1"/>
  <c r="Q94" i="1"/>
  <c r="S72" i="4" s="1"/>
  <c r="O95" i="1"/>
  <c r="Q73" i="4" s="1"/>
  <c r="P95" i="1"/>
  <c r="R73" i="4" s="1"/>
  <c r="Q95" i="1"/>
  <c r="S73" i="4" s="1"/>
  <c r="Q74" i="4"/>
  <c r="R74" i="4"/>
  <c r="S74" i="4"/>
  <c r="O97" i="1"/>
  <c r="Q75" i="4" s="1"/>
  <c r="P97" i="1"/>
  <c r="R75" i="4" s="1"/>
  <c r="Q97" i="1"/>
  <c r="S75" i="4" s="1"/>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O79" i="1"/>
  <c r="Q61" i="4" s="1"/>
  <c r="P79" i="1"/>
  <c r="R61" i="4" s="1"/>
  <c r="Q79" i="1"/>
  <c r="S61" i="4" s="1"/>
  <c r="O80" i="1"/>
  <c r="Q62" i="4" s="1"/>
  <c r="P80" i="1"/>
  <c r="R62" i="4" s="1"/>
  <c r="Q80" i="1"/>
  <c r="S62" i="4" s="1"/>
  <c r="O81" i="1"/>
  <c r="Q63" i="4" s="1"/>
  <c r="P81" i="1"/>
  <c r="R63" i="4" s="1"/>
  <c r="Q81" i="1"/>
  <c r="S63" i="4" s="1"/>
  <c r="O86" i="1"/>
  <c r="Q68" i="4" s="1"/>
  <c r="P86" i="1"/>
  <c r="R68" i="4" s="1"/>
  <c r="Q86" i="1"/>
  <c r="S68" i="4" s="1"/>
  <c r="O49" i="1"/>
  <c r="Q37" i="4" s="1"/>
  <c r="Q41" i="4" s="1"/>
  <c r="P49" i="1"/>
  <c r="R37" i="4" s="1"/>
  <c r="R41" i="4" s="1"/>
  <c r="Q49" i="1"/>
  <c r="S37" i="4" s="1"/>
  <c r="S41" i="4" s="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Q13" i="4" s="1"/>
  <c r="P17" i="1"/>
  <c r="R13" i="4" s="1"/>
  <c r="Q17" i="1"/>
  <c r="S13" i="4" s="1"/>
  <c r="O18" i="1"/>
  <c r="Q14" i="4" s="1"/>
  <c r="P18" i="1"/>
  <c r="R14" i="4" s="1"/>
  <c r="Q18" i="1"/>
  <c r="S14" i="4" s="1"/>
  <c r="O19" i="1"/>
  <c r="Q15" i="4" s="1"/>
  <c r="P19" i="1"/>
  <c r="R15" i="4" s="1"/>
  <c r="Q19" i="1"/>
  <c r="S15" i="4" s="1"/>
  <c r="O20" i="1"/>
  <c r="Q16" i="4" s="1"/>
  <c r="P20" i="1"/>
  <c r="R16" i="4" s="1"/>
  <c r="Q20" i="1"/>
  <c r="S16" i="4" s="1"/>
  <c r="O21" i="1"/>
  <c r="Q17" i="4" s="1"/>
  <c r="P21" i="1"/>
  <c r="R17" i="4" s="1"/>
  <c r="Q21" i="1"/>
  <c r="S17" i="4" s="1"/>
  <c r="O22" i="1"/>
  <c r="Q18" i="4" s="1"/>
  <c r="P22" i="1"/>
  <c r="R18" i="4" s="1"/>
  <c r="Q22" i="1"/>
  <c r="S18" i="4" s="1"/>
  <c r="O23" i="1"/>
  <c r="Q19" i="4" s="1"/>
  <c r="P23" i="1"/>
  <c r="R19" i="4" s="1"/>
  <c r="Q23" i="1"/>
  <c r="S19" i="4" s="1"/>
  <c r="O24" i="1"/>
  <c r="Q20" i="4" s="1"/>
  <c r="P24" i="1"/>
  <c r="R20" i="4" s="1"/>
  <c r="Q24" i="1"/>
  <c r="S20" i="4" s="1"/>
  <c r="O25" i="1"/>
  <c r="Q21" i="4" s="1"/>
  <c r="P25" i="1"/>
  <c r="R21" i="4" s="1"/>
  <c r="Q25" i="1"/>
  <c r="S21" i="4" s="1"/>
  <c r="O26" i="1"/>
  <c r="Q22" i="4" s="1"/>
  <c r="P26" i="1"/>
  <c r="R22" i="4" s="1"/>
  <c r="Q26" i="1"/>
  <c r="S22" i="4" s="1"/>
  <c r="O27" i="1"/>
  <c r="Q23" i="4" s="1"/>
  <c r="P27" i="1"/>
  <c r="R23" i="4" s="1"/>
  <c r="Q27" i="1"/>
  <c r="S23" i="4" s="1"/>
  <c r="F152" i="4" l="1"/>
  <c r="G152" i="4"/>
  <c r="H152" i="4"/>
  <c r="I152" i="4"/>
  <c r="J152" i="4"/>
  <c r="K152" i="4"/>
  <c r="M152" i="4"/>
  <c r="AC197" i="1"/>
  <c r="AB197" i="1"/>
  <c r="AA197" i="1"/>
  <c r="Z197" i="1"/>
  <c r="N197" i="1"/>
  <c r="N152" i="4" s="1"/>
  <c r="U197" i="1"/>
  <c r="L197" i="1"/>
  <c r="L152" i="4" s="1"/>
  <c r="V197" i="1" l="1"/>
  <c r="X197" i="1" s="1"/>
  <c r="O4" i="2"/>
  <c r="L10" i="1"/>
  <c r="L11" i="1"/>
  <c r="L12" i="1"/>
  <c r="L13" i="1"/>
  <c r="L14" i="1"/>
  <c r="L15" i="1"/>
  <c r="L16" i="1"/>
  <c r="L17" i="1"/>
  <c r="L18" i="1"/>
  <c r="L6" i="5" s="1"/>
  <c r="L19" i="1"/>
  <c r="L7" i="5" s="1"/>
  <c r="L20" i="1"/>
  <c r="V20" i="1" s="1"/>
  <c r="X20" i="1" s="1"/>
  <c r="L21" i="1"/>
  <c r="V21" i="1" s="1"/>
  <c r="X21" i="1" s="1"/>
  <c r="L22" i="1"/>
  <c r="V22" i="1" s="1"/>
  <c r="X22" i="1" s="1"/>
  <c r="L23" i="1"/>
  <c r="V23" i="1" s="1"/>
  <c r="X23" i="1" s="1"/>
  <c r="L24" i="1"/>
  <c r="L12" i="5" s="1"/>
  <c r="L25" i="1"/>
  <c r="V25" i="1" s="1"/>
  <c r="X25" i="1" s="1"/>
  <c r="L26" i="1"/>
  <c r="V26" i="1" s="1"/>
  <c r="X26" i="1" s="1"/>
  <c r="L27" i="1"/>
  <c r="V27" i="1" s="1"/>
  <c r="X27" i="1" s="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7" i="1"/>
  <c r="L68" i="1"/>
  <c r="L69" i="1"/>
  <c r="L70" i="1"/>
  <c r="L71" i="1"/>
  <c r="L72" i="1"/>
  <c r="L73" i="1"/>
  <c r="L74" i="1"/>
  <c r="L75" i="1"/>
  <c r="L76" i="1"/>
  <c r="L77" i="1"/>
  <c r="L78" i="1"/>
  <c r="L79" i="1"/>
  <c r="L80" i="1"/>
  <c r="L81" i="1"/>
  <c r="L82" i="1"/>
  <c r="L37" i="5" s="1"/>
  <c r="L83" i="1"/>
  <c r="L38" i="5" s="1"/>
  <c r="L86" i="1"/>
  <c r="V86" i="1" s="1"/>
  <c r="X86" i="1" s="1"/>
  <c r="L87" i="1"/>
  <c r="L88" i="1"/>
  <c r="L89" i="1"/>
  <c r="L90" i="1"/>
  <c r="L91" i="1"/>
  <c r="L92" i="1"/>
  <c r="L93" i="1"/>
  <c r="L94" i="1"/>
  <c r="L95" i="1"/>
  <c r="L96" i="1"/>
  <c r="L34" i="6" s="1"/>
  <c r="L97" i="1"/>
  <c r="L98" i="1"/>
  <c r="L99" i="1"/>
  <c r="L100" i="1"/>
  <c r="L101" i="1"/>
  <c r="L102" i="1"/>
  <c r="L103" i="1"/>
  <c r="L104" i="1"/>
  <c r="L105" i="1"/>
  <c r="L106" i="1"/>
  <c r="L108" i="1"/>
  <c r="L109" i="1"/>
  <c r="L110" i="1"/>
  <c r="L111" i="1"/>
  <c r="L112" i="1"/>
  <c r="L113" i="1"/>
  <c r="L114" i="1"/>
  <c r="L115" i="1"/>
  <c r="L116" i="1"/>
  <c r="L118" i="1"/>
  <c r="L119" i="1"/>
  <c r="L120" i="1"/>
  <c r="L121" i="1"/>
  <c r="L122" i="1"/>
  <c r="L54" i="5" s="1"/>
  <c r="L125" i="1"/>
  <c r="L49" i="5" s="1"/>
  <c r="L126" i="1"/>
  <c r="L127" i="1"/>
  <c r="L128" i="1"/>
  <c r="L129" i="1"/>
  <c r="L130" i="1"/>
  <c r="L131" i="1"/>
  <c r="L132" i="1"/>
  <c r="L133" i="1"/>
  <c r="L134" i="1"/>
  <c r="L136" i="1"/>
  <c r="L137" i="1"/>
  <c r="L138" i="1"/>
  <c r="L139" i="1"/>
  <c r="L140" i="1"/>
  <c r="L144" i="1"/>
  <c r="L145" i="1"/>
  <c r="L146" i="1"/>
  <c r="L147" i="1"/>
  <c r="L148" i="1"/>
  <c r="L149" i="1"/>
  <c r="L150" i="1"/>
  <c r="L151" i="1"/>
  <c r="L152" i="1"/>
  <c r="L153" i="1"/>
  <c r="L154" i="1"/>
  <c r="L155" i="1"/>
  <c r="L156" i="1"/>
  <c r="L157" i="1"/>
  <c r="L158" i="1"/>
  <c r="L161" i="1"/>
  <c r="L162" i="1"/>
  <c r="L163" i="1"/>
  <c r="L164" i="1"/>
  <c r="L165" i="1"/>
  <c r="L166" i="1"/>
  <c r="L167" i="1"/>
  <c r="L168" i="1"/>
  <c r="L169" i="1"/>
  <c r="L170" i="1"/>
  <c r="L171" i="1"/>
  <c r="L172" i="1"/>
  <c r="L173" i="1"/>
  <c r="L174" i="1"/>
  <c r="L175" i="1"/>
  <c r="L73" i="5" s="1"/>
  <c r="L176" i="1"/>
  <c r="L177" i="1"/>
  <c r="L178" i="1"/>
  <c r="L179" i="1"/>
  <c r="L180" i="1"/>
  <c r="L181" i="1"/>
  <c r="L182" i="1"/>
  <c r="L184" i="1"/>
  <c r="L185" i="1"/>
  <c r="L186" i="1"/>
  <c r="L187" i="1"/>
  <c r="L188" i="1"/>
  <c r="L189" i="1"/>
  <c r="L190" i="1"/>
  <c r="L191" i="1"/>
  <c r="L192" i="1"/>
  <c r="L193" i="1"/>
  <c r="L194" i="1"/>
  <c r="L195" i="1"/>
  <c r="L196" i="1"/>
  <c r="L198" i="1"/>
  <c r="L199" i="1"/>
  <c r="L200" i="1"/>
  <c r="L201" i="1"/>
  <c r="L202" i="1"/>
  <c r="L203" i="1"/>
  <c r="L204" i="1"/>
  <c r="L206" i="1"/>
  <c r="L207" i="1"/>
  <c r="L208" i="1"/>
  <c r="L209" i="1"/>
  <c r="L210" i="1"/>
  <c r="L211" i="1"/>
  <c r="L212" i="1"/>
  <c r="L213" i="1"/>
  <c r="V213" i="1" s="1"/>
  <c r="L214" i="1"/>
  <c r="L215" i="1"/>
  <c r="L216" i="1"/>
  <c r="L217" i="1"/>
  <c r="L218" i="1"/>
  <c r="L219" i="1"/>
  <c r="L220" i="1"/>
  <c r="L9" i="1"/>
  <c r="N9" i="1" s="1"/>
  <c r="N5" i="4" s="1"/>
  <c r="R128" i="1"/>
  <c r="T101" i="4" s="1"/>
  <c r="S128" i="1"/>
  <c r="O101" i="4" s="1"/>
  <c r="R195" i="1"/>
  <c r="T150" i="4" s="1"/>
  <c r="S195" i="1"/>
  <c r="O150" i="4" s="1"/>
  <c r="R86" i="1"/>
  <c r="T68" i="4" s="1"/>
  <c r="S86" i="1"/>
  <c r="O68" i="4" s="1"/>
  <c r="R79" i="1"/>
  <c r="T61" i="4" s="1"/>
  <c r="S79" i="1"/>
  <c r="O61" i="4" s="1"/>
  <c r="R80" i="1"/>
  <c r="T62" i="4" s="1"/>
  <c r="S80" i="1"/>
  <c r="O62" i="4" s="1"/>
  <c r="R81" i="1"/>
  <c r="T63" i="4" s="1"/>
  <c r="S81" i="1"/>
  <c r="O63" i="4" s="1"/>
  <c r="T85" i="4"/>
  <c r="O85" i="4"/>
  <c r="T86" i="4"/>
  <c r="O86" i="4"/>
  <c r="T87" i="4"/>
  <c r="O87" i="4"/>
  <c r="T88" i="4"/>
  <c r="O88" i="4"/>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R127" i="1"/>
  <c r="T100" i="4" s="1"/>
  <c r="S127" i="1"/>
  <c r="O100" i="4" s="1"/>
  <c r="R106" i="1"/>
  <c r="T80" i="4" s="1"/>
  <c r="S106" i="1"/>
  <c r="O80" i="4" s="1"/>
  <c r="R105" i="1"/>
  <c r="T79" i="4" s="1"/>
  <c r="S105" i="1"/>
  <c r="O79" i="4" s="1"/>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R41" i="1"/>
  <c r="S41" i="1"/>
  <c r="U41" i="1" s="1"/>
  <c r="U82" i="1"/>
  <c r="U83" i="1"/>
  <c r="R121" i="1"/>
  <c r="S121" i="1"/>
  <c r="U121" i="1" s="1"/>
  <c r="U122" i="1"/>
  <c r="R126" i="1"/>
  <c r="S126" i="1"/>
  <c r="U126" i="1" s="1"/>
  <c r="R137" i="1"/>
  <c r="S137" i="1"/>
  <c r="U137" i="1" s="1"/>
  <c r="R138" i="1"/>
  <c r="S138" i="1"/>
  <c r="U138" i="1" s="1"/>
  <c r="R139" i="1"/>
  <c r="S139" i="1"/>
  <c r="U139" i="1" s="1"/>
  <c r="R140" i="1"/>
  <c r="S140" i="1"/>
  <c r="U140" i="1" s="1"/>
  <c r="R143" i="1"/>
  <c r="S143" i="1"/>
  <c r="U143" i="1" s="1"/>
  <c r="R152" i="1"/>
  <c r="S152" i="1"/>
  <c r="U152" i="1" s="1"/>
  <c r="R196" i="1"/>
  <c r="S196" i="1"/>
  <c r="U196" i="1" s="1"/>
  <c r="R212" i="1"/>
  <c r="S212" i="1"/>
  <c r="U212" i="1" s="1"/>
  <c r="R213" i="1"/>
  <c r="T161" i="4" s="1"/>
  <c r="S213" i="1"/>
  <c r="O161" i="4" s="1"/>
  <c r="R151" i="1"/>
  <c r="T116" i="4" s="1"/>
  <c r="S151" i="1"/>
  <c r="O116" i="4" s="1"/>
  <c r="R136" i="1"/>
  <c r="T105" i="4" s="1"/>
  <c r="S136" i="1"/>
  <c r="O105" i="4" s="1"/>
  <c r="R115" i="1"/>
  <c r="T89" i="4" s="1"/>
  <c r="S115" i="1"/>
  <c r="O89" i="4" s="1"/>
  <c r="R116" i="1"/>
  <c r="T90" i="4" s="1"/>
  <c r="S116" i="1"/>
  <c r="O90" i="4" s="1"/>
  <c r="R118" i="1"/>
  <c r="T92" i="4" s="1"/>
  <c r="S118" i="1"/>
  <c r="O92" i="4" s="1"/>
  <c r="R119" i="1"/>
  <c r="T93" i="4" s="1"/>
  <c r="S119" i="1"/>
  <c r="O93" i="4" s="1"/>
  <c r="R120" i="1"/>
  <c r="T94" i="4" s="1"/>
  <c r="S120" i="1"/>
  <c r="O94" i="4" s="1"/>
  <c r="R95" i="1"/>
  <c r="T73" i="4" s="1"/>
  <c r="S95" i="1"/>
  <c r="O73" i="4" s="1"/>
  <c r="T74" i="4"/>
  <c r="O74" i="4"/>
  <c r="R97" i="1"/>
  <c r="T75" i="4" s="1"/>
  <c r="S97" i="1"/>
  <c r="O75" i="4" s="1"/>
  <c r="R49" i="1"/>
  <c r="T37" i="4" s="1"/>
  <c r="T41" i="4" s="1"/>
  <c r="S49" i="1"/>
  <c r="O37" i="4" s="1"/>
  <c r="O41" i="4" s="1"/>
  <c r="R40" i="1"/>
  <c r="T32" i="4" s="1"/>
  <c r="S40" i="1"/>
  <c r="O32" i="4" s="1"/>
  <c r="R17" i="1"/>
  <c r="T13" i="4" s="1"/>
  <c r="S17" i="1"/>
  <c r="O13" i="4" s="1"/>
  <c r="R18" i="1"/>
  <c r="T14" i="4" s="1"/>
  <c r="S18" i="1"/>
  <c r="O14" i="4" s="1"/>
  <c r="R19" i="1"/>
  <c r="T15" i="4" s="1"/>
  <c r="S19" i="1"/>
  <c r="O15" i="4" s="1"/>
  <c r="R20" i="1"/>
  <c r="T16" i="4" s="1"/>
  <c r="S20" i="1"/>
  <c r="O16" i="4" s="1"/>
  <c r="R21" i="1"/>
  <c r="T17" i="4" s="1"/>
  <c r="S21" i="1"/>
  <c r="O17" i="4" s="1"/>
  <c r="R22" i="1"/>
  <c r="T18" i="4" s="1"/>
  <c r="S22" i="1"/>
  <c r="O18" i="4" s="1"/>
  <c r="R23" i="1"/>
  <c r="T19" i="4" s="1"/>
  <c r="S23" i="1"/>
  <c r="O19" i="4" s="1"/>
  <c r="R24" i="1"/>
  <c r="T20" i="4" s="1"/>
  <c r="S24" i="1"/>
  <c r="O20" i="4" s="1"/>
  <c r="R25" i="1"/>
  <c r="T21" i="4" s="1"/>
  <c r="S25" i="1"/>
  <c r="O21" i="4" s="1"/>
  <c r="R26" i="1"/>
  <c r="T22" i="4" s="1"/>
  <c r="S26" i="1"/>
  <c r="O22" i="4" s="1"/>
  <c r="R27" i="1"/>
  <c r="T23" i="4" s="1"/>
  <c r="S27" i="1"/>
  <c r="O23" i="4" s="1"/>
  <c r="R194" i="1"/>
  <c r="T149" i="4" s="1"/>
  <c r="S194" i="1"/>
  <c r="O149" i="4" s="1"/>
  <c r="R150" i="1"/>
  <c r="T115" i="4" s="1"/>
  <c r="S150" i="1"/>
  <c r="O115" i="4" s="1"/>
  <c r="R94" i="1"/>
  <c r="T72" i="4" s="1"/>
  <c r="S94" i="1"/>
  <c r="O72" i="4" s="1"/>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192" i="1"/>
  <c r="T147" i="4" s="1"/>
  <c r="S192" i="1"/>
  <c r="O147" i="4" s="1"/>
  <c r="R193" i="1"/>
  <c r="T148" i="4" s="1"/>
  <c r="S193" i="1"/>
  <c r="O148" i="4" s="1"/>
  <c r="T81" i="4"/>
  <c r="O81" i="4"/>
  <c r="R108" i="1"/>
  <c r="T82" i="4" s="1"/>
  <c r="S108" i="1"/>
  <c r="O82" i="4" s="1"/>
  <c r="R109" i="1"/>
  <c r="T83" i="4" s="1"/>
  <c r="S109" i="1"/>
  <c r="O83" i="4" s="1"/>
  <c r="R110" i="1"/>
  <c r="T84" i="4" s="1"/>
  <c r="S110" i="1"/>
  <c r="O84" i="4" s="1"/>
  <c r="R38" i="1"/>
  <c r="T30" i="4" s="1"/>
  <c r="S38" i="1"/>
  <c r="O30" i="4" s="1"/>
  <c r="R11" i="1"/>
  <c r="T7" i="4" s="1"/>
  <c r="S11" i="1"/>
  <c r="O7" i="4" s="1"/>
  <c r="T4" i="2"/>
  <c r="R190" i="1"/>
  <c r="T145" i="4" s="1"/>
  <c r="S190" i="1"/>
  <c r="O145" i="4" s="1"/>
  <c r="R191" i="1"/>
  <c r="T146" i="4" s="1"/>
  <c r="S191" i="1"/>
  <c r="O146" i="4" s="1"/>
  <c r="R93" i="1"/>
  <c r="T71" i="4" s="1"/>
  <c r="S93" i="1"/>
  <c r="O71" i="4" s="1"/>
  <c r="R64" i="1"/>
  <c r="T46" i="4" s="1"/>
  <c r="S64" i="1"/>
  <c r="O46" i="4" s="1"/>
  <c r="R65" i="1"/>
  <c r="T47" i="4" s="1"/>
  <c r="S65" i="1"/>
  <c r="O47" i="4" s="1"/>
  <c r="R37" i="1"/>
  <c r="T29" i="4" s="1"/>
  <c r="S37" i="1"/>
  <c r="O29" i="4" s="1"/>
  <c r="N4" i="2"/>
  <c r="T86" i="1"/>
  <c r="P68" i="4" s="1"/>
  <c r="AD86"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U10" i="1" l="1"/>
  <c r="U71" i="1"/>
  <c r="U127" i="1"/>
  <c r="U72" i="1"/>
  <c r="U111" i="1"/>
  <c r="U79" i="1"/>
  <c r="U86" i="1"/>
  <c r="U14" i="1"/>
  <c r="U13" i="1"/>
  <c r="U73" i="1"/>
  <c r="U77" i="1"/>
  <c r="U15" i="1"/>
  <c r="U12" i="1"/>
  <c r="U128" i="1"/>
  <c r="U151" i="1"/>
  <c r="U192" i="1"/>
  <c r="U26" i="1"/>
  <c r="U25" i="1"/>
  <c r="U23" i="1"/>
  <c r="U21" i="1"/>
  <c r="U18" i="1"/>
  <c r="U75" i="1"/>
  <c r="U150" i="1"/>
  <c r="U194" i="1"/>
  <c r="U27" i="1"/>
  <c r="U22" i="1"/>
  <c r="U20" i="1"/>
  <c r="U16" i="1"/>
  <c r="U24" i="1"/>
  <c r="U19" i="1"/>
  <c r="U17" i="1"/>
  <c r="U69" i="1"/>
  <c r="U65" i="1"/>
  <c r="U191" i="1"/>
  <c r="U11" i="1"/>
  <c r="U213" i="1"/>
  <c r="U195" i="1"/>
  <c r="U136" i="1"/>
  <c r="U120" i="1"/>
  <c r="U118" i="1"/>
  <c r="U116" i="1"/>
  <c r="U119" i="1"/>
  <c r="U115" i="1"/>
  <c r="U96" i="1"/>
  <c r="U97" i="1"/>
  <c r="U95" i="1"/>
  <c r="U80" i="1"/>
  <c r="U81" i="1"/>
  <c r="U49" i="1"/>
  <c r="U40" i="1"/>
  <c r="U113" i="1"/>
  <c r="U112" i="1"/>
  <c r="U114" i="1"/>
  <c r="U94" i="1"/>
  <c r="U78" i="1"/>
  <c r="U76" i="1"/>
  <c r="U74" i="1"/>
  <c r="U39" i="1"/>
  <c r="U193" i="1"/>
  <c r="U110" i="1"/>
  <c r="U108" i="1"/>
  <c r="U109" i="1"/>
  <c r="U70" i="1"/>
  <c r="U68" i="1"/>
  <c r="U67" i="1"/>
  <c r="U38" i="1"/>
  <c r="U190" i="1"/>
  <c r="U106" i="1"/>
  <c r="U105" i="1"/>
  <c r="U93" i="1"/>
  <c r="U64" i="1"/>
  <c r="U37" i="1"/>
  <c r="U9" i="1"/>
  <c r="L22" i="4"/>
  <c r="L21" i="4"/>
  <c r="L18" i="4"/>
  <c r="L16" i="4"/>
  <c r="L14" i="4"/>
  <c r="L68" i="4"/>
  <c r="L23" i="4"/>
  <c r="L20" i="4"/>
  <c r="L19" i="4"/>
  <c r="L17" i="4"/>
  <c r="L15" i="4"/>
  <c r="L5" i="4"/>
  <c r="N5" i="2"/>
  <c r="L14" i="5"/>
  <c r="L13" i="5"/>
  <c r="L10" i="5"/>
  <c r="L8" i="5"/>
  <c r="L39" i="5"/>
  <c r="L15" i="5"/>
  <c r="L11" i="5"/>
  <c r="L9" i="5"/>
  <c r="V24" i="1"/>
  <c r="X24" i="1" s="1"/>
  <c r="V19" i="1"/>
  <c r="X19" i="1" s="1"/>
  <c r="N86" i="1"/>
  <c r="V18" i="1"/>
  <c r="K48" i="5"/>
  <c r="N68" i="4" l="1"/>
  <c r="N39" i="5"/>
  <c r="X18" i="1"/>
  <c r="H50" i="5"/>
  <c r="M48" i="5"/>
  <c r="F47" i="5"/>
  <c r="M147" i="4" l="1"/>
  <c r="T128" i="1" l="1"/>
  <c r="P101" i="4" s="1"/>
  <c r="T212" i="1"/>
  <c r="F160" i="4"/>
  <c r="G160" i="4"/>
  <c r="H160" i="4"/>
  <c r="I160" i="4"/>
  <c r="J160" i="4"/>
  <c r="K160" i="4"/>
  <c r="M160" i="4"/>
  <c r="F161" i="4"/>
  <c r="G161" i="4"/>
  <c r="H161" i="4"/>
  <c r="I161" i="4"/>
  <c r="J161" i="4"/>
  <c r="K161" i="4"/>
  <c r="M161" i="4"/>
  <c r="F156" i="4"/>
  <c r="G156" i="4"/>
  <c r="H156" i="4"/>
  <c r="I156" i="4"/>
  <c r="J156" i="4"/>
  <c r="K156" i="4"/>
  <c r="M156" i="4"/>
  <c r="T196" i="1"/>
  <c r="N196" i="1" s="1"/>
  <c r="N151" i="4" s="1"/>
  <c r="F140" i="4"/>
  <c r="G140" i="4"/>
  <c r="H140" i="4"/>
  <c r="I140" i="4"/>
  <c r="J140" i="4"/>
  <c r="K140" i="4"/>
  <c r="M140" i="4"/>
  <c r="F146" i="4"/>
  <c r="G146" i="4"/>
  <c r="H146" i="4"/>
  <c r="I146" i="4"/>
  <c r="J146" i="4"/>
  <c r="K146" i="4"/>
  <c r="M146" i="4"/>
  <c r="F147" i="4"/>
  <c r="G147" i="4"/>
  <c r="H147" i="4"/>
  <c r="I147" i="4"/>
  <c r="J147" i="4"/>
  <c r="K147" i="4"/>
  <c r="F148" i="4"/>
  <c r="G148" i="4"/>
  <c r="H148" i="4"/>
  <c r="I148" i="4"/>
  <c r="J148" i="4"/>
  <c r="K148" i="4"/>
  <c r="M148" i="4"/>
  <c r="F149" i="4"/>
  <c r="G149" i="4"/>
  <c r="H149" i="4"/>
  <c r="I149" i="4"/>
  <c r="J149" i="4"/>
  <c r="K149" i="4"/>
  <c r="M149" i="4"/>
  <c r="F150" i="4"/>
  <c r="G150" i="4"/>
  <c r="H150" i="4"/>
  <c r="I150" i="4"/>
  <c r="J150" i="4"/>
  <c r="K150" i="4"/>
  <c r="M150" i="4"/>
  <c r="F151" i="4"/>
  <c r="G151" i="4"/>
  <c r="H151" i="4"/>
  <c r="I151" i="4"/>
  <c r="J151" i="4"/>
  <c r="K151" i="4"/>
  <c r="M151" i="4"/>
  <c r="F145" i="4"/>
  <c r="G145" i="4"/>
  <c r="H145" i="4"/>
  <c r="I145" i="4"/>
  <c r="J145" i="4"/>
  <c r="K145" i="4"/>
  <c r="M145" i="4"/>
  <c r="F134" i="4"/>
  <c r="G134" i="4"/>
  <c r="H134" i="4"/>
  <c r="I134" i="4"/>
  <c r="J134" i="4"/>
  <c r="K134" i="4"/>
  <c r="M134" i="4"/>
  <c r="T152" i="1"/>
  <c r="F115" i="4"/>
  <c r="G115" i="4"/>
  <c r="H115" i="4"/>
  <c r="I115" i="4"/>
  <c r="J115" i="4"/>
  <c r="K115" i="4"/>
  <c r="M115" i="4"/>
  <c r="F116" i="4"/>
  <c r="G116" i="4"/>
  <c r="H116" i="4"/>
  <c r="I116" i="4"/>
  <c r="J116" i="4"/>
  <c r="K116" i="4"/>
  <c r="M116" i="4"/>
  <c r="M117" i="4"/>
  <c r="K117" i="4"/>
  <c r="J117" i="4"/>
  <c r="I117" i="4"/>
  <c r="H117" i="4"/>
  <c r="G117" i="4"/>
  <c r="F117" i="4"/>
  <c r="T138" i="1"/>
  <c r="T139" i="1"/>
  <c r="T140" i="1"/>
  <c r="T143" i="1"/>
  <c r="T137" i="1"/>
  <c r="F106" i="4"/>
  <c r="G106" i="4"/>
  <c r="H106" i="4"/>
  <c r="I106" i="4"/>
  <c r="J106" i="4"/>
  <c r="K106" i="4"/>
  <c r="M106" i="4"/>
  <c r="F107" i="4"/>
  <c r="G107" i="4"/>
  <c r="H107" i="4"/>
  <c r="I107" i="4"/>
  <c r="J107" i="4"/>
  <c r="K107" i="4"/>
  <c r="M107" i="4"/>
  <c r="F108" i="4"/>
  <c r="G108" i="4"/>
  <c r="H108" i="4"/>
  <c r="I108" i="4"/>
  <c r="J108" i="4"/>
  <c r="K108" i="4"/>
  <c r="M108" i="4"/>
  <c r="F109" i="4"/>
  <c r="G109" i="4"/>
  <c r="H109" i="4"/>
  <c r="I109" i="4"/>
  <c r="J109" i="4"/>
  <c r="K109" i="4"/>
  <c r="M109" i="4"/>
  <c r="F112" i="4"/>
  <c r="G112" i="4"/>
  <c r="H112" i="4"/>
  <c r="I112" i="4"/>
  <c r="J112" i="4"/>
  <c r="K112" i="4"/>
  <c r="M112" i="4"/>
  <c r="N122" i="1"/>
  <c r="N54" i="5" s="1"/>
  <c r="T126" i="1"/>
  <c r="T121" i="1"/>
  <c r="F100" i="4"/>
  <c r="G100" i="4"/>
  <c r="H100" i="4"/>
  <c r="I100" i="4"/>
  <c r="J100" i="4"/>
  <c r="K100" i="4"/>
  <c r="M100" i="4"/>
  <c r="F95" i="4"/>
  <c r="G95" i="4"/>
  <c r="H95" i="4"/>
  <c r="I95" i="4"/>
  <c r="J95" i="4"/>
  <c r="K95" i="4"/>
  <c r="M95" i="4"/>
  <c r="F96" i="4"/>
  <c r="G96" i="4"/>
  <c r="H96" i="4"/>
  <c r="I96" i="4"/>
  <c r="J96" i="4"/>
  <c r="K96" i="4"/>
  <c r="M96" i="4"/>
  <c r="F98" i="4"/>
  <c r="G98" i="4"/>
  <c r="H98" i="4"/>
  <c r="I98" i="4"/>
  <c r="J98" i="4"/>
  <c r="K98" i="4"/>
  <c r="M98" i="4"/>
  <c r="F99" i="4"/>
  <c r="G99" i="4"/>
  <c r="H99" i="4"/>
  <c r="I99" i="4"/>
  <c r="J99" i="4"/>
  <c r="K99" i="4"/>
  <c r="M99" i="4"/>
  <c r="G79" i="4"/>
  <c r="H79" i="4"/>
  <c r="I79" i="4"/>
  <c r="J79" i="4"/>
  <c r="K79" i="4"/>
  <c r="M79" i="4"/>
  <c r="F80" i="4"/>
  <c r="G80" i="4"/>
  <c r="H80" i="4"/>
  <c r="I80" i="4"/>
  <c r="J80" i="4"/>
  <c r="K80" i="4"/>
  <c r="M80" i="4"/>
  <c r="F81" i="4"/>
  <c r="G81" i="4"/>
  <c r="H81" i="4"/>
  <c r="I81" i="4"/>
  <c r="J81" i="4"/>
  <c r="K81" i="4"/>
  <c r="M81" i="4"/>
  <c r="F82" i="4"/>
  <c r="G82" i="4"/>
  <c r="H82" i="4"/>
  <c r="I82" i="4"/>
  <c r="J82" i="4"/>
  <c r="K82" i="4"/>
  <c r="M82" i="4"/>
  <c r="F83" i="4"/>
  <c r="G83" i="4"/>
  <c r="H83" i="4"/>
  <c r="I83" i="4"/>
  <c r="J83" i="4"/>
  <c r="K83" i="4"/>
  <c r="M83" i="4"/>
  <c r="F84" i="4"/>
  <c r="G84" i="4"/>
  <c r="H84" i="4"/>
  <c r="I84" i="4"/>
  <c r="J84" i="4"/>
  <c r="K84" i="4"/>
  <c r="M84" i="4"/>
  <c r="F85" i="4"/>
  <c r="G85" i="4"/>
  <c r="H85" i="4"/>
  <c r="I85" i="4"/>
  <c r="J85" i="4"/>
  <c r="K85" i="4"/>
  <c r="M85" i="4"/>
  <c r="F86" i="4"/>
  <c r="G86" i="4"/>
  <c r="H86" i="4"/>
  <c r="I86" i="4"/>
  <c r="J86" i="4"/>
  <c r="K86" i="4"/>
  <c r="M86" i="4"/>
  <c r="F87" i="4"/>
  <c r="G87" i="4"/>
  <c r="H87" i="4"/>
  <c r="I87" i="4"/>
  <c r="J87" i="4"/>
  <c r="K87" i="4"/>
  <c r="M87" i="4"/>
  <c r="F88" i="4"/>
  <c r="G88" i="4"/>
  <c r="H88" i="4"/>
  <c r="I88" i="4"/>
  <c r="J88" i="4"/>
  <c r="K88" i="4"/>
  <c r="M88" i="4"/>
  <c r="F89" i="4"/>
  <c r="G89" i="4"/>
  <c r="H89" i="4"/>
  <c r="I89" i="4"/>
  <c r="J89" i="4"/>
  <c r="K89" i="4"/>
  <c r="M89" i="4"/>
  <c r="F71" i="4"/>
  <c r="G71" i="4"/>
  <c r="H71" i="4"/>
  <c r="I71" i="4"/>
  <c r="J71" i="4"/>
  <c r="K71" i="4"/>
  <c r="M71" i="4"/>
  <c r="F72" i="4"/>
  <c r="G72" i="4"/>
  <c r="H72" i="4"/>
  <c r="I72" i="4"/>
  <c r="J72" i="4"/>
  <c r="K72" i="4"/>
  <c r="M72" i="4"/>
  <c r="F73" i="4"/>
  <c r="G73" i="4"/>
  <c r="H73" i="4"/>
  <c r="I73" i="4"/>
  <c r="J73" i="4"/>
  <c r="K73" i="4"/>
  <c r="M73" i="4"/>
  <c r="F64" i="4"/>
  <c r="G64" i="4"/>
  <c r="H64" i="4"/>
  <c r="I64" i="4"/>
  <c r="J64" i="4"/>
  <c r="K64" i="4"/>
  <c r="M64" i="4"/>
  <c r="F65" i="4"/>
  <c r="G65" i="4"/>
  <c r="H65" i="4"/>
  <c r="I65" i="4"/>
  <c r="J65" i="4"/>
  <c r="K65" i="4"/>
  <c r="M65"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192" i="4"/>
  <c r="R192" i="4"/>
  <c r="N192" i="4"/>
  <c r="M192" i="4"/>
  <c r="L192" i="4"/>
  <c r="K192" i="4"/>
  <c r="J192" i="4"/>
  <c r="I192" i="4"/>
  <c r="H192" i="4"/>
  <c r="G192" i="4"/>
  <c r="F192" i="4"/>
  <c r="S191" i="4"/>
  <c r="R191" i="4"/>
  <c r="N191" i="4"/>
  <c r="M191" i="4"/>
  <c r="L191" i="4"/>
  <c r="K191" i="4"/>
  <c r="J191" i="4"/>
  <c r="I191" i="4"/>
  <c r="H191" i="4"/>
  <c r="G191" i="4"/>
  <c r="F191" i="4"/>
  <c r="S190" i="4"/>
  <c r="R190" i="4"/>
  <c r="N190" i="4"/>
  <c r="M190" i="4"/>
  <c r="L190" i="4"/>
  <c r="K190" i="4"/>
  <c r="J190" i="4"/>
  <c r="I190" i="4"/>
  <c r="H190" i="4"/>
  <c r="G190" i="4"/>
  <c r="F190" i="4"/>
  <c r="S189" i="4"/>
  <c r="R189" i="4"/>
  <c r="N189" i="4"/>
  <c r="M189" i="4"/>
  <c r="L189" i="4"/>
  <c r="K189" i="4"/>
  <c r="J189" i="4"/>
  <c r="I189" i="4"/>
  <c r="H189" i="4"/>
  <c r="G189" i="4"/>
  <c r="F189" i="4"/>
  <c r="S188" i="4"/>
  <c r="R188" i="4"/>
  <c r="N188" i="4"/>
  <c r="M188" i="4"/>
  <c r="L188" i="4"/>
  <c r="K188" i="4"/>
  <c r="J188" i="4"/>
  <c r="I188" i="4"/>
  <c r="H188" i="4"/>
  <c r="G188" i="4"/>
  <c r="F188" i="4"/>
  <c r="S187" i="4"/>
  <c r="R187" i="4"/>
  <c r="N187" i="4"/>
  <c r="M187" i="4"/>
  <c r="L187" i="4"/>
  <c r="K187" i="4"/>
  <c r="J187" i="4"/>
  <c r="I187" i="4"/>
  <c r="H187" i="4"/>
  <c r="G187" i="4"/>
  <c r="F187" i="4"/>
  <c r="S186" i="4"/>
  <c r="R186" i="4"/>
  <c r="N186" i="4"/>
  <c r="M186" i="4"/>
  <c r="L186" i="4"/>
  <c r="K186" i="4"/>
  <c r="J186" i="4"/>
  <c r="I186" i="4"/>
  <c r="H186" i="4"/>
  <c r="G186" i="4"/>
  <c r="F186" i="4"/>
  <c r="S185" i="4"/>
  <c r="R185" i="4"/>
  <c r="N185" i="4"/>
  <c r="M185" i="4"/>
  <c r="L185" i="4"/>
  <c r="K185" i="4"/>
  <c r="J185" i="4"/>
  <c r="I185" i="4"/>
  <c r="H185" i="4"/>
  <c r="G185" i="4"/>
  <c r="F185" i="4"/>
  <c r="S184" i="4"/>
  <c r="R184" i="4"/>
  <c r="N184" i="4"/>
  <c r="M184" i="4"/>
  <c r="L184" i="4"/>
  <c r="K184" i="4"/>
  <c r="J184" i="4"/>
  <c r="I184" i="4"/>
  <c r="H184" i="4"/>
  <c r="G184" i="4"/>
  <c r="F184" i="4"/>
  <c r="S183" i="4"/>
  <c r="R183" i="4"/>
  <c r="N183" i="4"/>
  <c r="M183" i="4"/>
  <c r="L183" i="4"/>
  <c r="K183" i="4"/>
  <c r="J183" i="4"/>
  <c r="I183" i="4"/>
  <c r="H183" i="4"/>
  <c r="G183" i="4"/>
  <c r="F183" i="4"/>
  <c r="S182" i="4"/>
  <c r="R182" i="4"/>
  <c r="N182" i="4"/>
  <c r="M182" i="4"/>
  <c r="L182" i="4"/>
  <c r="K182" i="4"/>
  <c r="J182" i="4"/>
  <c r="I182" i="4"/>
  <c r="H182" i="4"/>
  <c r="G182" i="4"/>
  <c r="F182" i="4"/>
  <c r="S181" i="4"/>
  <c r="R181" i="4"/>
  <c r="N181" i="4"/>
  <c r="M181" i="4"/>
  <c r="L181" i="4"/>
  <c r="K181" i="4"/>
  <c r="J181" i="4"/>
  <c r="I181" i="4"/>
  <c r="H181" i="4"/>
  <c r="G181" i="4"/>
  <c r="F181" i="4"/>
  <c r="S180" i="4"/>
  <c r="R180" i="4"/>
  <c r="N180" i="4"/>
  <c r="M180" i="4"/>
  <c r="L180" i="4"/>
  <c r="K180" i="4"/>
  <c r="J180" i="4"/>
  <c r="I180" i="4"/>
  <c r="H180" i="4"/>
  <c r="G180" i="4"/>
  <c r="F180" i="4"/>
  <c r="S179" i="4"/>
  <c r="R179" i="4"/>
  <c r="N179" i="4"/>
  <c r="M179" i="4"/>
  <c r="L179" i="4"/>
  <c r="K179" i="4"/>
  <c r="J179" i="4"/>
  <c r="I179" i="4"/>
  <c r="H179" i="4"/>
  <c r="G179" i="4"/>
  <c r="F179" i="4"/>
  <c r="S178" i="4"/>
  <c r="R178" i="4"/>
  <c r="N178" i="4"/>
  <c r="M178" i="4"/>
  <c r="L178" i="4"/>
  <c r="K178" i="4"/>
  <c r="J178" i="4"/>
  <c r="I178" i="4"/>
  <c r="H178" i="4"/>
  <c r="G178" i="4"/>
  <c r="F178" i="4"/>
  <c r="S177" i="4"/>
  <c r="R177" i="4"/>
  <c r="N177" i="4"/>
  <c r="M177" i="4"/>
  <c r="L177" i="4"/>
  <c r="K177" i="4"/>
  <c r="J177" i="4"/>
  <c r="I177" i="4"/>
  <c r="H177" i="4"/>
  <c r="G177" i="4"/>
  <c r="F177" i="4"/>
  <c r="S176" i="4"/>
  <c r="R176" i="4"/>
  <c r="N176" i="4"/>
  <c r="M176" i="4"/>
  <c r="L176" i="4"/>
  <c r="K176" i="4"/>
  <c r="J176" i="4"/>
  <c r="I176" i="4"/>
  <c r="H176" i="4"/>
  <c r="G176" i="4"/>
  <c r="F176" i="4"/>
  <c r="S165" i="4"/>
  <c r="R165" i="4"/>
  <c r="N165" i="4"/>
  <c r="M165" i="4"/>
  <c r="L165" i="4"/>
  <c r="K165" i="4"/>
  <c r="J165" i="4"/>
  <c r="I165" i="4"/>
  <c r="H165" i="4"/>
  <c r="G165" i="4"/>
  <c r="F165" i="4"/>
  <c r="M164" i="4"/>
  <c r="L164" i="4"/>
  <c r="K164" i="4"/>
  <c r="I164" i="4"/>
  <c r="H164" i="4"/>
  <c r="G164" i="4"/>
  <c r="F164" i="4"/>
  <c r="M163" i="4"/>
  <c r="K163" i="4"/>
  <c r="I163" i="4"/>
  <c r="H163" i="4"/>
  <c r="G163" i="4"/>
  <c r="F163" i="4"/>
  <c r="E160" i="4"/>
  <c r="D160" i="4"/>
  <c r="M159" i="4"/>
  <c r="K159" i="4"/>
  <c r="I159" i="4"/>
  <c r="H159" i="4"/>
  <c r="G159" i="4"/>
  <c r="F159" i="4"/>
  <c r="E156" i="4"/>
  <c r="D156" i="4"/>
  <c r="C156" i="4"/>
  <c r="B156" i="4"/>
  <c r="M155" i="4"/>
  <c r="L155" i="4"/>
  <c r="K155" i="4"/>
  <c r="I155" i="4"/>
  <c r="H155" i="4"/>
  <c r="G155" i="4"/>
  <c r="F155" i="4"/>
  <c r="M154" i="4"/>
  <c r="K154" i="4"/>
  <c r="I154" i="4"/>
  <c r="H154" i="4"/>
  <c r="G154" i="4"/>
  <c r="F154" i="4"/>
  <c r="E145" i="4"/>
  <c r="D145" i="4"/>
  <c r="M144" i="4"/>
  <c r="K144" i="4"/>
  <c r="I144" i="4"/>
  <c r="H144" i="4"/>
  <c r="G144" i="4"/>
  <c r="F144" i="4"/>
  <c r="E140" i="4"/>
  <c r="D140" i="4"/>
  <c r="C140" i="4"/>
  <c r="B140" i="4"/>
  <c r="M139" i="4"/>
  <c r="L139" i="4"/>
  <c r="K139" i="4"/>
  <c r="I139" i="4"/>
  <c r="H139" i="4"/>
  <c r="G139" i="4"/>
  <c r="F139" i="4"/>
  <c r="M138" i="4"/>
  <c r="K138" i="4"/>
  <c r="I138" i="4"/>
  <c r="H138" i="4"/>
  <c r="G138" i="4"/>
  <c r="F138" i="4"/>
  <c r="E134" i="4"/>
  <c r="D134" i="4"/>
  <c r="M133" i="4"/>
  <c r="K133" i="4"/>
  <c r="I133" i="4"/>
  <c r="H133" i="4"/>
  <c r="G133" i="4"/>
  <c r="F133" i="4"/>
  <c r="M130" i="4"/>
  <c r="K130" i="4"/>
  <c r="J130" i="4"/>
  <c r="I130" i="4"/>
  <c r="H130" i="4"/>
  <c r="G130" i="4"/>
  <c r="F130" i="4"/>
  <c r="E130" i="4"/>
  <c r="D130" i="4"/>
  <c r="C130" i="4"/>
  <c r="B130" i="4"/>
  <c r="M129" i="4"/>
  <c r="L129" i="4"/>
  <c r="K129" i="4"/>
  <c r="I129" i="4"/>
  <c r="H129" i="4"/>
  <c r="G129" i="4"/>
  <c r="F129" i="4"/>
  <c r="M128" i="4"/>
  <c r="K128" i="4"/>
  <c r="I128" i="4"/>
  <c r="H128" i="4"/>
  <c r="G128" i="4"/>
  <c r="F128" i="4"/>
  <c r="E124" i="4"/>
  <c r="D124" i="4"/>
  <c r="M123" i="4"/>
  <c r="K123" i="4"/>
  <c r="I123" i="4"/>
  <c r="H123" i="4"/>
  <c r="G123" i="4"/>
  <c r="F123" i="4"/>
  <c r="E115" i="4"/>
  <c r="D115" i="4"/>
  <c r="M114" i="4"/>
  <c r="K114" i="4"/>
  <c r="I114" i="4"/>
  <c r="H114" i="4"/>
  <c r="G114" i="4"/>
  <c r="F114" i="4"/>
  <c r="M105" i="4"/>
  <c r="K105" i="4"/>
  <c r="J105" i="4"/>
  <c r="I105" i="4"/>
  <c r="H105" i="4"/>
  <c r="G105" i="4"/>
  <c r="F105" i="4"/>
  <c r="E104" i="4"/>
  <c r="D104" i="4"/>
  <c r="M103" i="4"/>
  <c r="K103" i="4"/>
  <c r="I103" i="4"/>
  <c r="H103" i="4"/>
  <c r="G103" i="4"/>
  <c r="F103" i="4"/>
  <c r="M101" i="4"/>
  <c r="K101" i="4"/>
  <c r="J101" i="4"/>
  <c r="I101" i="4"/>
  <c r="H101" i="4"/>
  <c r="G101" i="4"/>
  <c r="F101" i="4"/>
  <c r="M94" i="4"/>
  <c r="K94" i="4"/>
  <c r="J94" i="4"/>
  <c r="I94" i="4"/>
  <c r="H94" i="4"/>
  <c r="G94" i="4"/>
  <c r="F94" i="4"/>
  <c r="M93" i="4"/>
  <c r="K93" i="4"/>
  <c r="J93" i="4"/>
  <c r="I93" i="4"/>
  <c r="H93" i="4"/>
  <c r="G93" i="4"/>
  <c r="F93" i="4"/>
  <c r="M92" i="4"/>
  <c r="K92" i="4"/>
  <c r="J92" i="4"/>
  <c r="I92" i="4"/>
  <c r="H92" i="4"/>
  <c r="G92" i="4"/>
  <c r="F92" i="4"/>
  <c r="M90" i="4"/>
  <c r="K90" i="4"/>
  <c r="J90" i="4"/>
  <c r="I90" i="4"/>
  <c r="H90" i="4"/>
  <c r="G90" i="4"/>
  <c r="F90" i="4"/>
  <c r="E79" i="4"/>
  <c r="D79" i="4"/>
  <c r="C79" i="4"/>
  <c r="B79" i="4"/>
  <c r="M78" i="4"/>
  <c r="L78" i="4"/>
  <c r="I78" i="4"/>
  <c r="H78" i="4"/>
  <c r="G78" i="4"/>
  <c r="F78" i="4"/>
  <c r="M77" i="4"/>
  <c r="I77" i="4"/>
  <c r="H77" i="4"/>
  <c r="G77" i="4"/>
  <c r="F77" i="4"/>
  <c r="M75" i="4"/>
  <c r="K75" i="4"/>
  <c r="J75" i="4"/>
  <c r="I75" i="4"/>
  <c r="H75" i="4"/>
  <c r="G75" i="4"/>
  <c r="F75" i="4"/>
  <c r="M74" i="4"/>
  <c r="K74" i="4"/>
  <c r="J74" i="4"/>
  <c r="I74" i="4"/>
  <c r="H74" i="4"/>
  <c r="G74" i="4"/>
  <c r="F74" i="4"/>
  <c r="E71" i="4"/>
  <c r="D71" i="4"/>
  <c r="M70" i="4"/>
  <c r="K70" i="4"/>
  <c r="I70" i="4"/>
  <c r="H70" i="4"/>
  <c r="G70" i="4"/>
  <c r="F70" i="4"/>
  <c r="M68" i="4"/>
  <c r="K68" i="4"/>
  <c r="J68" i="4"/>
  <c r="I68" i="4"/>
  <c r="H68" i="4"/>
  <c r="G68" i="4"/>
  <c r="F68" i="4"/>
  <c r="M63" i="4"/>
  <c r="K63" i="4"/>
  <c r="J63" i="4"/>
  <c r="I63" i="4"/>
  <c r="H63" i="4"/>
  <c r="G63" i="4"/>
  <c r="F63"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98" i="5"/>
  <c r="H98" i="5"/>
  <c r="I98" i="5"/>
  <c r="J98" i="5"/>
  <c r="K98" i="5"/>
  <c r="L98" i="5"/>
  <c r="M98" i="5"/>
  <c r="F98" i="5"/>
  <c r="G93" i="5"/>
  <c r="H93" i="5"/>
  <c r="I93" i="5"/>
  <c r="J93" i="5"/>
  <c r="K93" i="5"/>
  <c r="L93" i="5"/>
  <c r="M93" i="5"/>
  <c r="F93" i="5"/>
  <c r="G88" i="5"/>
  <c r="H88" i="5"/>
  <c r="I88" i="5"/>
  <c r="J88" i="5"/>
  <c r="K88" i="5"/>
  <c r="L88" i="5"/>
  <c r="M88" i="5"/>
  <c r="F88" i="5"/>
  <c r="G82" i="5"/>
  <c r="H82" i="5"/>
  <c r="I82" i="5"/>
  <c r="J82" i="5"/>
  <c r="K82" i="5"/>
  <c r="L82" i="5"/>
  <c r="M82" i="5"/>
  <c r="F82" i="5"/>
  <c r="T213" i="1"/>
  <c r="P161" i="4" s="1"/>
  <c r="F94" i="5"/>
  <c r="G94" i="5"/>
  <c r="H94" i="5"/>
  <c r="I94" i="5"/>
  <c r="J94" i="5"/>
  <c r="K94" i="5"/>
  <c r="M94" i="5"/>
  <c r="T195" i="1"/>
  <c r="P150" i="4" s="1"/>
  <c r="G77" i="5"/>
  <c r="H77" i="5"/>
  <c r="I77" i="5"/>
  <c r="J77" i="5"/>
  <c r="K77" i="5"/>
  <c r="L77" i="5"/>
  <c r="M77" i="5"/>
  <c r="F77" i="5"/>
  <c r="F83" i="5"/>
  <c r="G83" i="5"/>
  <c r="H83" i="5"/>
  <c r="I83" i="5"/>
  <c r="J83" i="5"/>
  <c r="K83" i="5"/>
  <c r="M83" i="5"/>
  <c r="G72" i="5"/>
  <c r="H72" i="5"/>
  <c r="I72" i="5"/>
  <c r="J72" i="5"/>
  <c r="K72" i="5"/>
  <c r="L72" i="5"/>
  <c r="M72" i="5"/>
  <c r="F72" i="5"/>
  <c r="F68" i="5"/>
  <c r="G68" i="5"/>
  <c r="H68" i="5"/>
  <c r="I68" i="5"/>
  <c r="J68" i="5"/>
  <c r="K68" i="5"/>
  <c r="M68" i="5"/>
  <c r="G67" i="5"/>
  <c r="H67" i="5"/>
  <c r="I67" i="5"/>
  <c r="J67" i="5"/>
  <c r="K67" i="5"/>
  <c r="L67" i="5"/>
  <c r="M67" i="5"/>
  <c r="F67" i="5"/>
  <c r="G63" i="5"/>
  <c r="H63" i="5"/>
  <c r="I63" i="5"/>
  <c r="J63" i="5"/>
  <c r="K63" i="5"/>
  <c r="L63" i="5"/>
  <c r="M63" i="5"/>
  <c r="F63" i="5"/>
  <c r="T151" i="1"/>
  <c r="F60" i="5"/>
  <c r="G60" i="5"/>
  <c r="H60" i="5"/>
  <c r="I60" i="5"/>
  <c r="J60" i="5"/>
  <c r="K60" i="5"/>
  <c r="M60" i="5"/>
  <c r="T136" i="1"/>
  <c r="P105" i="4" s="1"/>
  <c r="G59" i="5"/>
  <c r="H59" i="5"/>
  <c r="I59" i="5"/>
  <c r="J59" i="5"/>
  <c r="K59" i="5"/>
  <c r="L59" i="5"/>
  <c r="M59" i="5"/>
  <c r="F59" i="5"/>
  <c r="F57" i="5"/>
  <c r="G57" i="5"/>
  <c r="H57" i="5"/>
  <c r="I57" i="5"/>
  <c r="J57" i="5"/>
  <c r="K57" i="5"/>
  <c r="M57" i="5"/>
  <c r="G55" i="5"/>
  <c r="H55" i="5"/>
  <c r="I55" i="5"/>
  <c r="J55" i="5"/>
  <c r="K55" i="5"/>
  <c r="L55" i="5"/>
  <c r="M55" i="5"/>
  <c r="F55" i="5"/>
  <c r="T120" i="1"/>
  <c r="P94" i="4" s="1"/>
  <c r="T119" i="1"/>
  <c r="P93" i="4" s="1"/>
  <c r="T118" i="1"/>
  <c r="P92" i="4" s="1"/>
  <c r="T116" i="1"/>
  <c r="P90" i="4" s="1"/>
  <c r="T115" i="1"/>
  <c r="P89" i="4" s="1"/>
  <c r="F53" i="5"/>
  <c r="G53" i="5"/>
  <c r="H53" i="5"/>
  <c r="I53" i="5"/>
  <c r="J53" i="5"/>
  <c r="K53" i="5"/>
  <c r="M53" i="5"/>
  <c r="G47" i="5"/>
  <c r="H47" i="5"/>
  <c r="I47" i="5"/>
  <c r="J47" i="5"/>
  <c r="K47" i="5"/>
  <c r="M47" i="5"/>
  <c r="F48" i="5"/>
  <c r="G48" i="5"/>
  <c r="H48" i="5"/>
  <c r="I48" i="5"/>
  <c r="J48" i="5"/>
  <c r="F50" i="5"/>
  <c r="G50" i="5"/>
  <c r="I50" i="5"/>
  <c r="J50" i="5"/>
  <c r="K50" i="5"/>
  <c r="M50" i="5"/>
  <c r="F51" i="5"/>
  <c r="G51" i="5"/>
  <c r="H51" i="5"/>
  <c r="I51" i="5"/>
  <c r="J51" i="5"/>
  <c r="K51" i="5"/>
  <c r="M51" i="5"/>
  <c r="F52" i="5"/>
  <c r="G52" i="5"/>
  <c r="H52" i="5"/>
  <c r="I52" i="5"/>
  <c r="J52" i="5"/>
  <c r="K52" i="5"/>
  <c r="M52" i="5"/>
  <c r="P74" i="4"/>
  <c r="T97" i="1"/>
  <c r="P75" i="4" s="1"/>
  <c r="T95" i="1"/>
  <c r="P73" i="4" s="1"/>
  <c r="F42" i="5"/>
  <c r="G42" i="5"/>
  <c r="H42" i="5"/>
  <c r="I42" i="5"/>
  <c r="J42" i="5"/>
  <c r="K42" i="5"/>
  <c r="M42" i="5"/>
  <c r="F43" i="5"/>
  <c r="G43" i="5"/>
  <c r="H43" i="5"/>
  <c r="I43" i="5"/>
  <c r="J43" i="5"/>
  <c r="K43" i="5"/>
  <c r="M43" i="5"/>
  <c r="G46" i="5"/>
  <c r="H46" i="5"/>
  <c r="I46" i="5"/>
  <c r="J46" i="5"/>
  <c r="K46" i="5"/>
  <c r="L46" i="5"/>
  <c r="M46" i="5"/>
  <c r="F46" i="5"/>
  <c r="T81" i="1"/>
  <c r="P63" i="4" s="1"/>
  <c r="T80" i="1"/>
  <c r="P62" i="4" s="1"/>
  <c r="T79" i="1"/>
  <c r="P61" i="4" s="1"/>
  <c r="G41" i="5"/>
  <c r="H41" i="5"/>
  <c r="I41" i="5"/>
  <c r="J41" i="5"/>
  <c r="K41" i="5"/>
  <c r="L41" i="5"/>
  <c r="M41" i="5"/>
  <c r="F41" i="5"/>
  <c r="G33" i="5"/>
  <c r="H33" i="5"/>
  <c r="I33" i="5"/>
  <c r="J33" i="5"/>
  <c r="K33" i="5"/>
  <c r="L33" i="5"/>
  <c r="M33" i="5"/>
  <c r="F33" i="5"/>
  <c r="F39" i="5"/>
  <c r="G39" i="5"/>
  <c r="H39" i="5"/>
  <c r="I39" i="5"/>
  <c r="J39" i="5"/>
  <c r="K39" i="5"/>
  <c r="M39" i="5"/>
  <c r="F34" i="5"/>
  <c r="G34" i="5"/>
  <c r="H34" i="5"/>
  <c r="I34" i="5"/>
  <c r="J34" i="5"/>
  <c r="K34" i="5"/>
  <c r="M34" i="5"/>
  <c r="F35" i="5"/>
  <c r="G35" i="5"/>
  <c r="H35" i="5"/>
  <c r="I35" i="5"/>
  <c r="J35" i="5"/>
  <c r="K35" i="5"/>
  <c r="M35" i="5"/>
  <c r="F36" i="5"/>
  <c r="G36" i="5"/>
  <c r="H36" i="5"/>
  <c r="I36" i="5"/>
  <c r="J36" i="5"/>
  <c r="K36" i="5"/>
  <c r="M36" i="5"/>
  <c r="T49" i="1"/>
  <c r="P37" i="4" s="1"/>
  <c r="P41" i="4" s="1"/>
  <c r="F30" i="5"/>
  <c r="G30" i="5"/>
  <c r="H30" i="5"/>
  <c r="I30" i="5"/>
  <c r="J30" i="5"/>
  <c r="K30" i="5"/>
  <c r="M30" i="5"/>
  <c r="G29" i="5"/>
  <c r="H29" i="5"/>
  <c r="I29" i="5"/>
  <c r="J29" i="5"/>
  <c r="K29" i="5"/>
  <c r="L29" i="5"/>
  <c r="M29" i="5"/>
  <c r="F29" i="5"/>
  <c r="G25" i="5"/>
  <c r="H25" i="5"/>
  <c r="I25" i="5"/>
  <c r="J25" i="5"/>
  <c r="K25" i="5"/>
  <c r="L25" i="5"/>
  <c r="M25" i="5"/>
  <c r="F25" i="5"/>
  <c r="F26" i="5"/>
  <c r="G26" i="5"/>
  <c r="H26" i="5"/>
  <c r="I26" i="5"/>
  <c r="J26" i="5"/>
  <c r="K26" i="5"/>
  <c r="M26" i="5"/>
  <c r="T18" i="1"/>
  <c r="P14" i="4" s="1"/>
  <c r="T19" i="1"/>
  <c r="P15" i="4" s="1"/>
  <c r="T20" i="1"/>
  <c r="P16" i="4" s="1"/>
  <c r="T21" i="1"/>
  <c r="P17" i="4" s="1"/>
  <c r="T22" i="1"/>
  <c r="P18" i="4" s="1"/>
  <c r="T23" i="1"/>
  <c r="P19" i="4" s="1"/>
  <c r="T24" i="1"/>
  <c r="P20" i="4" s="1"/>
  <c r="T25" i="1"/>
  <c r="P21" i="4" s="1"/>
  <c r="T26" i="1"/>
  <c r="P22" i="4" s="1"/>
  <c r="T27" i="1"/>
  <c r="P23" i="4" s="1"/>
  <c r="T40" i="1"/>
  <c r="P32" i="4" s="1"/>
  <c r="F21" i="5"/>
  <c r="G21" i="5"/>
  <c r="H21" i="5"/>
  <c r="I21" i="5"/>
  <c r="J21" i="5"/>
  <c r="K21" i="5"/>
  <c r="M21" i="5"/>
  <c r="T17" i="1"/>
  <c r="P13" i="4" s="1"/>
  <c r="G20" i="5"/>
  <c r="H20" i="5"/>
  <c r="I20" i="5"/>
  <c r="J20" i="5"/>
  <c r="K20" i="5"/>
  <c r="L20" i="5"/>
  <c r="M20" i="5"/>
  <c r="F20"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S115" i="5"/>
  <c r="R115" i="5"/>
  <c r="N115" i="5"/>
  <c r="M115" i="5"/>
  <c r="L115" i="5"/>
  <c r="K115" i="5"/>
  <c r="J115" i="5"/>
  <c r="I115" i="5"/>
  <c r="H115" i="5"/>
  <c r="G115" i="5"/>
  <c r="F115" i="5"/>
  <c r="S114" i="5"/>
  <c r="R114" i="5"/>
  <c r="N114" i="5"/>
  <c r="M114" i="5"/>
  <c r="L114" i="5"/>
  <c r="K114" i="5"/>
  <c r="J114" i="5"/>
  <c r="I114" i="5"/>
  <c r="H114" i="5"/>
  <c r="G114" i="5"/>
  <c r="F114" i="5"/>
  <c r="S113" i="5"/>
  <c r="R113" i="5"/>
  <c r="N113" i="5"/>
  <c r="M113" i="5"/>
  <c r="L113" i="5"/>
  <c r="K113" i="5"/>
  <c r="J113" i="5"/>
  <c r="I113" i="5"/>
  <c r="H113" i="5"/>
  <c r="G113" i="5"/>
  <c r="F113" i="5"/>
  <c r="S112" i="5"/>
  <c r="R112" i="5"/>
  <c r="N112" i="5"/>
  <c r="M112" i="5"/>
  <c r="L112" i="5"/>
  <c r="K112" i="5"/>
  <c r="J112" i="5"/>
  <c r="I112" i="5"/>
  <c r="H112" i="5"/>
  <c r="G112" i="5"/>
  <c r="F112" i="5"/>
  <c r="N99" i="5"/>
  <c r="M99" i="5"/>
  <c r="L99" i="5"/>
  <c r="K99" i="5"/>
  <c r="J99" i="5"/>
  <c r="I99" i="5"/>
  <c r="H99" i="5"/>
  <c r="G99" i="5"/>
  <c r="F99" i="5"/>
  <c r="E94" i="5"/>
  <c r="D94" i="5"/>
  <c r="E89" i="5"/>
  <c r="D89" i="5"/>
  <c r="C89" i="5"/>
  <c r="B89" i="5"/>
  <c r="E83" i="5"/>
  <c r="D83" i="5"/>
  <c r="E78" i="5"/>
  <c r="D78" i="5"/>
  <c r="C78" i="5"/>
  <c r="B78" i="5"/>
  <c r="E73" i="5"/>
  <c r="D73" i="5"/>
  <c r="E68" i="5"/>
  <c r="D68" i="5"/>
  <c r="C68" i="5"/>
  <c r="B68" i="5"/>
  <c r="E64" i="5"/>
  <c r="D64" i="5"/>
  <c r="E60" i="5"/>
  <c r="D60" i="5"/>
  <c r="E56" i="5"/>
  <c r="D56" i="5"/>
  <c r="E47" i="5"/>
  <c r="D47" i="5"/>
  <c r="C47" i="5"/>
  <c r="B47" i="5"/>
  <c r="E42" i="5"/>
  <c r="D42" i="5"/>
  <c r="E34" i="5"/>
  <c r="D34" i="5"/>
  <c r="C34" i="5"/>
  <c r="B34" i="5"/>
  <c r="E30" i="5"/>
  <c r="D30" i="5"/>
  <c r="E26" i="5"/>
  <c r="D26" i="5"/>
  <c r="C26" i="5"/>
  <c r="B26" i="5"/>
  <c r="E21" i="5"/>
  <c r="D21" i="5"/>
  <c r="E5" i="5"/>
  <c r="D5" i="5"/>
  <c r="C5" i="5"/>
  <c r="B5" i="5"/>
  <c r="G86" i="6"/>
  <c r="H86" i="6"/>
  <c r="I86" i="6"/>
  <c r="J86" i="6"/>
  <c r="K86" i="6"/>
  <c r="L86" i="6"/>
  <c r="M86" i="6"/>
  <c r="F86" i="6"/>
  <c r="G81" i="6"/>
  <c r="H81" i="6"/>
  <c r="I81" i="6"/>
  <c r="J81" i="6"/>
  <c r="K81" i="6"/>
  <c r="L81" i="6"/>
  <c r="M81" i="6"/>
  <c r="F81" i="6"/>
  <c r="G76" i="6"/>
  <c r="H76" i="6"/>
  <c r="I76" i="6"/>
  <c r="J76" i="6"/>
  <c r="K76" i="6"/>
  <c r="L76" i="6"/>
  <c r="M76" i="6"/>
  <c r="F76" i="6"/>
  <c r="G70" i="6"/>
  <c r="H70" i="6"/>
  <c r="I70" i="6"/>
  <c r="J70" i="6"/>
  <c r="K70" i="6"/>
  <c r="L70" i="6"/>
  <c r="M70" i="6"/>
  <c r="F70" i="6"/>
  <c r="G66" i="6"/>
  <c r="H66" i="6"/>
  <c r="I66" i="6"/>
  <c r="J66" i="6"/>
  <c r="K66" i="6"/>
  <c r="L66" i="6"/>
  <c r="M66" i="6"/>
  <c r="F66" i="6"/>
  <c r="G61" i="6"/>
  <c r="H61" i="6"/>
  <c r="I61" i="6"/>
  <c r="J61" i="6"/>
  <c r="K61" i="6"/>
  <c r="L61" i="6"/>
  <c r="M61" i="6"/>
  <c r="F61" i="6"/>
  <c r="G55" i="6"/>
  <c r="H55" i="6"/>
  <c r="I55" i="6"/>
  <c r="J55" i="6"/>
  <c r="K55" i="6"/>
  <c r="L55" i="6"/>
  <c r="M55" i="6"/>
  <c r="F55" i="6"/>
  <c r="F51" i="6"/>
  <c r="G51" i="6"/>
  <c r="H51" i="6"/>
  <c r="I51" i="6"/>
  <c r="J51" i="6"/>
  <c r="K51" i="6"/>
  <c r="L51" i="6"/>
  <c r="M51" i="6"/>
  <c r="F47" i="6"/>
  <c r="G47" i="6"/>
  <c r="H47" i="6"/>
  <c r="I47" i="6"/>
  <c r="J47" i="6"/>
  <c r="K47" i="6"/>
  <c r="L47" i="6"/>
  <c r="M47" i="6"/>
  <c r="T194" i="1"/>
  <c r="P149" i="4" s="1"/>
  <c r="F71" i="6"/>
  <c r="G71" i="6"/>
  <c r="H71" i="6"/>
  <c r="I71" i="6"/>
  <c r="J71" i="6"/>
  <c r="K71" i="6"/>
  <c r="M71" i="6"/>
  <c r="T150" i="1"/>
  <c r="P115" i="4" s="1"/>
  <c r="F48" i="6"/>
  <c r="G48" i="6"/>
  <c r="H48" i="6"/>
  <c r="I48" i="6"/>
  <c r="J48" i="6"/>
  <c r="K48" i="6"/>
  <c r="M48" i="6"/>
  <c r="P86" i="4"/>
  <c r="P87" i="4"/>
  <c r="P88" i="4"/>
  <c r="T111" i="1"/>
  <c r="P85" i="4" s="1"/>
  <c r="F43" i="6"/>
  <c r="G43" i="6"/>
  <c r="H43" i="6"/>
  <c r="I43" i="6"/>
  <c r="J43" i="6"/>
  <c r="K43" i="6"/>
  <c r="L43" i="6"/>
  <c r="M43" i="6"/>
  <c r="F38" i="6"/>
  <c r="G38" i="6"/>
  <c r="H38" i="6"/>
  <c r="I38" i="6"/>
  <c r="J38" i="6"/>
  <c r="K38" i="6"/>
  <c r="M38" i="6"/>
  <c r="F39" i="6"/>
  <c r="G39" i="6"/>
  <c r="H39" i="6"/>
  <c r="I39" i="6"/>
  <c r="J39" i="6"/>
  <c r="K39" i="6"/>
  <c r="M39" i="6"/>
  <c r="F40" i="6"/>
  <c r="G40" i="6"/>
  <c r="H40" i="6"/>
  <c r="I40" i="6"/>
  <c r="J40" i="6"/>
  <c r="K40" i="6"/>
  <c r="M40" i="6"/>
  <c r="F41" i="6"/>
  <c r="G41" i="6"/>
  <c r="H41" i="6"/>
  <c r="I41" i="6"/>
  <c r="J41" i="6"/>
  <c r="K41" i="6"/>
  <c r="M41" i="6"/>
  <c r="T94" i="1"/>
  <c r="P72" i="4" s="1"/>
  <c r="F33" i="6"/>
  <c r="G33" i="6"/>
  <c r="H33" i="6"/>
  <c r="I33" i="6"/>
  <c r="J33" i="6"/>
  <c r="K33" i="6"/>
  <c r="M33" i="6"/>
  <c r="G37" i="6"/>
  <c r="H37" i="6"/>
  <c r="I37" i="6"/>
  <c r="J37" i="6"/>
  <c r="K37" i="6"/>
  <c r="L37" i="6"/>
  <c r="M37" i="6"/>
  <c r="F37" i="6"/>
  <c r="T75" i="1"/>
  <c r="P57" i="4" s="1"/>
  <c r="T76" i="1"/>
  <c r="P58" i="4" s="1"/>
  <c r="T77" i="1"/>
  <c r="P59" i="4" s="1"/>
  <c r="T78" i="1"/>
  <c r="P60" i="4" s="1"/>
  <c r="T74" i="1"/>
  <c r="P56" i="4" s="1"/>
  <c r="G32" i="6"/>
  <c r="H32" i="6"/>
  <c r="I32" i="6"/>
  <c r="J32" i="6"/>
  <c r="K32" i="6"/>
  <c r="L32" i="6"/>
  <c r="M32" i="6"/>
  <c r="F32" i="6"/>
  <c r="G25" i="6"/>
  <c r="H25" i="6"/>
  <c r="I25" i="6"/>
  <c r="J25" i="6"/>
  <c r="K25" i="6"/>
  <c r="L25" i="6"/>
  <c r="M25" i="6"/>
  <c r="F25" i="6"/>
  <c r="G21" i="6"/>
  <c r="H21" i="6"/>
  <c r="I21" i="6"/>
  <c r="J21" i="6"/>
  <c r="K21" i="6"/>
  <c r="L21" i="6"/>
  <c r="M21" i="6"/>
  <c r="F21" i="6"/>
  <c r="G87" i="7"/>
  <c r="H87" i="7"/>
  <c r="I87" i="7"/>
  <c r="J87" i="7"/>
  <c r="K87" i="7"/>
  <c r="L87" i="7"/>
  <c r="M87" i="7"/>
  <c r="F87" i="7"/>
  <c r="G82" i="7"/>
  <c r="H82" i="7"/>
  <c r="I82" i="7"/>
  <c r="J82" i="7"/>
  <c r="K82" i="7"/>
  <c r="L82" i="7"/>
  <c r="M82" i="7"/>
  <c r="F82" i="7"/>
  <c r="G77" i="7"/>
  <c r="H77" i="7"/>
  <c r="I77" i="7"/>
  <c r="J77" i="7"/>
  <c r="K77" i="7"/>
  <c r="L77" i="7"/>
  <c r="M77" i="7"/>
  <c r="F77" i="7"/>
  <c r="G71" i="7"/>
  <c r="H71" i="7"/>
  <c r="I71" i="7"/>
  <c r="J71" i="7"/>
  <c r="K71" i="7"/>
  <c r="L71" i="7"/>
  <c r="M71" i="7"/>
  <c r="F71" i="7"/>
  <c r="G67" i="7"/>
  <c r="H67" i="7"/>
  <c r="I67" i="7"/>
  <c r="J67" i="7"/>
  <c r="K67" i="7"/>
  <c r="L67" i="7"/>
  <c r="M67" i="7"/>
  <c r="F67" i="7"/>
  <c r="G62" i="7"/>
  <c r="H62" i="7"/>
  <c r="I62" i="7"/>
  <c r="J62" i="7"/>
  <c r="K62" i="7"/>
  <c r="L62" i="7"/>
  <c r="M62" i="7"/>
  <c r="F62" i="7"/>
  <c r="G56" i="7"/>
  <c r="H56" i="7"/>
  <c r="I56" i="7"/>
  <c r="J56" i="7"/>
  <c r="K56" i="7"/>
  <c r="L56" i="7"/>
  <c r="M56" i="7"/>
  <c r="F56" i="7"/>
  <c r="G52" i="7"/>
  <c r="H52" i="7"/>
  <c r="I52" i="7"/>
  <c r="J52" i="7"/>
  <c r="K52" i="7"/>
  <c r="L52" i="7"/>
  <c r="M52" i="7"/>
  <c r="F52" i="7"/>
  <c r="G48" i="7"/>
  <c r="H48" i="7"/>
  <c r="I48" i="7"/>
  <c r="J48" i="7"/>
  <c r="K48" i="7"/>
  <c r="L48" i="7"/>
  <c r="M48" i="7"/>
  <c r="F48" i="7"/>
  <c r="G44" i="7"/>
  <c r="H44" i="7"/>
  <c r="I44" i="7"/>
  <c r="J44" i="7"/>
  <c r="K44" i="7"/>
  <c r="L44" i="7"/>
  <c r="M44" i="7"/>
  <c r="F44"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105" i="6"/>
  <c r="R105" i="6"/>
  <c r="N105" i="6"/>
  <c r="M105" i="6"/>
  <c r="L105" i="6"/>
  <c r="K105" i="6"/>
  <c r="J105" i="6"/>
  <c r="I105" i="6"/>
  <c r="H105" i="6"/>
  <c r="G105" i="6"/>
  <c r="F105" i="6"/>
  <c r="S104" i="6"/>
  <c r="R104" i="6"/>
  <c r="N104" i="6"/>
  <c r="M104" i="6"/>
  <c r="L104" i="6"/>
  <c r="K104" i="6"/>
  <c r="J104" i="6"/>
  <c r="I104" i="6"/>
  <c r="H104" i="6"/>
  <c r="G104" i="6"/>
  <c r="F104" i="6"/>
  <c r="S103" i="6"/>
  <c r="R103" i="6"/>
  <c r="N103" i="6"/>
  <c r="M103" i="6"/>
  <c r="L103" i="6"/>
  <c r="K103" i="6"/>
  <c r="J103" i="6"/>
  <c r="I103" i="6"/>
  <c r="H103" i="6"/>
  <c r="G103" i="6"/>
  <c r="F103" i="6"/>
  <c r="S102" i="6"/>
  <c r="R102" i="6"/>
  <c r="N102" i="6"/>
  <c r="M102" i="6"/>
  <c r="L102" i="6"/>
  <c r="K102" i="6"/>
  <c r="J102" i="6"/>
  <c r="I102" i="6"/>
  <c r="H102" i="6"/>
  <c r="G102" i="6"/>
  <c r="F102" i="6"/>
  <c r="S101" i="6"/>
  <c r="R101" i="6"/>
  <c r="N101" i="6"/>
  <c r="M101" i="6"/>
  <c r="L101" i="6"/>
  <c r="K101" i="6"/>
  <c r="J101" i="6"/>
  <c r="I101" i="6"/>
  <c r="H101" i="6"/>
  <c r="G101" i="6"/>
  <c r="F101" i="6"/>
  <c r="S100" i="6"/>
  <c r="R100" i="6"/>
  <c r="N100" i="6"/>
  <c r="M100" i="6"/>
  <c r="L100" i="6"/>
  <c r="K100" i="6"/>
  <c r="J100" i="6"/>
  <c r="I100" i="6"/>
  <c r="H100" i="6"/>
  <c r="G100" i="6"/>
  <c r="F100" i="6"/>
  <c r="S87" i="6"/>
  <c r="R87" i="6"/>
  <c r="N87" i="6"/>
  <c r="M87" i="6"/>
  <c r="L87" i="6"/>
  <c r="K87" i="6"/>
  <c r="J87" i="6"/>
  <c r="I87" i="6"/>
  <c r="H87" i="6"/>
  <c r="G87" i="6"/>
  <c r="F87" i="6"/>
  <c r="E82" i="6"/>
  <c r="D82" i="6"/>
  <c r="E77" i="6"/>
  <c r="D77" i="6"/>
  <c r="C77" i="6"/>
  <c r="B77" i="6"/>
  <c r="E71" i="6"/>
  <c r="D71" i="6"/>
  <c r="E67" i="6"/>
  <c r="D67" i="6"/>
  <c r="C67" i="6"/>
  <c r="B67" i="6"/>
  <c r="E62" i="6"/>
  <c r="D62" i="6"/>
  <c r="E56" i="6"/>
  <c r="D56" i="6"/>
  <c r="C56" i="6"/>
  <c r="B56" i="6"/>
  <c r="E52" i="6"/>
  <c r="D52" i="6"/>
  <c r="E48" i="6"/>
  <c r="D48" i="6"/>
  <c r="E44" i="6"/>
  <c r="D44" i="6"/>
  <c r="E38" i="6"/>
  <c r="D38" i="6"/>
  <c r="C38" i="6"/>
  <c r="B38" i="6"/>
  <c r="E33" i="6"/>
  <c r="D33" i="6"/>
  <c r="E26" i="6"/>
  <c r="D26" i="6"/>
  <c r="C26" i="6"/>
  <c r="B26" i="6"/>
  <c r="E22" i="6"/>
  <c r="D22" i="6"/>
  <c r="E18" i="6"/>
  <c r="D18" i="6"/>
  <c r="C18" i="6"/>
  <c r="B18" i="6"/>
  <c r="E13" i="6"/>
  <c r="D13" i="6"/>
  <c r="E5" i="6"/>
  <c r="D5" i="6"/>
  <c r="C5" i="6"/>
  <c r="B5" i="6"/>
  <c r="T193" i="1"/>
  <c r="P148" i="4" s="1"/>
  <c r="T192" i="1"/>
  <c r="P147" i="4" s="1"/>
  <c r="F72" i="7"/>
  <c r="G72" i="7"/>
  <c r="H72" i="7"/>
  <c r="I72" i="7"/>
  <c r="J72" i="7"/>
  <c r="K72" i="7"/>
  <c r="M72" i="7"/>
  <c r="F73" i="7"/>
  <c r="G73" i="7"/>
  <c r="H73" i="7"/>
  <c r="I73" i="7"/>
  <c r="J73" i="7"/>
  <c r="K73" i="7"/>
  <c r="M73" i="7"/>
  <c r="T108" i="1"/>
  <c r="P82" i="4" s="1"/>
  <c r="T109" i="1"/>
  <c r="P83" i="4" s="1"/>
  <c r="T110" i="1"/>
  <c r="P84" i="4" s="1"/>
  <c r="P81" i="4"/>
  <c r="F38" i="7"/>
  <c r="G38" i="7"/>
  <c r="H38" i="7"/>
  <c r="I38" i="7"/>
  <c r="J38" i="7"/>
  <c r="K38" i="7"/>
  <c r="M38" i="7"/>
  <c r="F39" i="7"/>
  <c r="G39" i="7"/>
  <c r="H39" i="7"/>
  <c r="I39" i="7"/>
  <c r="J39" i="7"/>
  <c r="K39" i="7"/>
  <c r="M39" i="7"/>
  <c r="F40" i="7"/>
  <c r="G40" i="7"/>
  <c r="H40" i="7"/>
  <c r="I40" i="7"/>
  <c r="J40" i="7"/>
  <c r="K40" i="7"/>
  <c r="M40" i="7"/>
  <c r="F41" i="7"/>
  <c r="G41" i="7"/>
  <c r="H41" i="7"/>
  <c r="I41" i="7"/>
  <c r="J41" i="7"/>
  <c r="K41" i="7"/>
  <c r="M41" i="7"/>
  <c r="G37" i="7"/>
  <c r="H37" i="7"/>
  <c r="I37" i="7"/>
  <c r="J37" i="7"/>
  <c r="K37" i="7"/>
  <c r="L37" i="7"/>
  <c r="M37" i="7"/>
  <c r="F37" i="7"/>
  <c r="G32" i="7"/>
  <c r="H32" i="7"/>
  <c r="I32" i="7"/>
  <c r="J32" i="7"/>
  <c r="K32" i="7"/>
  <c r="L32" i="7"/>
  <c r="M32" i="7"/>
  <c r="F32" i="7"/>
  <c r="G25" i="7"/>
  <c r="H25" i="7"/>
  <c r="I25" i="7"/>
  <c r="J25" i="7"/>
  <c r="K25" i="7"/>
  <c r="L25" i="7"/>
  <c r="M25" i="7"/>
  <c r="F25" i="7"/>
  <c r="G21" i="7"/>
  <c r="H21" i="7"/>
  <c r="I21" i="7"/>
  <c r="J21" i="7"/>
  <c r="K21" i="7"/>
  <c r="L21" i="7"/>
  <c r="M21" i="7"/>
  <c r="F21" i="7"/>
  <c r="T73" i="1"/>
  <c r="P55" i="4" s="1"/>
  <c r="T72" i="1"/>
  <c r="P54" i="4" s="1"/>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5" i="7"/>
  <c r="R115" i="7"/>
  <c r="N115" i="7"/>
  <c r="M115" i="7"/>
  <c r="L115" i="7"/>
  <c r="K115" i="7"/>
  <c r="J115" i="7"/>
  <c r="I115" i="7"/>
  <c r="H115" i="7"/>
  <c r="G115" i="7"/>
  <c r="F11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101" i="7"/>
  <c r="R101" i="7"/>
  <c r="N101" i="7"/>
  <c r="M101" i="7"/>
  <c r="L101" i="7"/>
  <c r="K101" i="7"/>
  <c r="J101" i="7"/>
  <c r="I101" i="7"/>
  <c r="H101" i="7"/>
  <c r="G101" i="7"/>
  <c r="F101" i="7"/>
  <c r="E83" i="7"/>
  <c r="D83" i="7"/>
  <c r="E78" i="7"/>
  <c r="D78" i="7"/>
  <c r="C78" i="7"/>
  <c r="B78" i="7"/>
  <c r="E72" i="7"/>
  <c r="D72" i="7"/>
  <c r="E68" i="7"/>
  <c r="D68" i="7"/>
  <c r="C68" i="7"/>
  <c r="B68" i="7"/>
  <c r="E63" i="7"/>
  <c r="D63" i="7"/>
  <c r="E57" i="7"/>
  <c r="D57" i="7"/>
  <c r="C57" i="7"/>
  <c r="B57" i="7"/>
  <c r="E53" i="7"/>
  <c r="D53" i="7"/>
  <c r="E49" i="7"/>
  <c r="D49" i="7"/>
  <c r="E45" i="7"/>
  <c r="D45" i="7"/>
  <c r="E38" i="7"/>
  <c r="D38" i="7"/>
  <c r="C38" i="7"/>
  <c r="B38" i="7"/>
  <c r="E33" i="7"/>
  <c r="D33" i="7"/>
  <c r="E26" i="7"/>
  <c r="D26" i="7"/>
  <c r="C26" i="7"/>
  <c r="B26" i="7"/>
  <c r="E22" i="7"/>
  <c r="D22" i="7"/>
  <c r="E18" i="7"/>
  <c r="D18" i="7"/>
  <c r="C18" i="7"/>
  <c r="B18" i="7"/>
  <c r="E13" i="7"/>
  <c r="D13" i="7"/>
  <c r="E5" i="7"/>
  <c r="D5" i="7"/>
  <c r="C5" i="7"/>
  <c r="B5" i="7"/>
  <c r="P4" i="2"/>
  <c r="E85" i="2"/>
  <c r="D85" i="2"/>
  <c r="E80" i="2"/>
  <c r="D80" i="2"/>
  <c r="C80" i="2"/>
  <c r="B80" i="2"/>
  <c r="E74" i="2"/>
  <c r="D74" i="2"/>
  <c r="E70" i="2"/>
  <c r="D70" i="2"/>
  <c r="C70" i="2"/>
  <c r="B70" i="2"/>
  <c r="C18" i="2"/>
  <c r="B18" i="2"/>
  <c r="D23" i="2"/>
  <c r="D18" i="2"/>
  <c r="E13" i="2"/>
  <c r="D13" i="2"/>
  <c r="E5" i="2"/>
  <c r="D5" i="2"/>
  <c r="C5" i="2"/>
  <c r="B5" i="2"/>
  <c r="E65" i="2"/>
  <c r="D65" i="2"/>
  <c r="E59" i="2"/>
  <c r="D59" i="2"/>
  <c r="C59" i="2"/>
  <c r="B59" i="2"/>
  <c r="G69" i="2"/>
  <c r="H69" i="2"/>
  <c r="I69" i="2"/>
  <c r="J69" i="2"/>
  <c r="K69" i="2"/>
  <c r="L69" i="2"/>
  <c r="M69" i="2"/>
  <c r="F69" i="2"/>
  <c r="G64" i="2"/>
  <c r="H64" i="2"/>
  <c r="I64" i="2"/>
  <c r="J64" i="2"/>
  <c r="K64" i="2"/>
  <c r="L64" i="2"/>
  <c r="M64" i="2"/>
  <c r="F64" i="2"/>
  <c r="E55" i="2"/>
  <c r="D55" i="2"/>
  <c r="E51" i="2"/>
  <c r="D51" i="2"/>
  <c r="E47" i="2"/>
  <c r="D47" i="2"/>
  <c r="G58" i="2"/>
  <c r="H58" i="2"/>
  <c r="I58" i="2"/>
  <c r="J58" i="2"/>
  <c r="K58" i="2"/>
  <c r="L58" i="2"/>
  <c r="M58" i="2"/>
  <c r="F58" i="2"/>
  <c r="G54" i="2"/>
  <c r="H54" i="2"/>
  <c r="I54" i="2"/>
  <c r="J54" i="2"/>
  <c r="K54" i="2"/>
  <c r="L54" i="2"/>
  <c r="M54" i="2"/>
  <c r="F54" i="2"/>
  <c r="E40" i="2"/>
  <c r="D40" i="2"/>
  <c r="C40" i="2"/>
  <c r="B40" i="2"/>
  <c r="E35" i="2"/>
  <c r="D35" i="2"/>
  <c r="E27" i="2"/>
  <c r="D27" i="2"/>
  <c r="C27" i="2"/>
  <c r="B27" i="2"/>
  <c r="E23" i="2"/>
  <c r="E18" i="2"/>
  <c r="F12" i="2"/>
  <c r="G12" i="2"/>
  <c r="H12" i="2"/>
  <c r="I12" i="2"/>
  <c r="J12" i="2"/>
  <c r="K12" i="2"/>
  <c r="L12" i="2"/>
  <c r="M12" i="2"/>
  <c r="F74" i="2"/>
  <c r="G74" i="2"/>
  <c r="H74" i="2"/>
  <c r="I74" i="2"/>
  <c r="J74" i="2"/>
  <c r="K74" i="2"/>
  <c r="M74" i="2"/>
  <c r="F75" i="2"/>
  <c r="G75" i="2"/>
  <c r="H75" i="2"/>
  <c r="I75" i="2"/>
  <c r="J75" i="2"/>
  <c r="K75" i="2"/>
  <c r="M75" i="2"/>
  <c r="T190" i="1"/>
  <c r="P145" i="4" s="1"/>
  <c r="T191" i="1"/>
  <c r="P146" i="4" s="1"/>
  <c r="T127" i="1"/>
  <c r="P100" i="4" s="1"/>
  <c r="T106" i="1"/>
  <c r="P80" i="4" s="1"/>
  <c r="T105" i="1"/>
  <c r="P79" i="4" s="1"/>
  <c r="T93" i="1"/>
  <c r="P71"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F27" i="2"/>
  <c r="G27" i="2"/>
  <c r="H27" i="2"/>
  <c r="I27" i="2"/>
  <c r="J27" i="2"/>
  <c r="K27" i="2"/>
  <c r="M27" i="2"/>
  <c r="F28" i="2"/>
  <c r="G28" i="2"/>
  <c r="H28" i="2"/>
  <c r="I28" i="2"/>
  <c r="J28" i="2"/>
  <c r="K28" i="2"/>
  <c r="M28" i="2"/>
  <c r="F30" i="2"/>
  <c r="G30" i="2"/>
  <c r="H30" i="2"/>
  <c r="I30" i="2"/>
  <c r="J30" i="2"/>
  <c r="K30" i="2"/>
  <c r="M30" i="2"/>
  <c r="F31" i="2"/>
  <c r="G31" i="2"/>
  <c r="H31" i="2"/>
  <c r="I31" i="2"/>
  <c r="J31" i="2"/>
  <c r="K31" i="2"/>
  <c r="M31" i="2"/>
  <c r="F34" i="2"/>
  <c r="G34" i="2"/>
  <c r="H34" i="2"/>
  <c r="I34" i="2"/>
  <c r="J34" i="2"/>
  <c r="K34" i="2"/>
  <c r="L34" i="2"/>
  <c r="M34" i="2"/>
  <c r="F35" i="2"/>
  <c r="G35" i="2"/>
  <c r="H35" i="2"/>
  <c r="I35" i="2"/>
  <c r="J35" i="2"/>
  <c r="K35" i="2"/>
  <c r="M35" i="2"/>
  <c r="F39" i="2"/>
  <c r="G39" i="2"/>
  <c r="H39" i="2"/>
  <c r="I39" i="2"/>
  <c r="J39" i="2"/>
  <c r="K39" i="2"/>
  <c r="L39" i="2"/>
  <c r="M39" i="2"/>
  <c r="G40" i="2"/>
  <c r="H40" i="2"/>
  <c r="I40" i="2"/>
  <c r="J40" i="2"/>
  <c r="K40" i="2"/>
  <c r="M40" i="2"/>
  <c r="F41" i="2"/>
  <c r="G41" i="2"/>
  <c r="H41" i="2"/>
  <c r="I41" i="2"/>
  <c r="J41" i="2"/>
  <c r="K41" i="2"/>
  <c r="M41" i="2"/>
  <c r="F42" i="2"/>
  <c r="G42" i="2"/>
  <c r="H42" i="2"/>
  <c r="I42" i="2"/>
  <c r="J42" i="2"/>
  <c r="K42" i="2"/>
  <c r="M42" i="2"/>
  <c r="F46" i="2"/>
  <c r="G46" i="2"/>
  <c r="H46" i="2"/>
  <c r="I46" i="2"/>
  <c r="J46" i="2"/>
  <c r="K46" i="2"/>
  <c r="L46" i="2"/>
  <c r="M46" i="2"/>
  <c r="F50" i="2"/>
  <c r="G50" i="2"/>
  <c r="H50" i="2"/>
  <c r="I50" i="2"/>
  <c r="J50" i="2"/>
  <c r="K50" i="2"/>
  <c r="L50" i="2"/>
  <c r="M50" i="2"/>
  <c r="F73" i="2"/>
  <c r="G73" i="2"/>
  <c r="H73" i="2"/>
  <c r="I73" i="2"/>
  <c r="J73" i="2"/>
  <c r="K73" i="2"/>
  <c r="L73" i="2"/>
  <c r="M73" i="2"/>
  <c r="F79" i="2"/>
  <c r="G79" i="2"/>
  <c r="H79" i="2"/>
  <c r="I79" i="2"/>
  <c r="J79" i="2"/>
  <c r="K79" i="2"/>
  <c r="L79" i="2"/>
  <c r="M79" i="2"/>
  <c r="F84" i="2"/>
  <c r="G84" i="2"/>
  <c r="H84" i="2"/>
  <c r="I84" i="2"/>
  <c r="J84" i="2"/>
  <c r="K84" i="2"/>
  <c r="L84" i="2"/>
  <c r="M84" i="2"/>
  <c r="F89" i="2"/>
  <c r="G89" i="2"/>
  <c r="H89" i="2"/>
  <c r="I89" i="2"/>
  <c r="J89" i="2"/>
  <c r="K89" i="2"/>
  <c r="L89" i="2"/>
  <c r="M89" i="2"/>
  <c r="F90" i="2"/>
  <c r="G90" i="2"/>
  <c r="H90" i="2"/>
  <c r="I90" i="2"/>
  <c r="J90" i="2"/>
  <c r="K90" i="2"/>
  <c r="L90" i="2"/>
  <c r="M90" i="2"/>
  <c r="N90"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F119" i="2"/>
  <c r="G119" i="2"/>
  <c r="H119" i="2"/>
  <c r="I119" i="2"/>
  <c r="J119" i="2"/>
  <c r="K119" i="2"/>
  <c r="L119" i="2"/>
  <c r="M119" i="2"/>
  <c r="N119" i="2"/>
  <c r="R119" i="2"/>
  <c r="S119" i="2"/>
  <c r="G5" i="2"/>
  <c r="H5" i="2"/>
  <c r="I5" i="2"/>
  <c r="J5" i="2"/>
  <c r="K5" i="2"/>
  <c r="M5" i="2"/>
  <c r="F5" i="2"/>
  <c r="B4" i="2"/>
  <c r="D4" i="2"/>
  <c r="F4" i="2"/>
  <c r="G4" i="2"/>
  <c r="H4" i="2"/>
  <c r="I4" i="2"/>
  <c r="J4" i="2"/>
  <c r="K4" i="2"/>
  <c r="L4" i="2"/>
  <c r="M4" i="2"/>
  <c r="A4" i="2"/>
  <c r="L128" i="4"/>
  <c r="AD213" i="1"/>
  <c r="AB213" i="1"/>
  <c r="AA213" i="1"/>
  <c r="AC212" i="1"/>
  <c r="AB212" i="1"/>
  <c r="AA212" i="1"/>
  <c r="N212" i="1"/>
  <c r="N160" i="4" s="1"/>
  <c r="AC205" i="1"/>
  <c r="AC209" i="1" s="1"/>
  <c r="AB205" i="1"/>
  <c r="AB208" i="1" s="1"/>
  <c r="AA205" i="1"/>
  <c r="AA207" i="1" s="1"/>
  <c r="Z205" i="1"/>
  <c r="Z206" i="1" s="1"/>
  <c r="AE206" i="1" s="1"/>
  <c r="AC196" i="1"/>
  <c r="AB196" i="1"/>
  <c r="AA196" i="1"/>
  <c r="AD195" i="1"/>
  <c r="AB195" i="1"/>
  <c r="AA195" i="1"/>
  <c r="AD194" i="1"/>
  <c r="AA194" i="1"/>
  <c r="Z194" i="1"/>
  <c r="AD193" i="1"/>
  <c r="AB193" i="1"/>
  <c r="Z193" i="1"/>
  <c r="AD192" i="1"/>
  <c r="AB192" i="1"/>
  <c r="Z192" i="1"/>
  <c r="AD191" i="1"/>
  <c r="AC191" i="1"/>
  <c r="AA191" i="1"/>
  <c r="AD190" i="1"/>
  <c r="AC190" i="1"/>
  <c r="AB190" i="1"/>
  <c r="AA190" i="1"/>
  <c r="AC183" i="1"/>
  <c r="AC187" i="1" s="1"/>
  <c r="AB183" i="1"/>
  <c r="AB186" i="1" s="1"/>
  <c r="AA183" i="1"/>
  <c r="AB175" i="1"/>
  <c r="AA175" i="1"/>
  <c r="Z175" i="1"/>
  <c r="N175" i="1"/>
  <c r="AD168" i="1"/>
  <c r="AB168" i="1"/>
  <c r="AA168" i="1"/>
  <c r="N168" i="1"/>
  <c r="AB143" i="1"/>
  <c r="AA143" i="1"/>
  <c r="Z143" i="1"/>
  <c r="AB140" i="1"/>
  <c r="AA140" i="1"/>
  <c r="Z140" i="1"/>
  <c r="AB139" i="1"/>
  <c r="AA139" i="1"/>
  <c r="Z139" i="1"/>
  <c r="AB138" i="1"/>
  <c r="AA138" i="1"/>
  <c r="Z138" i="1"/>
  <c r="AB152" i="1"/>
  <c r="AA152" i="1"/>
  <c r="Z152" i="1"/>
  <c r="AD151" i="1"/>
  <c r="AA151" i="1"/>
  <c r="Z151" i="1"/>
  <c r="AD150" i="1"/>
  <c r="AC150" i="1"/>
  <c r="AA150" i="1"/>
  <c r="AB137" i="1"/>
  <c r="AA137" i="1"/>
  <c r="Z137" i="1"/>
  <c r="AD136" i="1"/>
  <c r="AA136" i="1"/>
  <c r="Z136" i="1"/>
  <c r="N136" i="1"/>
  <c r="AD128" i="1"/>
  <c r="AB128" i="1"/>
  <c r="AA128" i="1"/>
  <c r="Z128" i="1"/>
  <c r="AD127" i="1"/>
  <c r="AB127" i="1"/>
  <c r="AA127" i="1"/>
  <c r="L100" i="4"/>
  <c r="AB126" i="1"/>
  <c r="AA126" i="1"/>
  <c r="Z126" i="1"/>
  <c r="AB125" i="1"/>
  <c r="AA125" i="1"/>
  <c r="Z125" i="1"/>
  <c r="AB122" i="1"/>
  <c r="AA122" i="1"/>
  <c r="Z122" i="1"/>
  <c r="AC121" i="1"/>
  <c r="AB121" i="1"/>
  <c r="AA121" i="1"/>
  <c r="Z121" i="1"/>
  <c r="AD120" i="1"/>
  <c r="AB120" i="1"/>
  <c r="AA120" i="1"/>
  <c r="Z120" i="1"/>
  <c r="AD119" i="1"/>
  <c r="AB119" i="1"/>
  <c r="AA119" i="1"/>
  <c r="Z119" i="1"/>
  <c r="AD118" i="1"/>
  <c r="AB118" i="1"/>
  <c r="AA118" i="1"/>
  <c r="Z118" i="1"/>
  <c r="AD116" i="1"/>
  <c r="AA116" i="1"/>
  <c r="Z116" i="1"/>
  <c r="AD115" i="1"/>
  <c r="AA115" i="1"/>
  <c r="Z115" i="1"/>
  <c r="AD114" i="1"/>
  <c r="AC114" i="1"/>
  <c r="AA114" i="1"/>
  <c r="Z114" i="1"/>
  <c r="AD113" i="1"/>
  <c r="AC113" i="1"/>
  <c r="AA113" i="1"/>
  <c r="Z113" i="1"/>
  <c r="AD112" i="1"/>
  <c r="AC112" i="1"/>
  <c r="Z112" i="1"/>
  <c r="AD111" i="1"/>
  <c r="AC111" i="1"/>
  <c r="AA111" i="1"/>
  <c r="AD110" i="1"/>
  <c r="AC110" i="1"/>
  <c r="AB110" i="1"/>
  <c r="Z110" i="1"/>
  <c r="AD109" i="1"/>
  <c r="AC109" i="1"/>
  <c r="AB109" i="1"/>
  <c r="AD108" i="1"/>
  <c r="AC108" i="1"/>
  <c r="AB108" i="1"/>
  <c r="Z108" i="1"/>
  <c r="AD106" i="1"/>
  <c r="AC106" i="1"/>
  <c r="AB106" i="1"/>
  <c r="AA106" i="1"/>
  <c r="AD105" i="1"/>
  <c r="AC105" i="1"/>
  <c r="AB105" i="1"/>
  <c r="AA105" i="1"/>
  <c r="AB86" i="1"/>
  <c r="AA86" i="1"/>
  <c r="Z86" i="1"/>
  <c r="AB83" i="1"/>
  <c r="AA83" i="1"/>
  <c r="Z83" i="1"/>
  <c r="L65" i="4"/>
  <c r="AB82" i="1"/>
  <c r="AA82" i="1"/>
  <c r="Z82" i="1"/>
  <c r="L64" i="4"/>
  <c r="AD81" i="1"/>
  <c r="AB81" i="1"/>
  <c r="AA81" i="1"/>
  <c r="Z81"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97" i="1"/>
  <c r="AA97" i="1"/>
  <c r="Z97" i="1"/>
  <c r="L75" i="4"/>
  <c r="AD96" i="1"/>
  <c r="AA96" i="1"/>
  <c r="Z96" i="1"/>
  <c r="N96" i="1"/>
  <c r="N34" i="6" s="1"/>
  <c r="AD95" i="1"/>
  <c r="AA95" i="1"/>
  <c r="Z95" i="1"/>
  <c r="AD94" i="1"/>
  <c r="AC94" i="1"/>
  <c r="Z94" i="1"/>
  <c r="AD93" i="1"/>
  <c r="AC93" i="1"/>
  <c r="AB93" i="1"/>
  <c r="AA93"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D54" i="1" s="1"/>
  <c r="AA56" i="1"/>
  <c r="AB56" i="1"/>
  <c r="AD56" i="1"/>
  <c r="AD61" i="1" s="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N73" i="5" l="1"/>
  <c r="N181" i="1"/>
  <c r="N68" i="5"/>
  <c r="AD173" i="1"/>
  <c r="AE173" i="1" s="1"/>
  <c r="P116" i="4"/>
  <c r="P130" i="4"/>
  <c r="P134" i="4" s="1"/>
  <c r="T210" i="1"/>
  <c r="T205" i="1"/>
  <c r="T183" i="1"/>
  <c r="N105" i="4"/>
  <c r="N57" i="5"/>
  <c r="N74" i="4"/>
  <c r="N27" i="1"/>
  <c r="N23" i="4" s="1"/>
  <c r="N25" i="1"/>
  <c r="N21" i="4" s="1"/>
  <c r="N23" i="1"/>
  <c r="N19" i="4" s="1"/>
  <c r="N21" i="1"/>
  <c r="N17" i="4" s="1"/>
  <c r="N19" i="1"/>
  <c r="N15" i="4" s="1"/>
  <c r="N26" i="1"/>
  <c r="N22" i="4" s="1"/>
  <c r="N24" i="1"/>
  <c r="N20" i="4" s="1"/>
  <c r="N22" i="1"/>
  <c r="N18" i="4" s="1"/>
  <c r="N20" i="1"/>
  <c r="N16" i="4" s="1"/>
  <c r="N18" i="1"/>
  <c r="N14" i="4" s="1"/>
  <c r="T56" i="1"/>
  <c r="N128" i="1"/>
  <c r="AE186" i="1"/>
  <c r="T186" i="1" s="1"/>
  <c r="P70" i="6" s="1"/>
  <c r="AE207" i="1"/>
  <c r="T207" i="1" s="1"/>
  <c r="P82" i="7" s="1"/>
  <c r="AE209" i="1"/>
  <c r="T209" i="1" s="1"/>
  <c r="P93" i="5" s="1"/>
  <c r="AE187" i="1"/>
  <c r="T187" i="1" s="1"/>
  <c r="P82" i="5" s="1"/>
  <c r="AE208" i="1"/>
  <c r="T208" i="1" s="1"/>
  <c r="P81" i="6" s="1"/>
  <c r="N12" i="1"/>
  <c r="N8" i="4" s="1"/>
  <c r="L8" i="4"/>
  <c r="N10" i="1"/>
  <c r="N6" i="4" s="1"/>
  <c r="L6" i="4"/>
  <c r="N16" i="1"/>
  <c r="N12" i="4" s="1"/>
  <c r="L12" i="4"/>
  <c r="N14" i="1"/>
  <c r="N10" i="4" s="1"/>
  <c r="L10" i="4"/>
  <c r="L34" i="5"/>
  <c r="L61" i="4"/>
  <c r="L36" i="5"/>
  <c r="L63" i="4"/>
  <c r="N11" i="1"/>
  <c r="N7" i="4" s="1"/>
  <c r="L7" i="4"/>
  <c r="N15" i="1"/>
  <c r="N11" i="4" s="1"/>
  <c r="L11" i="4"/>
  <c r="N13" i="1"/>
  <c r="N9" i="4" s="1"/>
  <c r="L9" i="4"/>
  <c r="L35" i="5"/>
  <c r="L62" i="4"/>
  <c r="N130" i="4"/>
  <c r="N134" i="4"/>
  <c r="N97" i="1"/>
  <c r="N174" i="1"/>
  <c r="N17" i="1"/>
  <c r="L5" i="5"/>
  <c r="N127" i="1"/>
  <c r="L32" i="4"/>
  <c r="N40" i="1"/>
  <c r="L30" i="4"/>
  <c r="N38" i="1"/>
  <c r="N30" i="4" s="1"/>
  <c r="L37" i="4"/>
  <c r="N49" i="1"/>
  <c r="N65" i="1"/>
  <c r="V70" i="1"/>
  <c r="N70" i="1"/>
  <c r="L72" i="4"/>
  <c r="N94" i="1"/>
  <c r="L73" i="4"/>
  <c r="N95" i="1"/>
  <c r="N74" i="1"/>
  <c r="L28" i="6"/>
  <c r="N76" i="1"/>
  <c r="L30" i="6"/>
  <c r="N78" i="1"/>
  <c r="N80" i="1"/>
  <c r="N82" i="1"/>
  <c r="N83" i="1"/>
  <c r="L79" i="4"/>
  <c r="N105" i="1"/>
  <c r="L81" i="4"/>
  <c r="L83" i="4"/>
  <c r="N109" i="1"/>
  <c r="L84" i="4"/>
  <c r="N110" i="1"/>
  <c r="L88" i="4"/>
  <c r="N114" i="1"/>
  <c r="L93" i="4"/>
  <c r="N119" i="1"/>
  <c r="L95" i="4"/>
  <c r="N121" i="1"/>
  <c r="N95" i="4" s="1"/>
  <c r="L106" i="4"/>
  <c r="N137" i="1"/>
  <c r="N106" i="4" s="1"/>
  <c r="L115" i="4"/>
  <c r="N150" i="1"/>
  <c r="L116" i="4"/>
  <c r="N151" i="1"/>
  <c r="L117" i="4"/>
  <c r="N152" i="1"/>
  <c r="N117" i="4" s="1"/>
  <c r="L107" i="4"/>
  <c r="N138" i="1"/>
  <c r="N107" i="4" s="1"/>
  <c r="L108" i="4"/>
  <c r="N139" i="1"/>
  <c r="N108" i="4" s="1"/>
  <c r="L109" i="4"/>
  <c r="N140" i="1"/>
  <c r="N109" i="4" s="1"/>
  <c r="L112" i="4"/>
  <c r="N143" i="1"/>
  <c r="N112" i="4" s="1"/>
  <c r="L146" i="4"/>
  <c r="N191" i="1"/>
  <c r="L147" i="4"/>
  <c r="N192" i="1"/>
  <c r="L148" i="4"/>
  <c r="N193" i="1"/>
  <c r="L149" i="4"/>
  <c r="N194" i="1"/>
  <c r="L150" i="4"/>
  <c r="N195" i="1"/>
  <c r="L156" i="4"/>
  <c r="N205" i="1"/>
  <c r="N211" i="1" s="1"/>
  <c r="L29" i="4"/>
  <c r="N37" i="1"/>
  <c r="N29" i="4" s="1"/>
  <c r="L33" i="4"/>
  <c r="N41" i="1"/>
  <c r="N33" i="4" s="1"/>
  <c r="L31" i="4"/>
  <c r="N39" i="1"/>
  <c r="N31" i="4" s="1"/>
  <c r="L41" i="4"/>
  <c r="N56" i="1"/>
  <c r="N64" i="1"/>
  <c r="V67" i="1"/>
  <c r="N67" i="1"/>
  <c r="N69" i="1"/>
  <c r="N71" i="1"/>
  <c r="N72" i="1"/>
  <c r="N73" i="1"/>
  <c r="L71" i="4"/>
  <c r="N93" i="1"/>
  <c r="N71" i="4" s="1"/>
  <c r="L27" i="6"/>
  <c r="N75" i="1"/>
  <c r="L29" i="6"/>
  <c r="N77" i="1"/>
  <c r="N79" i="1"/>
  <c r="N81" i="1"/>
  <c r="L80" i="4"/>
  <c r="N106" i="1"/>
  <c r="L82" i="4"/>
  <c r="N108" i="1"/>
  <c r="L85" i="4"/>
  <c r="N111" i="1"/>
  <c r="L86" i="4"/>
  <c r="N112" i="1"/>
  <c r="L87" i="4"/>
  <c r="N113" i="1"/>
  <c r="L89" i="4"/>
  <c r="N115" i="1"/>
  <c r="N47" i="5" s="1"/>
  <c r="L90" i="4"/>
  <c r="N116" i="1"/>
  <c r="N48" i="5" s="1"/>
  <c r="L92" i="4"/>
  <c r="N118" i="1"/>
  <c r="L94" i="4"/>
  <c r="N120" i="1"/>
  <c r="L96" i="4"/>
  <c r="N96" i="4"/>
  <c r="L98" i="4"/>
  <c r="L99" i="4"/>
  <c r="N126" i="1"/>
  <c r="N99" i="4" s="1"/>
  <c r="L140" i="4"/>
  <c r="N183" i="1"/>
  <c r="N189" i="1" s="1"/>
  <c r="L145" i="4"/>
  <c r="N190" i="1"/>
  <c r="L161" i="4"/>
  <c r="N213" i="1"/>
  <c r="N68" i="1"/>
  <c r="L160" i="4"/>
  <c r="L134" i="4"/>
  <c r="V196" i="1"/>
  <c r="L151" i="4"/>
  <c r="L13" i="6"/>
  <c r="V95" i="1"/>
  <c r="V96" i="1"/>
  <c r="L74" i="4"/>
  <c r="L47" i="5"/>
  <c r="V128" i="1"/>
  <c r="L101" i="4"/>
  <c r="L53" i="5"/>
  <c r="L130" i="4"/>
  <c r="L68" i="5"/>
  <c r="L44" i="4"/>
  <c r="L105" i="4"/>
  <c r="L57" i="5"/>
  <c r="L60" i="5"/>
  <c r="L83" i="5"/>
  <c r="L21" i="5"/>
  <c r="L26" i="5"/>
  <c r="L30" i="5"/>
  <c r="L43" i="5"/>
  <c r="L42" i="5"/>
  <c r="L52" i="5"/>
  <c r="L51" i="5"/>
  <c r="L50" i="5"/>
  <c r="L48" i="5"/>
  <c r="L94" i="5"/>
  <c r="V94" i="1"/>
  <c r="L33" i="6"/>
  <c r="L26" i="6"/>
  <c r="L38" i="6"/>
  <c r="L39" i="6"/>
  <c r="L40" i="6"/>
  <c r="V194" i="1"/>
  <c r="L71" i="6"/>
  <c r="L5" i="6"/>
  <c r="L6" i="6"/>
  <c r="L41" i="6"/>
  <c r="L48" i="6"/>
  <c r="L6" i="7"/>
  <c r="V68" i="1"/>
  <c r="L27" i="7"/>
  <c r="L26" i="7"/>
  <c r="L28" i="7"/>
  <c r="L30" i="7"/>
  <c r="L29" i="7"/>
  <c r="L41" i="7"/>
  <c r="L40" i="7"/>
  <c r="L39" i="7"/>
  <c r="L38" i="7"/>
  <c r="V192" i="1"/>
  <c r="L72" i="7"/>
  <c r="V193" i="1"/>
  <c r="L73" i="7"/>
  <c r="L5" i="7"/>
  <c r="L13" i="7"/>
  <c r="L5" i="2"/>
  <c r="L6" i="2"/>
  <c r="L7" i="2"/>
  <c r="L28" i="2"/>
  <c r="L30" i="2"/>
  <c r="L31" i="2"/>
  <c r="L35" i="2"/>
  <c r="L40" i="2"/>
  <c r="L74" i="2"/>
  <c r="L8" i="2"/>
  <c r="L13" i="2"/>
  <c r="L41" i="2"/>
  <c r="V191" i="1"/>
  <c r="L75" i="2"/>
  <c r="T206" i="1"/>
  <c r="P84" i="2" s="1"/>
  <c r="V56" i="1"/>
  <c r="V62" i="1" s="1"/>
  <c r="V64" i="1"/>
  <c r="L27" i="2"/>
  <c r="V74" i="1"/>
  <c r="V76" i="1"/>
  <c r="V78" i="1"/>
  <c r="V80" i="1"/>
  <c r="V82" i="1"/>
  <c r="X82" i="1" s="1"/>
  <c r="V108" i="1"/>
  <c r="V111" i="1"/>
  <c r="V112" i="1"/>
  <c r="V113" i="1"/>
  <c r="V115" i="1"/>
  <c r="V116" i="1"/>
  <c r="V118" i="1"/>
  <c r="V120" i="1"/>
  <c r="V122" i="1"/>
  <c r="V125" i="1"/>
  <c r="V126" i="1"/>
  <c r="V127" i="1"/>
  <c r="L42" i="2"/>
  <c r="V106" i="1"/>
  <c r="V212" i="1"/>
  <c r="V16" i="1"/>
  <c r="V14" i="1"/>
  <c r="V37" i="1"/>
  <c r="V41" i="1"/>
  <c r="V39" i="1"/>
  <c r="V49" i="1"/>
  <c r="V65" i="1"/>
  <c r="X65" i="1" s="1"/>
  <c r="V69" i="1"/>
  <c r="V71" i="1"/>
  <c r="V72" i="1"/>
  <c r="X72" i="1" s="1"/>
  <c r="V73" i="1"/>
  <c r="V97" i="1"/>
  <c r="V75" i="1"/>
  <c r="V77" i="1"/>
  <c r="V79" i="1"/>
  <c r="V81" i="1"/>
  <c r="V83" i="1"/>
  <c r="V109" i="1"/>
  <c r="V110" i="1"/>
  <c r="V114" i="1"/>
  <c r="V119" i="1"/>
  <c r="V121" i="1"/>
  <c r="V136" i="1"/>
  <c r="V137" i="1"/>
  <c r="V151" i="1"/>
  <c r="V152" i="1"/>
  <c r="V138" i="1"/>
  <c r="V139" i="1"/>
  <c r="V140" i="1"/>
  <c r="V143" i="1"/>
  <c r="V190" i="1"/>
  <c r="V195" i="1"/>
  <c r="V17" i="1"/>
  <c r="V15" i="1"/>
  <c r="V13" i="1"/>
  <c r="V40" i="1"/>
  <c r="V38" i="1"/>
  <c r="V205" i="1"/>
  <c r="V211" i="1" s="1"/>
  <c r="AA215" i="1"/>
  <c r="AB216" i="1"/>
  <c r="AA185" i="1"/>
  <c r="AE185" i="1" s="1"/>
  <c r="V183" i="1"/>
  <c r="V189" i="1" s="1"/>
  <c r="AA177" i="1"/>
  <c r="AE177" i="1" s="1"/>
  <c r="Z176" i="1"/>
  <c r="AE176" i="1" s="1"/>
  <c r="AB178" i="1"/>
  <c r="AE178" i="1" s="1"/>
  <c r="V175" i="1"/>
  <c r="V181" i="1" s="1"/>
  <c r="V168" i="1"/>
  <c r="V12" i="1"/>
  <c r="V10" i="1"/>
  <c r="AA145" i="1"/>
  <c r="AE145" i="1" s="1"/>
  <c r="AA154" i="1"/>
  <c r="AE154" i="1" s="1"/>
  <c r="AA162" i="1"/>
  <c r="AE162" i="1" s="1"/>
  <c r="V105" i="1"/>
  <c r="V150" i="1"/>
  <c r="V93" i="1"/>
  <c r="AB52" i="1"/>
  <c r="AE52" i="1" s="1"/>
  <c r="Z50" i="1"/>
  <c r="AE50" i="1" s="1"/>
  <c r="AA51" i="1"/>
  <c r="AE51" i="1" s="1"/>
  <c r="V9" i="1"/>
  <c r="V11" i="1"/>
  <c r="V149" i="1" l="1"/>
  <c r="N5" i="6"/>
  <c r="V219" i="1"/>
  <c r="V158" i="1"/>
  <c r="V203" i="1"/>
  <c r="V36" i="1"/>
  <c r="V92" i="1"/>
  <c r="N158" i="1"/>
  <c r="N47" i="1"/>
  <c r="N203" i="1"/>
  <c r="W197" i="1" s="1"/>
  <c r="V134" i="1"/>
  <c r="V103" i="1"/>
  <c r="V47" i="1"/>
  <c r="N149" i="1"/>
  <c r="N103" i="1"/>
  <c r="N77" i="4" s="1"/>
  <c r="N94" i="5"/>
  <c r="N219" i="1"/>
  <c r="N163" i="4" s="1"/>
  <c r="N92" i="1"/>
  <c r="W66" i="1" s="1"/>
  <c r="N30" i="5"/>
  <c r="N62" i="1"/>
  <c r="N44" i="4" s="1"/>
  <c r="N26" i="5"/>
  <c r="N55" i="1"/>
  <c r="N40" i="4" s="1"/>
  <c r="N13" i="4"/>
  <c r="N36" i="1"/>
  <c r="N64" i="4"/>
  <c r="N37" i="5"/>
  <c r="N65" i="4"/>
  <c r="N38" i="5"/>
  <c r="N94" i="4"/>
  <c r="N52" i="5"/>
  <c r="N92" i="4"/>
  <c r="N50" i="5"/>
  <c r="N150" i="4"/>
  <c r="N83" i="5"/>
  <c r="N116" i="4"/>
  <c r="N60" i="5"/>
  <c r="N93" i="4"/>
  <c r="N51" i="5"/>
  <c r="N101" i="4"/>
  <c r="N53" i="5"/>
  <c r="N90" i="4"/>
  <c r="N89" i="4"/>
  <c r="N63" i="4"/>
  <c r="N36" i="5"/>
  <c r="N32" i="4"/>
  <c r="N21" i="5"/>
  <c r="N61" i="4"/>
  <c r="N34" i="5"/>
  <c r="N62" i="4"/>
  <c r="N35" i="5"/>
  <c r="N73" i="4"/>
  <c r="N42" i="5"/>
  <c r="N75" i="4"/>
  <c r="N43" i="5"/>
  <c r="N13" i="5"/>
  <c r="N9" i="5"/>
  <c r="N8" i="5"/>
  <c r="N12" i="5"/>
  <c r="N6" i="5"/>
  <c r="N10" i="5"/>
  <c r="N14" i="5"/>
  <c r="N7" i="5"/>
  <c r="N11" i="5"/>
  <c r="N15" i="5"/>
  <c r="AA220" i="1"/>
  <c r="Y232" i="1" s="1"/>
  <c r="AE215" i="1"/>
  <c r="T215" i="1" s="1"/>
  <c r="P87" i="7" s="1"/>
  <c r="AB220" i="1"/>
  <c r="Z232" i="1" s="1"/>
  <c r="AE216" i="1"/>
  <c r="T216" i="1" s="1"/>
  <c r="P86" i="6" s="1"/>
  <c r="N5" i="7"/>
  <c r="N7" i="2"/>
  <c r="N8" i="2"/>
  <c r="N6" i="6"/>
  <c r="N6" i="7"/>
  <c r="N6" i="2"/>
  <c r="N27" i="7"/>
  <c r="N50" i="4"/>
  <c r="N29" i="7"/>
  <c r="N54" i="4"/>
  <c r="N30" i="2"/>
  <c r="N51" i="4"/>
  <c r="N41" i="4"/>
  <c r="N13" i="6"/>
  <c r="N13" i="2"/>
  <c r="N159" i="4"/>
  <c r="N156" i="4"/>
  <c r="N71" i="6"/>
  <c r="N149" i="4"/>
  <c r="N73" i="7"/>
  <c r="N148" i="4"/>
  <c r="N72" i="7"/>
  <c r="N147" i="4"/>
  <c r="N75" i="2"/>
  <c r="N146" i="4"/>
  <c r="N30" i="6"/>
  <c r="N60" i="4"/>
  <c r="N28" i="6"/>
  <c r="N58" i="4"/>
  <c r="N26" i="6"/>
  <c r="N56" i="4"/>
  <c r="N37" i="4"/>
  <c r="N13" i="7"/>
  <c r="N42" i="2"/>
  <c r="N100" i="4"/>
  <c r="N161" i="4"/>
  <c r="N74" i="2"/>
  <c r="N145" i="4"/>
  <c r="N144" i="4"/>
  <c r="N140" i="4"/>
  <c r="N40" i="6"/>
  <c r="N87" i="4"/>
  <c r="N39" i="6"/>
  <c r="N86" i="4"/>
  <c r="N38" i="6"/>
  <c r="N85" i="4"/>
  <c r="N39" i="7"/>
  <c r="N82" i="4"/>
  <c r="N41" i="2"/>
  <c r="N80" i="4"/>
  <c r="N29" i="6"/>
  <c r="N59" i="4"/>
  <c r="N27" i="6"/>
  <c r="N57" i="4"/>
  <c r="N30" i="7"/>
  <c r="N55" i="4"/>
  <c r="N31" i="2"/>
  <c r="N53" i="4"/>
  <c r="N26" i="7"/>
  <c r="N49" i="4"/>
  <c r="N27" i="2"/>
  <c r="N46" i="4"/>
  <c r="N48" i="6"/>
  <c r="N115" i="4"/>
  <c r="N41" i="6"/>
  <c r="N88" i="4"/>
  <c r="N41" i="7"/>
  <c r="N84" i="4"/>
  <c r="N40" i="7"/>
  <c r="N83" i="4"/>
  <c r="N38" i="7"/>
  <c r="N81" i="4"/>
  <c r="N40" i="2"/>
  <c r="N79" i="4"/>
  <c r="N33" i="6"/>
  <c r="N72" i="4"/>
  <c r="N28" i="7"/>
  <c r="N52" i="4"/>
  <c r="N28" i="2"/>
  <c r="N47" i="4"/>
  <c r="N5" i="5"/>
  <c r="N133" i="4"/>
  <c r="X81" i="1"/>
  <c r="X49" i="1"/>
  <c r="X80" i="1"/>
  <c r="N35" i="2"/>
  <c r="X150" i="1"/>
  <c r="X38" i="1"/>
  <c r="X143" i="1"/>
  <c r="X139" i="1"/>
  <c r="X152" i="1"/>
  <c r="X136" i="1"/>
  <c r="X119" i="1"/>
  <c r="X110" i="1"/>
  <c r="X77" i="1"/>
  <c r="X69" i="1"/>
  <c r="X41" i="1"/>
  <c r="X106" i="1"/>
  <c r="X127" i="1"/>
  <c r="X126" i="1"/>
  <c r="X122" i="1"/>
  <c r="X118" i="1"/>
  <c r="X116" i="1"/>
  <c r="X113" i="1"/>
  <c r="X112" i="1"/>
  <c r="X108" i="1"/>
  <c r="X78" i="1"/>
  <c r="X74" i="1"/>
  <c r="X191" i="1"/>
  <c r="X193" i="1"/>
  <c r="X192" i="1"/>
  <c r="X96" i="1"/>
  <c r="X196" i="1"/>
  <c r="X175" i="1"/>
  <c r="X40" i="1"/>
  <c r="X195" i="1"/>
  <c r="X140" i="1"/>
  <c r="X138" i="1"/>
  <c r="X151" i="1"/>
  <c r="X137" i="1"/>
  <c r="X121" i="1"/>
  <c r="X114" i="1"/>
  <c r="X109" i="1"/>
  <c r="X83" i="1"/>
  <c r="X79" i="1"/>
  <c r="X75" i="1"/>
  <c r="X97" i="1"/>
  <c r="X73" i="1"/>
  <c r="X71" i="1"/>
  <c r="X39" i="1"/>
  <c r="X125" i="1"/>
  <c r="X120" i="1"/>
  <c r="X115" i="1"/>
  <c r="X111" i="1"/>
  <c r="X76" i="1"/>
  <c r="X68" i="1"/>
  <c r="X194" i="1"/>
  <c r="X94" i="1"/>
  <c r="X213" i="1"/>
  <c r="X128" i="1"/>
  <c r="X95" i="1"/>
  <c r="X67" i="1"/>
  <c r="X70" i="1"/>
  <c r="X190" i="1"/>
  <c r="X12" i="1"/>
  <c r="X17" i="1"/>
  <c r="V55" i="1"/>
  <c r="X56" i="1"/>
  <c r="X15" i="1"/>
  <c r="X13" i="1"/>
  <c r="X16" i="1"/>
  <c r="X64" i="1"/>
  <c r="T51" i="1"/>
  <c r="T145" i="1"/>
  <c r="P48" i="7" s="1"/>
  <c r="T177" i="1"/>
  <c r="P67" i="7" s="1"/>
  <c r="T185" i="1"/>
  <c r="P71" i="7" s="1"/>
  <c r="X212" i="1"/>
  <c r="T52" i="1"/>
  <c r="P21" i="6" s="1"/>
  <c r="T162" i="1"/>
  <c r="P56" i="7" s="1"/>
  <c r="T154" i="1"/>
  <c r="P52" i="7" s="1"/>
  <c r="T178" i="1"/>
  <c r="P66" i="6" s="1"/>
  <c r="T173" i="1"/>
  <c r="AE54" i="1"/>
  <c r="T54" i="1" s="1"/>
  <c r="T176" i="1"/>
  <c r="P69" i="2" s="1"/>
  <c r="X10" i="1"/>
  <c r="V174" i="1"/>
  <c r="Z195" i="1"/>
  <c r="Z196" i="1"/>
  <c r="X37" i="1"/>
  <c r="X14" i="1"/>
  <c r="X205" i="1"/>
  <c r="X183" i="1"/>
  <c r="X168" i="1"/>
  <c r="X105" i="1"/>
  <c r="X93" i="1"/>
  <c r="X11" i="1"/>
  <c r="X9" i="1"/>
  <c r="W30" i="1" l="1"/>
  <c r="W28" i="1"/>
  <c r="W29" i="1"/>
  <c r="N128" i="4"/>
  <c r="W141" i="1"/>
  <c r="N114" i="4"/>
  <c r="AC226" i="1"/>
  <c r="W183" i="1"/>
  <c r="W175" i="1"/>
  <c r="W49" i="1"/>
  <c r="N220" i="1"/>
  <c r="N164" i="4" s="1"/>
  <c r="N204" i="1"/>
  <c r="W138" i="1"/>
  <c r="AC228" i="1"/>
  <c r="N63" i="1"/>
  <c r="N45" i="4" s="1"/>
  <c r="W96" i="1"/>
  <c r="W56" i="1"/>
  <c r="W205" i="1"/>
  <c r="N28" i="4"/>
  <c r="N123" i="4"/>
  <c r="W190" i="1"/>
  <c r="N154" i="4"/>
  <c r="W40" i="1"/>
  <c r="N35" i="4"/>
  <c r="W95" i="1"/>
  <c r="W94" i="1"/>
  <c r="W97" i="1"/>
  <c r="W137" i="1"/>
  <c r="W140" i="1"/>
  <c r="W136" i="1"/>
  <c r="W139" i="1"/>
  <c r="W143" i="1"/>
  <c r="W93" i="1"/>
  <c r="W168" i="1"/>
  <c r="N138" i="4"/>
  <c r="N182" i="1"/>
  <c r="N139" i="4" s="1"/>
  <c r="W191" i="1"/>
  <c r="W193" i="1"/>
  <c r="W195" i="1"/>
  <c r="W196" i="1"/>
  <c r="W192" i="1"/>
  <c r="W194" i="1"/>
  <c r="W213" i="1"/>
  <c r="W41" i="1"/>
  <c r="W152" i="1"/>
  <c r="W38" i="1"/>
  <c r="W150" i="1"/>
  <c r="W37" i="1"/>
  <c r="W39" i="1"/>
  <c r="W151" i="1"/>
  <c r="W212" i="1"/>
  <c r="N48" i="1"/>
  <c r="W10" i="1"/>
  <c r="W12" i="1"/>
  <c r="W14" i="1"/>
  <c r="W16" i="1"/>
  <c r="W20" i="1"/>
  <c r="W22" i="1"/>
  <c r="W25" i="1"/>
  <c r="W26" i="1"/>
  <c r="W9" i="1"/>
  <c r="W11" i="1"/>
  <c r="W13" i="1"/>
  <c r="W15" i="1"/>
  <c r="W17" i="1"/>
  <c r="W19" i="1"/>
  <c r="W21" i="1"/>
  <c r="W23" i="1"/>
  <c r="W24" i="1"/>
  <c r="W27" i="1"/>
  <c r="W18" i="1"/>
  <c r="AC227" i="1"/>
  <c r="AC231" i="1"/>
  <c r="AC232" i="1"/>
  <c r="AC230" i="1"/>
  <c r="AC229" i="1"/>
  <c r="P21" i="7"/>
  <c r="V63" i="1"/>
  <c r="T50" i="1"/>
  <c r="V167" i="1"/>
  <c r="V220" i="1"/>
  <c r="V104" i="1"/>
  <c r="V204" i="1"/>
  <c r="Z183" i="1"/>
  <c r="AB191" i="1"/>
  <c r="AC194" i="1"/>
  <c r="AC192" i="1"/>
  <c r="AC193" i="1"/>
  <c r="V182" i="1"/>
  <c r="AC139" i="1"/>
  <c r="AB163" i="1"/>
  <c r="AE163" i="1" s="1"/>
  <c r="AB115" i="1"/>
  <c r="AC127" i="1"/>
  <c r="Z111" i="1"/>
  <c r="AC126" i="1"/>
  <c r="AB151" i="1"/>
  <c r="AA112" i="1"/>
  <c r="AB116" i="1"/>
  <c r="AC137" i="1"/>
  <c r="AB136" i="1"/>
  <c r="Z109" i="1"/>
  <c r="V48" i="1"/>
  <c r="N36" i="4" l="1"/>
  <c r="Y30" i="1"/>
  <c r="AC30" i="1" s="1"/>
  <c r="Y28" i="1"/>
  <c r="AC28" i="1" s="1"/>
  <c r="Y29" i="1"/>
  <c r="AC29" i="1" s="1"/>
  <c r="N155" i="4"/>
  <c r="Y197" i="1"/>
  <c r="AD197" i="1" s="1"/>
  <c r="Y56" i="1"/>
  <c r="AC56" i="1" s="1"/>
  <c r="AC60" i="1" s="1"/>
  <c r="AE60" i="1" s="1"/>
  <c r="Y212" i="1"/>
  <c r="Y213" i="1"/>
  <c r="Y183" i="1"/>
  <c r="Y205" i="1"/>
  <c r="Y190" i="1"/>
  <c r="Y195" i="1"/>
  <c r="Y191" i="1"/>
  <c r="Z191" i="1" s="1"/>
  <c r="Y196" i="1"/>
  <c r="AD196" i="1" s="1"/>
  <c r="Y194" i="1"/>
  <c r="Y192" i="1"/>
  <c r="Y193" i="1"/>
  <c r="AC233" i="1"/>
  <c r="Y49" i="1"/>
  <c r="AC49" i="1" s="1"/>
  <c r="Y175" i="1"/>
  <c r="AC175" i="1" s="1"/>
  <c r="Y168" i="1"/>
  <c r="Y38" i="1"/>
  <c r="Y40" i="1"/>
  <c r="Y37" i="1"/>
  <c r="Y9" i="1"/>
  <c r="Y10" i="1"/>
  <c r="Y12" i="1"/>
  <c r="Y14" i="1"/>
  <c r="Y16" i="1"/>
  <c r="Y39" i="1"/>
  <c r="Y41" i="1"/>
  <c r="Y19" i="1"/>
  <c r="AC19" i="1" s="1"/>
  <c r="Y20" i="1"/>
  <c r="AC20" i="1" s="1"/>
  <c r="Y21" i="1"/>
  <c r="AC21" i="1" s="1"/>
  <c r="Y22" i="1"/>
  <c r="AC22" i="1" s="1"/>
  <c r="Y23" i="1"/>
  <c r="AC23" i="1" s="1"/>
  <c r="Y24" i="1"/>
  <c r="AC24" i="1" s="1"/>
  <c r="Y25" i="1"/>
  <c r="AC25" i="1" s="1"/>
  <c r="Y26" i="1"/>
  <c r="AC26" i="1" s="1"/>
  <c r="Y27" i="1"/>
  <c r="AC27" i="1" s="1"/>
  <c r="Y11" i="1"/>
  <c r="Y13" i="1"/>
  <c r="Y15" i="1"/>
  <c r="Y17" i="1"/>
  <c r="Y18" i="1"/>
  <c r="AC18" i="1" s="1"/>
  <c r="AB146" i="1"/>
  <c r="AE146" i="1" s="1"/>
  <c r="Z144" i="1"/>
  <c r="AE144" i="1" s="1"/>
  <c r="T163" i="1"/>
  <c r="P55" i="6" s="1"/>
  <c r="Z161" i="1"/>
  <c r="AE161" i="1" s="1"/>
  <c r="Z184" i="1"/>
  <c r="AE184" i="1" s="1"/>
  <c r="Z212" i="1"/>
  <c r="Z213" i="1"/>
  <c r="Z168" i="1"/>
  <c r="AC152" i="1"/>
  <c r="Z150" i="1"/>
  <c r="AC143" i="1"/>
  <c r="AC140" i="1"/>
  <c r="AC138" i="1"/>
  <c r="AD97" i="1"/>
  <c r="AD102" i="1" s="1"/>
  <c r="AC73" i="1"/>
  <c r="AB71" i="1"/>
  <c r="AB95" i="1"/>
  <c r="AB68" i="1"/>
  <c r="Z72" i="1"/>
  <c r="AA94" i="1"/>
  <c r="Z56" i="1"/>
  <c r="AA58" i="1"/>
  <c r="AB59" i="1"/>
  <c r="AD202" i="1" l="1"/>
  <c r="AE202" i="1" s="1"/>
  <c r="AD35" i="1"/>
  <c r="AB63" i="1"/>
  <c r="Z227" i="1" s="1"/>
  <c r="AE59" i="1"/>
  <c r="T59" i="1" s="1"/>
  <c r="P25" i="6" s="1"/>
  <c r="AA63" i="1"/>
  <c r="Y227" i="1" s="1"/>
  <c r="AE58" i="1"/>
  <c r="T58" i="1" s="1"/>
  <c r="AD63" i="1"/>
  <c r="AB227" i="1" s="1"/>
  <c r="AE61" i="1"/>
  <c r="T61" i="1" s="1"/>
  <c r="AD205" i="1"/>
  <c r="AD210" i="1" s="1"/>
  <c r="AC195" i="1"/>
  <c r="AC201" i="1" s="1"/>
  <c r="AB194" i="1"/>
  <c r="AB200" i="1" s="1"/>
  <c r="T161" i="1"/>
  <c r="P58" i="2" s="1"/>
  <c r="AC53" i="1"/>
  <c r="T60" i="1"/>
  <c r="AE102" i="1"/>
  <c r="Z153" i="1"/>
  <c r="AC164" i="1"/>
  <c r="AE164" i="1" s="1"/>
  <c r="AA192" i="1"/>
  <c r="Z57" i="1"/>
  <c r="AC179" i="1"/>
  <c r="AE179" i="1" s="1"/>
  <c r="T146" i="1"/>
  <c r="P47" i="6" s="1"/>
  <c r="Z190" i="1"/>
  <c r="Z198" i="1" s="1"/>
  <c r="AA11" i="1"/>
  <c r="AC40" i="1"/>
  <c r="AC45" i="1" s="1"/>
  <c r="AE45" i="1" s="1"/>
  <c r="AB39" i="1"/>
  <c r="Z16" i="1"/>
  <c r="AB12" i="1"/>
  <c r="AB15" i="1"/>
  <c r="Z13" i="1"/>
  <c r="AA14" i="1"/>
  <c r="AD41" i="1"/>
  <c r="AD46" i="1" s="1"/>
  <c r="AA38" i="1"/>
  <c r="Z37" i="1"/>
  <c r="AC213" i="1"/>
  <c r="AD183" i="1"/>
  <c r="AD188" i="1" s="1"/>
  <c r="AC17" i="1"/>
  <c r="AC34" i="1" s="1"/>
  <c r="AE34" i="1" s="1"/>
  <c r="AC168" i="1"/>
  <c r="AD212" i="1"/>
  <c r="AD218" i="1" s="1"/>
  <c r="AA193" i="1"/>
  <c r="Z169" i="1"/>
  <c r="Z214" i="1"/>
  <c r="AA99" i="1"/>
  <c r="AE99" i="1" s="1"/>
  <c r="AA170" i="1"/>
  <c r="AB171" i="1"/>
  <c r="AA199" i="1" l="1"/>
  <c r="AA182" i="1"/>
  <c r="Y230" i="1" s="1"/>
  <c r="AE170" i="1"/>
  <c r="T170" i="1" s="1"/>
  <c r="P62" i="7" s="1"/>
  <c r="Z220" i="1"/>
  <c r="X232" i="1" s="1"/>
  <c r="AE214" i="1"/>
  <c r="Z63" i="1"/>
  <c r="X227" i="1" s="1"/>
  <c r="AE57" i="1"/>
  <c r="AC63" i="1"/>
  <c r="AA227" i="1" s="1"/>
  <c r="AE53" i="1"/>
  <c r="T53" i="1" s="1"/>
  <c r="AC204" i="1"/>
  <c r="AA231" i="1" s="1"/>
  <c r="AE201" i="1"/>
  <c r="T201" i="1" s="1"/>
  <c r="AE210" i="1"/>
  <c r="AB182" i="1"/>
  <c r="Z230" i="1" s="1"/>
  <c r="AE171" i="1"/>
  <c r="T171" i="1" s="1"/>
  <c r="P61" i="6" s="1"/>
  <c r="Z182" i="1"/>
  <c r="X230" i="1" s="1"/>
  <c r="AE169" i="1"/>
  <c r="T169" i="1" s="1"/>
  <c r="P64" i="2" s="1"/>
  <c r="AE153" i="1"/>
  <c r="T153" i="1" s="1"/>
  <c r="P54" i="2" s="1"/>
  <c r="AB204" i="1"/>
  <c r="Z231" i="1" s="1"/>
  <c r="AE200" i="1"/>
  <c r="T200" i="1" s="1"/>
  <c r="P76" i="6" s="1"/>
  <c r="AE35" i="1"/>
  <c r="T35" i="1" s="1"/>
  <c r="AB33" i="1"/>
  <c r="AE33" i="1" s="1"/>
  <c r="AA32" i="1"/>
  <c r="AE32" i="1" s="1"/>
  <c r="P33" i="5"/>
  <c r="P25" i="7"/>
  <c r="T184" i="1"/>
  <c r="P73" i="2" s="1"/>
  <c r="T144" i="1"/>
  <c r="P50" i="2" s="1"/>
  <c r="T202" i="1"/>
  <c r="T102" i="1"/>
  <c r="AC172" i="1"/>
  <c r="AC217" i="1"/>
  <c r="AA43" i="1"/>
  <c r="AB44" i="1"/>
  <c r="AE44" i="1" s="1"/>
  <c r="T179" i="1"/>
  <c r="T164" i="1"/>
  <c r="T99" i="1"/>
  <c r="Z42" i="1"/>
  <c r="AE42" i="1" s="1"/>
  <c r="T45" i="1"/>
  <c r="AE211" i="1" l="1"/>
  <c r="AD220" i="1"/>
  <c r="AB232" i="1" s="1"/>
  <c r="AE218" i="1"/>
  <c r="T218" i="1" s="1"/>
  <c r="AD204" i="1"/>
  <c r="AB231" i="1" s="1"/>
  <c r="AE188" i="1"/>
  <c r="T188" i="1" s="1"/>
  <c r="AA204" i="1"/>
  <c r="Y231" i="1" s="1"/>
  <c r="AE199" i="1"/>
  <c r="T199" i="1" s="1"/>
  <c r="P77" i="7" s="1"/>
  <c r="Z204" i="1"/>
  <c r="X231" i="1" s="1"/>
  <c r="AE198" i="1"/>
  <c r="AC220" i="1"/>
  <c r="AA232" i="1" s="1"/>
  <c r="AD232" i="1" s="1"/>
  <c r="AE232" i="1" s="1"/>
  <c r="AE217" i="1"/>
  <c r="T217" i="1" s="1"/>
  <c r="AC182" i="1"/>
  <c r="AA230" i="1" s="1"/>
  <c r="AE172" i="1"/>
  <c r="T172" i="1" s="1"/>
  <c r="AD227" i="1"/>
  <c r="AE227" i="1" s="1"/>
  <c r="AE43" i="1"/>
  <c r="T43" i="1" s="1"/>
  <c r="P17" i="7" s="1"/>
  <c r="AD48" i="1"/>
  <c r="AB226" i="1" s="1"/>
  <c r="AE46" i="1"/>
  <c r="T46" i="1" s="1"/>
  <c r="T34" i="1"/>
  <c r="P20" i="5" s="1"/>
  <c r="AC48" i="1"/>
  <c r="AA226" i="1" s="1"/>
  <c r="AB48" i="1"/>
  <c r="Z226" i="1" s="1"/>
  <c r="T32" i="1"/>
  <c r="P12" i="7" s="1"/>
  <c r="AA48" i="1"/>
  <c r="Y226" i="1" s="1"/>
  <c r="P25" i="5"/>
  <c r="P67" i="5"/>
  <c r="P77" i="5"/>
  <c r="P29" i="5"/>
  <c r="P88" i="5"/>
  <c r="P37" i="7"/>
  <c r="T214" i="1"/>
  <c r="P89" i="2" s="1"/>
  <c r="T57" i="1"/>
  <c r="AE62" i="1"/>
  <c r="F4" i="3" s="1"/>
  <c r="T44" i="1"/>
  <c r="P17" i="6" s="1"/>
  <c r="AE55" i="1"/>
  <c r="E4" i="3" s="1"/>
  <c r="AD231" i="1" l="1"/>
  <c r="AE231" i="1" s="1"/>
  <c r="P159" i="4"/>
  <c r="V4" i="3"/>
  <c r="P44" i="4"/>
  <c r="P72" i="5"/>
  <c r="AD175" i="1" s="1"/>
  <c r="AD180" i="1" s="1"/>
  <c r="P40" i="4"/>
  <c r="P98" i="5"/>
  <c r="P26" i="2"/>
  <c r="T198" i="1"/>
  <c r="P79" i="2" s="1"/>
  <c r="T33" i="1"/>
  <c r="P12" i="6" s="1"/>
  <c r="T42" i="1"/>
  <c r="AE47" i="1"/>
  <c r="C4" i="3" s="1"/>
  <c r="AE63" i="1"/>
  <c r="G4" i="3" s="1"/>
  <c r="AE174" i="1"/>
  <c r="P4" i="3" s="1"/>
  <c r="AE189" i="1"/>
  <c r="S4" i="3" s="1"/>
  <c r="AE219" i="1"/>
  <c r="W4" i="3" s="1"/>
  <c r="AE203" i="1"/>
  <c r="T4" i="3" s="1"/>
  <c r="AE180" i="1" l="1"/>
  <c r="AD182" i="1"/>
  <c r="AB230" i="1" s="1"/>
  <c r="AD230" i="1" s="1"/>
  <c r="AE230" i="1" s="1"/>
  <c r="P154" i="4"/>
  <c r="P144" i="4"/>
  <c r="P35" i="4"/>
  <c r="P45" i="4"/>
  <c r="P163" i="4"/>
  <c r="P133" i="4"/>
  <c r="AE220" i="1"/>
  <c r="X4" i="3" s="1"/>
  <c r="AE204" i="1"/>
  <c r="U4" i="3" s="1"/>
  <c r="Z9" i="1"/>
  <c r="T180" i="1" l="1"/>
  <c r="AE181" i="1"/>
  <c r="Q4" i="3" s="1"/>
  <c r="P164" i="4"/>
  <c r="P155" i="4"/>
  <c r="Z10" i="1"/>
  <c r="Z31" i="1" s="1"/>
  <c r="AE31" i="1" s="1"/>
  <c r="AE36" i="1" s="1"/>
  <c r="B4" i="3" s="1"/>
  <c r="P138" i="4" l="1"/>
  <c r="AE182" i="1"/>
  <c r="Z48" i="1"/>
  <c r="X226" i="1" s="1"/>
  <c r="P139" i="4" l="1"/>
  <c r="R4" i="3"/>
  <c r="AD226" i="1"/>
  <c r="AE226" i="1" s="1"/>
  <c r="T31" i="1"/>
  <c r="AE48" i="1" l="1"/>
  <c r="D4" i="3" s="1"/>
  <c r="P28" i="4" l="1"/>
  <c r="P12" i="2"/>
  <c r="P17" i="2"/>
  <c r="P21" i="2"/>
  <c r="P36" i="4" l="1"/>
  <c r="N70" i="4" l="1"/>
  <c r="W84" i="1"/>
  <c r="W85" i="1"/>
  <c r="W74" i="1"/>
  <c r="W71" i="1"/>
  <c r="W67" i="1"/>
  <c r="W75" i="1"/>
  <c r="W82" i="1"/>
  <c r="N104" i="1"/>
  <c r="Y66" i="1" s="1"/>
  <c r="Z66" i="1" s="1"/>
  <c r="W70" i="1"/>
  <c r="W69" i="1"/>
  <c r="W79" i="1"/>
  <c r="W68" i="1"/>
  <c r="W77" i="1"/>
  <c r="W80" i="1"/>
  <c r="W78" i="1"/>
  <c r="W83" i="1"/>
  <c r="W65" i="1"/>
  <c r="W73" i="1"/>
  <c r="W72" i="1"/>
  <c r="W76" i="1"/>
  <c r="W64" i="1"/>
  <c r="W81" i="1"/>
  <c r="W86" i="1"/>
  <c r="N78" i="4" l="1"/>
  <c r="Y85" i="1"/>
  <c r="Y84" i="1"/>
  <c r="Y79" i="1"/>
  <c r="AC79" i="1" s="1"/>
  <c r="Y65" i="1"/>
  <c r="Z65" i="1" s="1"/>
  <c r="Y71" i="1"/>
  <c r="Z71" i="1" s="1"/>
  <c r="Y74" i="1"/>
  <c r="AB74" i="1" s="1"/>
  <c r="Y78" i="1"/>
  <c r="AB78" i="1" s="1"/>
  <c r="Y83" i="1"/>
  <c r="Y97" i="1"/>
  <c r="AC97" i="1" s="1"/>
  <c r="Y81" i="1"/>
  <c r="AC81" i="1" s="1"/>
  <c r="Y80" i="1"/>
  <c r="AC80" i="1" s="1"/>
  <c r="Y69" i="1"/>
  <c r="Z69" i="1" s="1"/>
  <c r="Y75" i="1"/>
  <c r="AB75" i="1" s="1"/>
  <c r="Y68" i="1"/>
  <c r="AA68" i="1" s="1"/>
  <c r="Y93" i="1"/>
  <c r="Z93" i="1" s="1"/>
  <c r="Z98" i="1" s="1"/>
  <c r="AE98" i="1" s="1"/>
  <c r="Y64" i="1"/>
  <c r="Z64" i="1" s="1"/>
  <c r="Y82" i="1"/>
  <c r="Y67" i="1"/>
  <c r="AA67" i="1" s="1"/>
  <c r="Y73" i="1"/>
  <c r="AA73" i="1" s="1"/>
  <c r="Y72" i="1"/>
  <c r="AA72" i="1" s="1"/>
  <c r="Y70" i="1"/>
  <c r="AA70" i="1" s="1"/>
  <c r="Y76" i="1"/>
  <c r="AB76" i="1" s="1"/>
  <c r="Y77" i="1"/>
  <c r="AB77" i="1" s="1"/>
  <c r="Y86" i="1"/>
  <c r="AC86" i="1" s="1"/>
  <c r="Y96" i="1"/>
  <c r="Y95" i="1"/>
  <c r="AC95" i="1" s="1"/>
  <c r="Y94" i="1"/>
  <c r="AB94" i="1" s="1"/>
  <c r="AC85" i="1" l="1"/>
  <c r="AD85" i="1"/>
  <c r="AC84" i="1"/>
  <c r="AD84" i="1"/>
  <c r="AC96" i="1"/>
  <c r="AC101" i="1" s="1"/>
  <c r="AB96" i="1"/>
  <c r="AB100" i="1" s="1"/>
  <c r="AE100" i="1" s="1"/>
  <c r="T100" i="1" s="1"/>
  <c r="P37" i="6" s="1"/>
  <c r="AD83" i="1"/>
  <c r="AC83" i="1"/>
  <c r="AD82" i="1"/>
  <c r="AC82" i="1"/>
  <c r="T98" i="1"/>
  <c r="P39" i="2" s="1"/>
  <c r="AA88" i="1"/>
  <c r="Z87" i="1"/>
  <c r="AE87" i="1" s="1"/>
  <c r="AB89" i="1"/>
  <c r="AE89" i="1" s="1"/>
  <c r="AD91" i="1" l="1"/>
  <c r="AE91" i="1" s="1"/>
  <c r="T91" i="1" s="1"/>
  <c r="AC90" i="1"/>
  <c r="AE90" i="1" s="1"/>
  <c r="T90" i="1" s="1"/>
  <c r="P41" i="5" s="1"/>
  <c r="AA104" i="1"/>
  <c r="Y228" i="1" s="1"/>
  <c r="AE88" i="1"/>
  <c r="T88" i="1" s="1"/>
  <c r="P32" i="7" s="1"/>
  <c r="AE101" i="1"/>
  <c r="T101" i="1" s="1"/>
  <c r="P46" i="5" s="1"/>
  <c r="T89" i="1"/>
  <c r="P32" i="6" s="1"/>
  <c r="AB104" i="1"/>
  <c r="Z228" i="1" s="1"/>
  <c r="Z104" i="1"/>
  <c r="X228" i="1" s="1"/>
  <c r="AD104" i="1" l="1"/>
  <c r="AB228" i="1" s="1"/>
  <c r="AC104" i="1"/>
  <c r="AA228" i="1" s="1"/>
  <c r="AE103" i="1"/>
  <c r="I4" i="3" s="1"/>
  <c r="AE92" i="1"/>
  <c r="H4" i="3" s="1"/>
  <c r="T87" i="1"/>
  <c r="P34" i="2" s="1"/>
  <c r="AD228" i="1" l="1"/>
  <c r="AE228" i="1" s="1"/>
  <c r="P77" i="4"/>
  <c r="AE104" i="1"/>
  <c r="J4" i="3" s="1"/>
  <c r="P70" i="4"/>
  <c r="P78" i="4" l="1"/>
  <c r="AD122" i="1" l="1"/>
  <c r="AD125" i="1"/>
  <c r="AD141" i="1"/>
  <c r="T91" i="4"/>
  <c r="T104" i="4" s="1"/>
  <c r="O91" i="4"/>
  <c r="O104" i="4" s="1"/>
  <c r="S91" i="4"/>
  <c r="S104" i="4" s="1"/>
  <c r="Q91" i="4"/>
  <c r="Q104" i="4" s="1"/>
  <c r="R91" i="4"/>
  <c r="R104" i="4" s="1"/>
  <c r="P91" i="4"/>
  <c r="P104" i="4" s="1"/>
  <c r="N125" i="1" l="1"/>
  <c r="N98" i="4" s="1"/>
  <c r="U125" i="1"/>
  <c r="N49" i="5" l="1"/>
  <c r="N134" i="1" l="1"/>
  <c r="W159" i="1" s="1"/>
  <c r="W160" i="1" l="1"/>
  <c r="W114" i="1"/>
  <c r="W120" i="1"/>
  <c r="W116" i="1"/>
  <c r="W113" i="1"/>
  <c r="W127" i="1"/>
  <c r="N103" i="4"/>
  <c r="W107" i="1"/>
  <c r="W128" i="1"/>
  <c r="W126" i="1"/>
  <c r="W118" i="1"/>
  <c r="W115" i="1"/>
  <c r="W121" i="1"/>
  <c r="W122" i="1"/>
  <c r="W119" i="1"/>
  <c r="W110" i="1"/>
  <c r="W112" i="1"/>
  <c r="W106" i="1"/>
  <c r="N167" i="1"/>
  <c r="Y143" i="1" s="1"/>
  <c r="AD143" i="1" s="1"/>
  <c r="W108" i="1"/>
  <c r="W109" i="1"/>
  <c r="W125" i="1"/>
  <c r="W105" i="1"/>
  <c r="W111" i="1"/>
  <c r="Y114" i="1" l="1"/>
  <c r="AB114" i="1" s="1"/>
  <c r="Y128" i="1"/>
  <c r="AC128" i="1" s="1"/>
  <c r="Y127" i="1"/>
  <c r="Z127" i="1" s="1"/>
  <c r="Y150" i="1"/>
  <c r="AB150" i="1" s="1"/>
  <c r="AB155" i="1" s="1"/>
  <c r="AE155" i="1" s="1"/>
  <c r="T155" i="1" s="1"/>
  <c r="P51" i="6" s="1"/>
  <c r="Y136" i="1"/>
  <c r="AC136" i="1" s="1"/>
  <c r="Y110" i="1"/>
  <c r="AA110" i="1" s="1"/>
  <c r="Y139" i="1"/>
  <c r="AD139" i="1" s="1"/>
  <c r="Y109" i="1"/>
  <c r="AA109" i="1" s="1"/>
  <c r="Y126" i="1"/>
  <c r="AD126" i="1" s="1"/>
  <c r="Y137" i="1"/>
  <c r="AD137" i="1" s="1"/>
  <c r="Y107" i="1"/>
  <c r="AA107" i="1" s="1"/>
  <c r="Y106" i="1"/>
  <c r="Z106" i="1" s="1"/>
  <c r="Y120" i="1"/>
  <c r="AC120" i="1" s="1"/>
  <c r="Y160" i="1"/>
  <c r="AD160" i="1" s="1"/>
  <c r="N129" i="4"/>
  <c r="Y159" i="1"/>
  <c r="AD159" i="1" s="1"/>
  <c r="Y118" i="1"/>
  <c r="AC118" i="1" s="1"/>
  <c r="Y141" i="1"/>
  <c r="AC141" i="1" s="1"/>
  <c r="Y115" i="1"/>
  <c r="AC115" i="1" s="1"/>
  <c r="Y105" i="1"/>
  <c r="Z105" i="1" s="1"/>
  <c r="Y112" i="1"/>
  <c r="AB112" i="1" s="1"/>
  <c r="Y108" i="1"/>
  <c r="AA108" i="1" s="1"/>
  <c r="Y121" i="1"/>
  <c r="AD121" i="1" s="1"/>
  <c r="Y119" i="1"/>
  <c r="AC119" i="1" s="1"/>
  <c r="Y116" i="1"/>
  <c r="AC116" i="1" s="1"/>
  <c r="Y151" i="1"/>
  <c r="AC151" i="1" s="1"/>
  <c r="AC156" i="1" s="1"/>
  <c r="AE156" i="1" s="1"/>
  <c r="T156" i="1" s="1"/>
  <c r="P63" i="5" s="1"/>
  <c r="Y111" i="1"/>
  <c r="AB111" i="1" s="1"/>
  <c r="Y125" i="1"/>
  <c r="AC125" i="1" s="1"/>
  <c r="Y113" i="1"/>
  <c r="AB113" i="1" s="1"/>
  <c r="Y140" i="1"/>
  <c r="AD140" i="1" s="1"/>
  <c r="Y138" i="1"/>
  <c r="AD138" i="1" s="1"/>
  <c r="Y122" i="1"/>
  <c r="AC122" i="1" s="1"/>
  <c r="Y152" i="1"/>
  <c r="AD152" i="1" s="1"/>
  <c r="AD157" i="1" s="1"/>
  <c r="AE157" i="1" s="1"/>
  <c r="T157" i="1" s="1"/>
  <c r="AD165" i="1" l="1"/>
  <c r="AE165" i="1" s="1"/>
  <c r="T165" i="1" s="1"/>
  <c r="AC147" i="1"/>
  <c r="AE147" i="1" s="1"/>
  <c r="T147" i="1" s="1"/>
  <c r="P59" i="5" s="1"/>
  <c r="AD133" i="1"/>
  <c r="AE133" i="1" s="1"/>
  <c r="T133" i="1" s="1"/>
  <c r="Z129" i="1"/>
  <c r="Z167" i="1" s="1"/>
  <c r="X229" i="1" s="1"/>
  <c r="AA130" i="1"/>
  <c r="AA167" i="1" s="1"/>
  <c r="Y229" i="1" s="1"/>
  <c r="AB131" i="1"/>
  <c r="AB167" i="1" s="1"/>
  <c r="Z229" i="1" s="1"/>
  <c r="AC132" i="1"/>
  <c r="AE132" i="1" s="1"/>
  <c r="T132" i="1" s="1"/>
  <c r="P55" i="5" s="1"/>
  <c r="AE158" i="1"/>
  <c r="AD148" i="1"/>
  <c r="AE148" i="1" s="1"/>
  <c r="AE166" i="1" l="1"/>
  <c r="N4" i="3" s="1"/>
  <c r="AE129" i="1"/>
  <c r="T129" i="1" s="1"/>
  <c r="P46" i="2" s="1"/>
  <c r="AC167" i="1"/>
  <c r="AA229" i="1" s="1"/>
  <c r="AE130" i="1"/>
  <c r="T130" i="1" s="1"/>
  <c r="P44" i="7" s="1"/>
  <c r="AE131" i="1"/>
  <c r="T131" i="1" s="1"/>
  <c r="P43" i="6" s="1"/>
  <c r="AD167" i="1"/>
  <c r="AB229" i="1" s="1"/>
  <c r="M4" i="3"/>
  <c r="P123" i="4"/>
  <c r="T148" i="1"/>
  <c r="AE149" i="1"/>
  <c r="P128" i="4" l="1"/>
  <c r="AD229" i="1"/>
  <c r="AE229" i="1" s="1"/>
  <c r="AE134" i="1"/>
  <c r="K4" i="3" s="1"/>
  <c r="P114" i="4"/>
  <c r="L4" i="3"/>
  <c r="AE167" i="1" l="1"/>
  <c r="P103" i="4"/>
  <c r="U226" i="1"/>
  <c r="U229" i="1"/>
  <c r="U227" i="1"/>
  <c r="U230" i="1"/>
  <c r="U228" i="1"/>
  <c r="R227" i="1"/>
  <c r="R228" i="1"/>
  <c r="R226" i="1"/>
  <c r="T110" i="4"/>
  <c r="S110" i="4"/>
  <c r="O4" i="3" l="1"/>
  <c r="P129" i="4"/>
  <c r="R229" i="1"/>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<sst xmlns="http://schemas.openxmlformats.org/spreadsheetml/2006/main" count="712" uniqueCount="350">
  <si>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</si>
  <si>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</si>
  <si>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</si>
  <si>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</si>
  <si>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</si>
  <si>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</si>
  <si>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</si>
  <si>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</si>
  <si>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</si>
  <si>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</si>
  <si>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</si>
  <si>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</si>
  <si>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</si>
  <si>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</si>
  <si>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</si>
  <si>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</si>
  <si>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</si>
  <si>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</si>
  <si>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</si>
  <si>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</si>
  <si>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</si>
  <si>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</si>
  <si>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</si>
  <si>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</si>
  <si>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</si>
  <si>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</si>
  <si>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</si>
  <si>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</si>
  <si>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</si>
  <si>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</si>
  <si>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</si>
  <si>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</si>
  <si>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</si>
  <si>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</si>
  <si>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</si>
  <si>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</si>
  <si>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</si>
  <si>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</si>
  <si>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</si>
  <si>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</si>
  <si>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</si>
  <si>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</si>
  <si>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</si>
  <si>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</si>
  <si>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</si>
  <si>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</si>
  <si>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</si>
  <si>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</si>
  <si>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</si>
  <si>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</si>
  <si>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</si>
  <si>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</si>
  <si>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</si>
  <si>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</si>
  <si>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</si>
  <si>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</si>
  <si>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</si>
  <si>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</si>
  <si>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</si>
  <si>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</si>
  <si>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</si>
  <si>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</si>
  <si>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</si>
  <si>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</si>
  <si>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</si>
  <si>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</si>
  <si>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情報処理基礎</t>
    <rPh sb="0" eb="2">
      <t>ジョウホウ</t>
    </rPh>
    <rPh sb="2" eb="4">
      <t>ショリ</t>
    </rPh>
    <rPh sb="4" eb="6">
      <t>キソ</t>
    </rPh>
    <phoneticPr fontId="4"/>
  </si>
  <si>
    <t>プログラミング言語Ⅰ</t>
  </si>
  <si>
    <t>プログラミング言語Ⅱ</t>
    <rPh sb="7" eb="9">
      <t>ゲンゴ</t>
    </rPh>
    <phoneticPr fontId="4"/>
  </si>
  <si>
    <t>マイクロコンピュータ</t>
  </si>
  <si>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</si>
  <si>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</si>
  <si>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</si>
  <si>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</si>
  <si>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</si>
  <si>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</si>
  <si>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</si>
  <si>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</si>
  <si>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</si>
  <si>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</si>
  <si>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</si>
  <si>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</si>
  <si>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必修</t>
    <rPh sb="0" eb="2">
      <t>ヒッシュウ</t>
    </rPh>
    <phoneticPr fontId="4"/>
  </si>
  <si>
    <t>電気電子工学実験Ⅰ</t>
  </si>
  <si>
    <t>電気回路Ⅰ</t>
  </si>
  <si>
    <t>電気電子製図</t>
  </si>
  <si>
    <t>電気電子工学実験Ⅱ</t>
  </si>
  <si>
    <t>電気回路Ⅱ</t>
  </si>
  <si>
    <t>電磁気学Ⅰ</t>
  </si>
  <si>
    <t>電子回路Ⅰ</t>
  </si>
  <si>
    <t>電気機器</t>
  </si>
  <si>
    <t>電気回路Ⅲ</t>
  </si>
  <si>
    <t>電磁気学Ⅱ</t>
  </si>
  <si>
    <t>電子回路Ⅱ</t>
  </si>
  <si>
    <t>半導体工学</t>
  </si>
  <si>
    <t>電気電子材料</t>
  </si>
  <si>
    <t>電力工学</t>
    <rPh sb="0" eb="2">
      <t>デンリョク</t>
    </rPh>
    <rPh sb="2" eb="4">
      <t>コウガク</t>
    </rPh>
    <phoneticPr fontId="4"/>
  </si>
  <si>
    <t>高電圧工学</t>
  </si>
  <si>
    <t>機械加工基礎実習</t>
  </si>
  <si>
    <t>電気法規</t>
  </si>
  <si>
    <t>自然エネルギー</t>
    <rPh sb="0" eb="2">
      <t>シゼン</t>
    </rPh>
    <phoneticPr fontId="4"/>
  </si>
  <si>
    <t>電子工学</t>
    <rPh sb="0" eb="2">
      <t>デンシ</t>
    </rPh>
    <rPh sb="2" eb="4">
      <t>コウガク</t>
    </rPh>
    <phoneticPr fontId="4"/>
  </si>
  <si>
    <t>画像処理工学</t>
  </si>
  <si>
    <t>パワーエレクトロニクス</t>
  </si>
  <si>
    <t>卒業研究</t>
  </si>
  <si>
    <t>電気電子工学実験Ⅲ</t>
  </si>
  <si>
    <t>電気電子工学実験Ⅳ</t>
    <rPh sb="2" eb="4">
      <t>デンシ</t>
    </rPh>
    <phoneticPr fontId="4"/>
  </si>
  <si>
    <t>電気電子工学実験Ⅴ</t>
    <rPh sb="2" eb="4">
      <t>デンシ</t>
    </rPh>
    <phoneticPr fontId="4"/>
  </si>
  <si>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</si>
  <si>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</si>
  <si>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</si>
  <si>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</si>
  <si>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</si>
  <si>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</si>
  <si>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</si>
  <si>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</si>
  <si>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</si>
  <si>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</si>
  <si>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</si>
  <si>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</si>
  <si>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</si>
  <si>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</si>
  <si>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</si>
  <si>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</si>
  <si>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</si>
  <si>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</si>
  <si>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</si>
  <si>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</si>
  <si>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</si>
  <si>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</si>
  <si>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</si>
  <si>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</si>
  <si>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</si>
  <si>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</si>
  <si>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システム工学</t>
  </si>
  <si>
    <t>実務訓練</t>
  </si>
  <si>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</si>
  <si>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</si>
  <si>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</si>
  <si>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</si>
  <si>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</si>
  <si>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</si>
  <si>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</si>
  <si>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</si>
  <si>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</si>
  <si>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</si>
  <si>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</si>
  <si>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</si>
  <si>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</si>
  <si>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</si>
  <si>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</si>
  <si>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</si>
  <si>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</si>
  <si>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</si>
  <si>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</si>
  <si>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</si>
  <si>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</si>
  <si>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</si>
  <si>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</si>
  <si>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</si>
  <si>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</si>
  <si>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</si>
  <si>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</si>
  <si>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</si>
  <si>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</si>
  <si>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</si>
  <si>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</si>
  <si>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</si>
  <si>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</si>
  <si>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</si>
  <si>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</si>
  <si>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</si>
  <si>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</si>
  <si>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</si>
  <si>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</si>
  <si>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</si>
  <si>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</si>
  <si>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選択</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</si>
  <si>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</si>
  <si>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</si>
  <si>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</si>
  <si>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</si>
  <si>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</si>
  <si>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</si>
  <si>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</si>
  <si>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</si>
  <si>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</si>
  <si>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</si>
  <si>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</si>
  <si>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</si>
  <si>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</si>
  <si>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</si>
  <si>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</si>
  <si>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</si>
  <si>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</si>
  <si>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</si>
  <si>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</si>
  <si>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</si>
  <si>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</si>
  <si>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</si>
  <si>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</si>
  <si>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</si>
  <si>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</si>
  <si>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</si>
  <si>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</si>
  <si>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</si>
  <si>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</si>
  <si>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</si>
  <si>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</si>
  <si>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</si>
  <si>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</si>
  <si>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</si>
  <si>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</si>
  <si>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</si>
  <si>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</si>
  <si>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</si>
  <si>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</si>
  <si>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</si>
  <si>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</si>
  <si>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</si>
  <si>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</si>
  <si>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</si>
  <si>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</si>
  <si>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</si>
  <si>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</si>
  <si>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</si>
  <si>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</si>
  <si>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</si>
  <si>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</si>
  <si>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</si>
  <si>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</si>
  <si>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</si>
  <si>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</si>
  <si>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</si>
  <si>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</si>
  <si>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</si>
  <si>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</si>
  <si>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</si>
  <si>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</si>
  <si>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</si>
  <si>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</si>
  <si>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</si>
  <si>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</si>
  <si>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</si>
  <si>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</si>
  <si>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</si>
  <si>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</si>
  <si>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</si>
  <si>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</si>
  <si>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</si>
  <si>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</si>
  <si>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</si>
  <si>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</si>
  <si>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</si>
  <si>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</si>
  <si>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</si>
  <si>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</si>
  <si>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</si>
  <si>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</si>
  <si>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</si>
  <si>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</si>
  <si>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</si>
  <si>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</si>
  <si>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</si>
  <si>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</si>
  <si>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</si>
  <si>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家庭学習時間の計算式</t>
    <rPh sb="0" eb="2">
      <t>カテイ</t>
    </rPh>
    <rPh sb="2" eb="4">
      <t>ガクシュウ</t>
    </rPh>
    <rPh sb="4" eb="6">
      <t>ジカン</t>
    </rPh>
    <rPh sb="7" eb="10">
      <t>ケイサンシキ</t>
    </rPh>
    <phoneticPr fontId="1"/>
  </si>
  <si>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</si>
  <si>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</si>
  <si>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</si>
  <si>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</si>
  <si>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</si>
  <si>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</si>
  <si>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学習教育目標</t>
    <rPh sb="0" eb="2">
      <t>ガクシュウ</t>
    </rPh>
    <rPh sb="2" eb="4">
      <t>キョウイク</t>
    </rPh>
    <rPh sb="4" eb="6">
      <t>モクヒョウ</t>
    </rPh>
    <phoneticPr fontId="1"/>
  </si>
  <si>
    <t>学習時間合計</t>
    <rPh sb="0" eb="2">
      <t>ガクシュウ</t>
    </rPh>
    <rPh sb="2" eb="4">
      <t>ジカン</t>
    </rPh>
    <rPh sb="4" eb="6">
      <t>ゴウケイ</t>
    </rPh>
    <phoneticPr fontId="1"/>
  </si>
  <si>
    <t>自己達成度合計</t>
    <rPh sb="0" eb="2">
      <t>ジコ</t>
    </rPh>
    <rPh sb="2" eb="5">
      <t>タッセイド</t>
    </rPh>
    <rPh sb="5" eb="7">
      <t>ゴウケイ</t>
    </rPh>
    <phoneticPr fontId="1"/>
  </si>
  <si>
    <t>割合</t>
    <rPh sb="0" eb="2">
      <t>ワリアイ</t>
    </rPh>
    <phoneticPr fontId="1"/>
  </si>
  <si>
    <t>5年間の学習時間合計</t>
    <rPh sb="1" eb="3">
      <t>ネンカン</t>
    </rPh>
    <rPh sb="4" eb="6">
      <t>ガクシュウ</t>
    </rPh>
    <rPh sb="6" eb="8">
      <t>ジカン</t>
    </rPh>
    <rPh sb="8" eb="10">
      <t>ゴウケイ</t>
    </rPh>
    <phoneticPr fontId="1"/>
  </si>
  <si>
    <t>学年末成績の集計</t>
    <rPh sb="0" eb="3">
      <t>ガクネンマツ</t>
    </rPh>
    <rPh sb="3" eb="5">
      <t>セイセキ</t>
    </rPh>
    <rPh sb="6" eb="8">
      <t>シュウケイ</t>
    </rPh>
    <phoneticPr fontId="1"/>
  </si>
  <si>
    <t>家庭学習時間</t>
    <rPh sb="0" eb="2">
      <t>カテイ</t>
    </rPh>
    <rPh sb="2" eb="4">
      <t>ガクシュウ</t>
    </rPh>
    <rPh sb="4" eb="6">
      <t>ジカン</t>
    </rPh>
    <phoneticPr fontId="1"/>
  </si>
  <si>
    <t>学習到達度自己評価の集計</t>
    <rPh sb="0" eb="2">
      <t>ガクシュウ</t>
    </rPh>
    <rPh sb="2" eb="5">
      <t>トウタツド</t>
    </rPh>
    <rPh sb="5" eb="7">
      <t>ジコ</t>
    </rPh>
    <rPh sb="7" eb="9">
      <t>ヒョウカ</t>
    </rPh>
    <rPh sb="10" eb="12">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</si>
  <si>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</si>
  <si>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1～5年シート→本シートのリンク</t>
    <rPh sb="3" eb="4">
      <t>ネン</t>
    </rPh>
    <rPh sb="8" eb="9">
      <t>ホン</t>
    </rPh>
    <phoneticPr fontId="1"/>
  </si>
  <si>
    <t>本シート→1～5年シートへのリンク</t>
    <rPh sb="0" eb="1">
      <t>ホン</t>
    </rPh>
    <rPh sb="8" eb="9">
      <t>ネン</t>
    </rPh>
    <phoneticPr fontId="1"/>
  </si>
  <si>
    <t>学籍番号</t>
    <rPh sb="0" eb="2">
      <t>ガクセキ</t>
    </rPh>
    <rPh sb="2" eb="4">
      <t>バンゴウ</t>
    </rPh>
    <phoneticPr fontId="1"/>
  </si>
  <si>
    <t>氏　　名</t>
    <rPh sb="0" eb="1">
      <t>シ</t>
    </rPh>
    <rPh sb="3" eb="4">
      <t>メイ</t>
    </rPh>
    <phoneticPr fontId="1"/>
  </si>
  <si>
    <t>※青セルは必修入力です．</t>
    <rPh sb="1" eb="2">
      <t>アオ</t>
    </rPh>
    <rPh sb="5" eb="7">
      <t>ヒッシュウ</t>
    </rPh>
    <rPh sb="7" eb="9">
      <t>ニュウリョク</t>
    </rPh>
    <phoneticPr fontId="1"/>
  </si>
  <si>
    <t>A</t>
    <phoneticPr fontId="1"/>
  </si>
  <si>
    <t>B</t>
    <phoneticPr fontId="1"/>
  </si>
  <si>
    <t>E</t>
    <phoneticPr fontId="1"/>
  </si>
  <si>
    <t>F</t>
    <phoneticPr fontId="1"/>
  </si>
  <si>
    <t>G</t>
    <phoneticPr fontId="1"/>
  </si>
  <si>
    <t>A-1</t>
    <phoneticPr fontId="1"/>
  </si>
  <si>
    <t>A-2</t>
    <phoneticPr fontId="1"/>
  </si>
  <si>
    <t>B-1</t>
    <phoneticPr fontId="1"/>
  </si>
  <si>
    <t>B-2</t>
    <phoneticPr fontId="1"/>
  </si>
  <si>
    <t>C-1</t>
    <phoneticPr fontId="1"/>
  </si>
  <si>
    <t>C-2</t>
    <phoneticPr fontId="1"/>
  </si>
  <si>
    <t>C</t>
    <phoneticPr fontId="1"/>
  </si>
  <si>
    <t>D-1</t>
    <phoneticPr fontId="1"/>
  </si>
  <si>
    <t>D-2</t>
    <phoneticPr fontId="1"/>
  </si>
  <si>
    <t>D-3</t>
    <phoneticPr fontId="1"/>
  </si>
  <si>
    <t>D</t>
    <phoneticPr fontId="1"/>
  </si>
  <si>
    <t>E-1</t>
    <phoneticPr fontId="1"/>
  </si>
  <si>
    <t>E-2</t>
    <phoneticPr fontId="1"/>
  </si>
  <si>
    <t>F-1</t>
    <phoneticPr fontId="1"/>
  </si>
  <si>
    <t>F-2</t>
    <phoneticPr fontId="1"/>
  </si>
  <si>
    <t>G-1</t>
    <phoneticPr fontId="1"/>
  </si>
  <si>
    <t>G-2</t>
    <phoneticPr fontId="1"/>
  </si>
  <si>
    <t>D-12</t>
    <phoneticPr fontId="1"/>
  </si>
  <si>
    <t>学習教育目標毎の達成度</t>
    <rPh sb="0" eb="2">
      <t>ガクシュウ</t>
    </rPh>
    <rPh sb="2" eb="4">
      <t>キョウイク</t>
    </rPh>
    <rPh sb="4" eb="6">
      <t>モクヒョウ</t>
    </rPh>
    <rPh sb="6" eb="7">
      <t>ゴト</t>
    </rPh>
    <rPh sb="8" eb="11">
      <t>タッセイド</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</si>
  <si>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</si>
  <si>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</si>
  <si>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・学習教育目標達成度自己評価シートは長野高専HPよりダウンロードできます．各学科シラバスのページから入手して下さい．</t>
  </si>
  <si>
    <t>【提出方法】</t>
  </si>
  <si>
    <t>【記入方法】</t>
  </si>
  <si>
    <t>統計データ図も参照し，学習教育目標毎の達成度をチェックして下さい．</t>
    <phoneticPr fontId="1"/>
  </si>
  <si>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</si>
  <si>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</si>
  <si>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・本シートは5年間継続して使用するものです．個人情報が含まれますので，5年間紛失しないように各自の責任において大切に保管して下さい．</t>
    <phoneticPr fontId="1"/>
  </si>
  <si>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</si>
  <si>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</si>
  <si>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</si>
  <si>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</si>
  <si>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スポーツI</t>
    <phoneticPr fontId="1"/>
  </si>
  <si>
    <t>日本社会史</t>
    <rPh sb="0" eb="2">
      <t>ニホン</t>
    </rPh>
    <rPh sb="2" eb="5">
      <t>シャカイシ</t>
    </rPh>
    <phoneticPr fontId="2"/>
  </si>
  <si>
    <t>法学</t>
    <rPh sb="0" eb="2">
      <t>ホウガク</t>
    </rPh>
    <phoneticPr fontId="2"/>
  </si>
  <si>
    <t>東洋史</t>
    <rPh sb="0" eb="3">
      <t>トウヨウシ</t>
    </rPh>
    <phoneticPr fontId="1"/>
  </si>
  <si>
    <t>フィジカルコンピューティング</t>
    <phoneticPr fontId="4"/>
  </si>
  <si>
    <t>電気基礎</t>
    <phoneticPr fontId="1"/>
  </si>
  <si>
    <t>電気電子計測</t>
    <rPh sb="0" eb="2">
      <t>デンキ</t>
    </rPh>
    <rPh sb="2" eb="4">
      <t>デンシ</t>
    </rPh>
    <rPh sb="4" eb="6">
      <t>ケイソク</t>
    </rPh>
    <phoneticPr fontId="1"/>
  </si>
  <si>
    <t>電気電子応用</t>
    <rPh sb="0" eb="2">
      <t>デンキ</t>
    </rPh>
    <rPh sb="2" eb="4">
      <t>デンシ</t>
    </rPh>
    <rPh sb="4" eb="6">
      <t>オウヨウ</t>
    </rPh>
    <phoneticPr fontId="4"/>
  </si>
  <si>
    <t>電磁波工学</t>
    <rPh sb="0" eb="3">
      <t>デンジハ</t>
    </rPh>
    <rPh sb="3" eb="5">
      <t>コウガク</t>
    </rPh>
    <phoneticPr fontId="1"/>
  </si>
  <si>
    <t>創造工学実験</t>
    <rPh sb="0" eb="2">
      <t>ソウゾウ</t>
    </rPh>
    <rPh sb="2" eb="4">
      <t>コウガク</t>
    </rPh>
    <rPh sb="4" eb="6">
      <t>ジッケン</t>
    </rPh>
    <phoneticPr fontId="7"/>
  </si>
  <si>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</si>
  <si>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必修選択</t>
  </si>
  <si>
    <t>論理回路Ⅰ</t>
    <phoneticPr fontId="1"/>
  </si>
  <si>
    <t>論理回路Ⅱ</t>
    <phoneticPr fontId="1"/>
  </si>
  <si>
    <t>自動制御Ⅰ</t>
    <phoneticPr fontId="1"/>
  </si>
  <si>
    <t>自動制御Ⅱ</t>
    <phoneticPr fontId="1"/>
  </si>
  <si>
    <t>西洋史</t>
    <rPh sb="0" eb="3">
      <t>セイヨウシ</t>
    </rPh>
    <phoneticPr fontId="2"/>
  </si>
  <si>
    <t>社会哲学</t>
    <rPh sb="0" eb="2">
      <t>シャカイ</t>
    </rPh>
    <rPh sb="2" eb="4">
      <t>テツガク</t>
    </rPh>
    <phoneticPr fontId="2"/>
  </si>
  <si>
    <t>中国語Ⅰ</t>
    <phoneticPr fontId="2"/>
  </si>
  <si>
    <t>ハングルⅠ</t>
    <phoneticPr fontId="1"/>
  </si>
  <si>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</si>
  <si>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</si>
  <si>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</si>
  <si>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</si>
  <si>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phoneticPr fontId="2"/>
  </si>
  <si>
    <t>基礎数学演習</t>
    <rPh sb="0" eb="2">
      <t>キソ</t>
    </rPh>
    <rPh sb="2" eb="4">
      <t>スウガク</t>
    </rPh>
    <rPh sb="4" eb="6">
      <t>エンシュウ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</si>
</sst>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_ "/>
    <numFmt numFmtId="178" formatCode="\(General\)"/>
    <numFmt numFmtId="179" formatCode="0.0"/>
    <numFmt numFmtId="180" formatCode="0_ "/>
    <numFmt numFmtId="181" formatCode="0.000_ "/>
    <numFmt numFmtId="182" formatCode="0_);[Red]\(0\)"/>
  </numFmts>
  <fonts count="20"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1"/>
      <color rgb="FF00610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9"/>
      <color indexed="81"/>
      <name val="ＭＳ Ｐゴシック"/>
      <family val="3"/>
      <charset val="128"/>
    </font>
    <font>
      <sz val="12"/>
      <color rgb="FFFF0000"/>
      <name val="ＭＳ Ｐゴシック"/>
      <family val="3"/>
      <charset val="128"/>
      <scheme val="minor"/>
    </font>
    <font>
      <sz val="12"/>
      <color theme="4"/>
      <name val="ＭＳ Ｐゴシック"/>
      <family val="3"/>
      <charset val="128"/>
      <scheme val="minor"/>
    </font>
    <font>
      <sz val="12"/>
      <color theme="6" tint="-0.249977111117893"/>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541">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178" fontId="0" fillId="0" borderId="1" xfId="0" applyNumberFormat="1" applyBorder="1" applyAlignment="1">
      <alignment horizontal="center" vertical="center"/>
    </xf>
    <xf numFmtId="178" fontId="0" fillId="0" borderId="16" xfId="0" applyNumberFormat="1" applyBorder="1" applyAlignment="1">
      <alignment horizontal="center" vertical="center"/>
    </xf>
    <xf numFmtId="0" fontId="0" fillId="0" borderId="35" xfId="0" applyBorder="1" applyAlignment="1">
      <alignment horizontal="center" vertical="center" wrapText="1"/>
    </xf>
    <xf numFmtId="0" fontId="0" fillId="0" borderId="34" xfId="0" applyBorder="1" applyAlignment="1">
      <alignment horizontal="center" vertical="center" shrinkToFit="1"/>
    </xf>
    <xf numFmtId="178" fontId="0" fillId="0" borderId="34" xfId="0" applyNumberFormat="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1" xfId="0" applyBorder="1" applyAlignment="1" applyProtection="1">
      <alignment horizontal="center" vertical="center" shrinkToFit="1"/>
    </xf>
    <xf numFmtId="0" fontId="0" fillId="0" borderId="1" xfId="0" applyBorder="1" applyAlignment="1" applyProtection="1">
      <alignment horizontal="center" vertical="center" shrinkToFit="1"/>
    </xf>
    <xf numFmtId="0" fontId="9" fillId="0" borderId="32" xfId="0" applyFont="1" applyBorder="1" applyAlignment="1">
      <alignment horizontal="center" vertical="center" wrapText="1"/>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11" xfId="0" applyNumberFormat="1" applyBorder="1" applyAlignment="1" applyProtection="1">
      <alignment horizontal="center" vertical="center" shrinkToFit="1"/>
    </xf>
    <xf numFmtId="0" fontId="0" fillId="0" borderId="1" xfId="0" applyNumberFormat="1" applyBorder="1" applyAlignment="1" applyProtection="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8" xfId="1" applyFont="1" applyFill="1" applyBorder="1" applyAlignment="1">
      <alignment horizontal="center" vertical="center"/>
    </xf>
    <xf numFmtId="9" fontId="0" fillId="2" borderId="7" xfId="1" applyFont="1" applyFill="1" applyBorder="1" applyAlignment="1">
      <alignment horizontal="center" vertical="center"/>
    </xf>
    <xf numFmtId="9" fontId="0" fillId="2" borderId="6" xfId="1" applyFon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0" fontId="0" fillId="0" borderId="43"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1" fontId="0" fillId="0" borderId="39"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0" fontId="0" fillId="0" borderId="45" xfId="0"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0" fontId="0" fillId="0" borderId="37" xfId="0" applyBorder="1" applyAlignment="1">
      <alignment horizontal="center" vertical="center"/>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1" fontId="0" fillId="0" borderId="38" xfId="0" applyNumberFormat="1" applyBorder="1" applyAlignment="1">
      <alignment horizontal="center" vertical="center" shrinkToFit="1"/>
    </xf>
    <xf numFmtId="9" fontId="0" fillId="2" borderId="48" xfId="1" applyFont="1" applyFill="1" applyBorder="1" applyAlignment="1">
      <alignment horizontal="center" vertical="center"/>
    </xf>
    <xf numFmtId="0" fontId="0" fillId="0" borderId="51" xfId="0" applyNumberFormat="1" applyFill="1" applyBorder="1" applyAlignment="1">
      <alignment horizontal="center" vertical="center"/>
    </xf>
    <xf numFmtId="0" fontId="0" fillId="0" borderId="52" xfId="0" applyNumberFormat="1" applyFill="1" applyBorder="1" applyAlignment="1">
      <alignment horizontal="center" vertical="center"/>
    </xf>
    <xf numFmtId="9" fontId="0" fillId="0" borderId="28" xfId="1" applyFont="1" applyBorder="1" applyAlignment="1">
      <alignment horizontal="center" vertical="center"/>
    </xf>
    <xf numFmtId="9" fontId="0" fillId="0" borderId="7" xfId="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7" xfId="0" applyNumberFormat="1" applyBorder="1" applyAlignment="1">
      <alignment horizontal="center" vertical="center"/>
    </xf>
    <xf numFmtId="0" fontId="0" fillId="0" borderId="53"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1" fontId="0" fillId="0" borderId="4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49" xfId="0" applyNumberFormat="1" applyFont="1" applyFill="1" applyBorder="1" applyAlignment="1">
      <alignment horizontal="center" vertical="center" wrapText="1"/>
    </xf>
    <xf numFmtId="0" fontId="0" fillId="3" borderId="11" xfId="0" applyFill="1" applyBorder="1" applyAlignment="1" applyProtection="1">
      <alignment horizontal="center" vertical="center" shrinkToFit="1"/>
      <protection locked="0"/>
    </xf>
    <xf numFmtId="0" fontId="0" fillId="3" borderId="5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protection locked="0"/>
    </xf>
    <xf numFmtId="0" fontId="0" fillId="3" borderId="51"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xf>
    <xf numFmtId="0" fontId="0" fillId="3" borderId="20" xfId="0" applyNumberFormat="1" applyFill="1" applyBorder="1" applyAlignment="1" applyProtection="1">
      <alignment horizontal="center" vertical="center"/>
    </xf>
    <xf numFmtId="0" fontId="0" fillId="3" borderId="30" xfId="0" applyFill="1" applyBorder="1" applyAlignment="1" applyProtection="1">
      <alignment horizontal="center" vertical="center" shrinkToFit="1"/>
      <protection locked="0"/>
    </xf>
    <xf numFmtId="0" fontId="0" fillId="3" borderId="43"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40" xfId="0" applyNumberFormat="1" applyFill="1" applyBorder="1" applyAlignment="1" applyProtection="1">
      <alignment horizontal="center" vertical="center"/>
    </xf>
    <xf numFmtId="0" fontId="0" fillId="6"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lignment vertical="center"/>
    </xf>
    <xf numFmtId="0" fontId="0" fillId="0" borderId="1" xfId="0" applyFill="1" applyBorder="1" applyAlignment="1">
      <alignment horizontal="left" vertical="top"/>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lignment vertical="center"/>
    </xf>
    <xf numFmtId="176" fontId="0" fillId="5" borderId="1" xfId="0" applyNumberFormat="1" applyFill="1" applyBorder="1">
      <alignment vertical="center"/>
    </xf>
    <xf numFmtId="179" fontId="0" fillId="5" borderId="1" xfId="0" applyNumberFormat="1" applyFill="1" applyBorder="1">
      <alignment vertical="center"/>
    </xf>
    <xf numFmtId="0" fontId="0" fillId="5" borderId="1" xfId="0" applyNumberFormat="1" applyFill="1" applyBorder="1" applyAlignment="1">
      <alignment horizontal="center" vertical="center"/>
    </xf>
    <xf numFmtId="0" fontId="0" fillId="7" borderId="1" xfId="0" applyFill="1" applyBorder="1">
      <alignment vertical="center"/>
    </xf>
    <xf numFmtId="180" fontId="0" fillId="0" borderId="1" xfId="0" applyNumberFormat="1" applyFill="1" applyBorder="1">
      <alignment vertical="center"/>
    </xf>
    <xf numFmtId="0" fontId="0" fillId="0" borderId="0" xfId="0" applyNumberFormat="1" applyFill="1" applyAlignment="1">
      <alignment horizontal="center" vertical="center"/>
    </xf>
    <xf numFmtId="0" fontId="0" fillId="0" borderId="16" xfId="0" applyFill="1" applyBorder="1">
      <alignment vertical="center"/>
    </xf>
    <xf numFmtId="0" fontId="0" fillId="0" borderId="16" xfId="0" applyFill="1" applyBorder="1" applyAlignment="1">
      <alignment horizontal="center" vertical="center"/>
    </xf>
    <xf numFmtId="177" fontId="0" fillId="0" borderId="16" xfId="0" applyNumberFormat="1" applyFill="1" applyBorder="1" applyAlignment="1">
      <alignment horizontal="center" vertical="center"/>
    </xf>
    <xf numFmtId="0" fontId="0" fillId="7" borderId="16" xfId="0" applyFill="1" applyBorder="1">
      <alignment vertical="center"/>
    </xf>
    <xf numFmtId="0" fontId="0" fillId="5" borderId="16" xfId="0" applyFill="1" applyBorder="1" applyAlignment="1">
      <alignment horizontal="center" vertical="center"/>
    </xf>
    <xf numFmtId="0" fontId="0" fillId="5" borderId="16" xfId="0" applyFill="1" applyBorder="1">
      <alignment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pplyAlignment="1">
      <alignment horizontal="center" vertical="center"/>
    </xf>
    <xf numFmtId="0" fontId="0" fillId="7" borderId="11" xfId="0" applyFill="1" applyBorder="1">
      <alignment vertical="center"/>
    </xf>
    <xf numFmtId="0" fontId="0" fillId="5" borderId="11" xfId="0" applyFill="1" applyBorder="1" applyAlignment="1">
      <alignment horizontal="center" vertical="center"/>
    </xf>
    <xf numFmtId="179" fontId="0" fillId="5" borderId="11" xfId="0" applyNumberFormat="1" applyFill="1" applyBorder="1">
      <alignment vertical="center"/>
    </xf>
    <xf numFmtId="0" fontId="0" fillId="5" borderId="11" xfId="0" applyFill="1" applyBorder="1">
      <alignment vertical="center"/>
    </xf>
    <xf numFmtId="176" fontId="0" fillId="5" borderId="11" xfId="0" applyNumberFormat="1"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77" fontId="0" fillId="0" borderId="14" xfId="0" applyNumberFormat="1" applyFill="1" applyBorder="1" applyAlignment="1">
      <alignment horizontal="center" vertical="center"/>
    </xf>
    <xf numFmtId="0" fontId="0" fillId="7" borderId="14" xfId="0" applyFill="1" applyBorder="1">
      <alignment vertical="center"/>
    </xf>
    <xf numFmtId="0" fontId="0" fillId="5" borderId="14" xfId="0" applyFill="1" applyBorder="1" applyAlignment="1">
      <alignment horizontal="center" vertical="center"/>
    </xf>
    <xf numFmtId="0" fontId="0" fillId="5" borderId="14" xfId="0" applyFill="1" applyBorder="1">
      <alignment vertical="center"/>
    </xf>
    <xf numFmtId="177" fontId="0" fillId="0" borderId="41" xfId="0" applyNumberFormat="1" applyFill="1" applyBorder="1">
      <alignmen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40" xfId="0" applyNumberFormat="1" applyFill="1" applyBorder="1">
      <alignment vertical="center"/>
    </xf>
    <xf numFmtId="0" fontId="0" fillId="0" borderId="10" xfId="0" applyFill="1" applyBorder="1" applyAlignment="1">
      <alignment horizontal="left" vertical="top"/>
    </xf>
    <xf numFmtId="0" fontId="0" fillId="0" borderId="11" xfId="0" applyFill="1" applyBorder="1" applyAlignment="1">
      <alignment horizontal="left" vertical="top" wrapText="1"/>
    </xf>
    <xf numFmtId="181" fontId="5" fillId="0" borderId="41" xfId="0" applyNumberFormat="1" applyFont="1" applyFill="1" applyBorder="1">
      <alignment vertical="center"/>
    </xf>
    <xf numFmtId="180" fontId="0" fillId="7" borderId="11" xfId="0" applyNumberFormat="1" applyFill="1" applyBorder="1" applyAlignment="1">
      <alignment horizontal="righ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7" borderId="17" xfId="0" applyFill="1" applyBorder="1" applyAlignment="1">
      <alignment horizontal="center" vertical="center" wrapText="1"/>
    </xf>
    <xf numFmtId="0" fontId="0" fillId="5" borderId="17" xfId="0" applyFill="1" applyBorder="1" applyAlignment="1">
      <alignment horizontal="center" vertical="center" wrapText="1" shrinkToFit="1"/>
    </xf>
    <xf numFmtId="0" fontId="0" fillId="5" borderId="17" xfId="0" applyFill="1" applyBorder="1" applyAlignment="1">
      <alignment vertical="center" wrapText="1"/>
    </xf>
    <xf numFmtId="0" fontId="0" fillId="5" borderId="11" xfId="0" applyNumberFormat="1" applyFill="1" applyBorder="1">
      <alignment vertical="center"/>
    </xf>
    <xf numFmtId="181" fontId="0" fillId="0" borderId="20" xfId="0" applyNumberFormat="1" applyFill="1" applyBorder="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0" fontId="0" fillId="7" borderId="15" xfId="0" applyFill="1" applyBorder="1">
      <alignment vertical="center"/>
    </xf>
    <xf numFmtId="0" fontId="0" fillId="5" borderId="15" xfId="0" applyFill="1" applyBorder="1" applyAlignment="1">
      <alignment horizontal="center" vertical="center"/>
    </xf>
    <xf numFmtId="0" fontId="0" fillId="5" borderId="15" xfId="0" applyFill="1" applyBorder="1">
      <alignment vertical="center"/>
    </xf>
    <xf numFmtId="176" fontId="0" fillId="5" borderId="15" xfId="0" applyNumberFormat="1" applyFill="1" applyBorder="1">
      <alignment vertical="center"/>
    </xf>
    <xf numFmtId="0" fontId="0" fillId="0" borderId="15" xfId="0" applyFill="1" applyBorder="1">
      <alignment vertical="center"/>
    </xf>
    <xf numFmtId="178" fontId="0" fillId="5" borderId="15" xfId="0" applyNumberFormat="1" applyFill="1" applyBorder="1" applyAlignment="1">
      <alignment horizontal="center" vertical="center"/>
    </xf>
    <xf numFmtId="0" fontId="0" fillId="0" borderId="42" xfId="0" applyFill="1" applyBorder="1">
      <alignment vertical="center"/>
    </xf>
    <xf numFmtId="0" fontId="0" fillId="0" borderId="42" xfId="0" applyFill="1" applyBorder="1" applyAlignment="1">
      <alignment vertical="center"/>
    </xf>
    <xf numFmtId="0" fontId="0" fillId="5" borderId="15" xfId="0" applyNumberFormat="1" applyFill="1" applyBorder="1" applyAlignment="1">
      <alignment horizontal="center" vertical="center"/>
    </xf>
    <xf numFmtId="179" fontId="0" fillId="5" borderId="15" xfId="0" applyNumberFormat="1" applyFill="1" applyBorder="1">
      <alignment vertical="center"/>
    </xf>
    <xf numFmtId="0" fontId="3" fillId="0" borderId="5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0" fillId="0" borderId="57" xfId="0" applyFill="1" applyBorder="1" applyAlignment="1">
      <alignment horizontal="center" vertical="center"/>
    </xf>
    <xf numFmtId="177" fontId="0" fillId="0" borderId="57" xfId="0" applyNumberFormat="1" applyFill="1" applyBorder="1" applyAlignment="1">
      <alignment horizontal="center" vertical="center"/>
    </xf>
    <xf numFmtId="0" fontId="0" fillId="7" borderId="57" xfId="0" applyFill="1" applyBorder="1">
      <alignment vertical="center"/>
    </xf>
    <xf numFmtId="0" fontId="0" fillId="5" borderId="57" xfId="0" applyFill="1" applyBorder="1" applyAlignment="1">
      <alignment horizontal="center" vertical="center"/>
    </xf>
    <xf numFmtId="0" fontId="0" fillId="5" borderId="57" xfId="0" applyNumberFormat="1" applyFill="1" applyBorder="1">
      <alignment vertical="center"/>
    </xf>
    <xf numFmtId="0" fontId="0" fillId="5" borderId="57" xfId="0" applyFill="1" applyBorder="1">
      <alignment vertical="center"/>
    </xf>
    <xf numFmtId="176" fontId="0" fillId="5" borderId="57" xfId="0" applyNumberFormat="1" applyFill="1" applyBorder="1">
      <alignment vertical="center"/>
    </xf>
    <xf numFmtId="0" fontId="0" fillId="0" borderId="56" xfId="0" applyFill="1" applyBorder="1">
      <alignment vertical="center"/>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6" borderId="0" xfId="0" applyNumberFormat="1" applyFill="1" applyAlignment="1">
      <alignment horizontal="center" vertical="center"/>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NumberFormat="1" applyFill="1" applyBorder="1" applyAlignment="1">
      <alignment horizontal="center" vertical="center" wrapText="1"/>
    </xf>
    <xf numFmtId="0" fontId="0" fillId="6" borderId="17" xfId="0" applyNumberForma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NumberFormat="1" applyFill="1" applyBorder="1" applyAlignment="1">
      <alignment horizontal="center" vertical="center"/>
    </xf>
    <xf numFmtId="180"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180" fontId="0" fillId="6" borderId="15" xfId="0" applyNumberFormat="1" applyFill="1" applyBorder="1" applyAlignment="1">
      <alignment horizontal="center" vertical="center"/>
    </xf>
    <xf numFmtId="0" fontId="0" fillId="6" borderId="15" xfId="0" applyNumberFormat="1" applyFill="1" applyBorder="1" applyAlignment="1">
      <alignment horizontal="center" vertical="center"/>
    </xf>
    <xf numFmtId="0" fontId="0" fillId="6" borderId="16" xfId="0" applyFill="1" applyBorder="1">
      <alignment vertical="center"/>
    </xf>
    <xf numFmtId="180" fontId="0" fillId="6" borderId="16" xfId="0" applyNumberFormat="1" applyFill="1" applyBorder="1" applyAlignment="1">
      <alignment horizontal="center" vertical="center"/>
    </xf>
    <xf numFmtId="0" fontId="0" fillId="6" borderId="16" xfId="0" applyNumberFormat="1" applyFill="1" applyBorder="1" applyAlignment="1">
      <alignment horizontal="center" vertical="center"/>
    </xf>
    <xf numFmtId="0" fontId="0" fillId="6" borderId="1" xfId="0" applyFill="1" applyBorder="1">
      <alignment vertical="center"/>
    </xf>
    <xf numFmtId="0" fontId="0" fillId="6" borderId="14" xfId="0" applyFill="1" applyBorder="1">
      <alignment vertical="center"/>
    </xf>
    <xf numFmtId="180" fontId="0" fillId="6" borderId="14" xfId="0" applyNumberFormat="1" applyFill="1" applyBorder="1" applyAlignment="1">
      <alignment horizontal="center" vertical="center"/>
    </xf>
    <xf numFmtId="0" fontId="0" fillId="6" borderId="14" xfId="0" applyNumberFormat="1" applyFill="1" applyBorder="1" applyAlignment="1">
      <alignment horizontal="center" vertical="center"/>
    </xf>
    <xf numFmtId="176" fontId="0" fillId="6" borderId="11" xfId="0" applyNumberFormat="1" applyFill="1" applyBorder="1">
      <alignment vertical="center"/>
    </xf>
    <xf numFmtId="176" fontId="0" fillId="6" borderId="57" xfId="0" applyNumberFormat="1" applyFill="1" applyBorder="1">
      <alignment vertical="center"/>
    </xf>
    <xf numFmtId="180" fontId="0" fillId="6" borderId="57" xfId="0" applyNumberFormat="1" applyFill="1" applyBorder="1" applyAlignment="1">
      <alignment horizontal="center" vertical="center"/>
    </xf>
    <xf numFmtId="0" fontId="0" fillId="6" borderId="57" xfId="0" applyNumberFormat="1" applyFill="1" applyBorder="1" applyAlignment="1">
      <alignment horizontal="center"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0" fontId="0" fillId="0" borderId="32"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horizontal="center" vertical="center"/>
    </xf>
    <xf numFmtId="0" fontId="0" fillId="0" borderId="32" xfId="0" applyBorder="1" applyAlignment="1">
      <alignment horizontal="center" vertical="center" wrapText="1"/>
    </xf>
    <xf numFmtId="0" fontId="0" fillId="0" borderId="0" xfId="0" applyFill="1" applyBorder="1" applyAlignment="1" applyProtection="1">
      <alignment vertical="top"/>
      <protection locked="0"/>
    </xf>
    <xf numFmtId="0" fontId="10" fillId="9" borderId="11" xfId="2" applyBorder="1" applyAlignment="1" applyProtection="1">
      <alignment horizontal="center" vertical="center" shrinkToFit="1"/>
      <protection locked="0"/>
    </xf>
    <xf numFmtId="0" fontId="10" fillId="9" borderId="1" xfId="2" applyBorder="1" applyAlignment="1" applyProtection="1">
      <alignment horizontal="center" vertical="center" shrinkToFit="1"/>
      <protection locked="0"/>
    </xf>
    <xf numFmtId="0" fontId="10" fillId="9" borderId="16" xfId="2" applyBorder="1" applyAlignment="1" applyProtection="1">
      <alignment horizontal="center" vertical="center" shrinkToFit="1"/>
      <protection locked="0"/>
    </xf>
    <xf numFmtId="0" fontId="10" fillId="9" borderId="16" xfId="2" applyBorder="1" applyAlignment="1" applyProtection="1">
      <alignment horizontal="center" vertical="center"/>
      <protection locked="0"/>
    </xf>
    <xf numFmtId="0" fontId="10" fillId="9" borderId="1" xfId="2" applyBorder="1" applyAlignment="1" applyProtection="1">
      <alignment horizontal="center" vertical="center"/>
      <protection locked="0"/>
    </xf>
    <xf numFmtId="0" fontId="8" fillId="0" borderId="33" xfId="0" applyFont="1" applyBorder="1" applyAlignment="1">
      <alignment horizontal="center" vertical="center" wrapText="1"/>
    </xf>
    <xf numFmtId="1" fontId="10" fillId="9" borderId="39" xfId="2" applyNumberFormat="1" applyBorder="1" applyAlignment="1" applyProtection="1">
      <alignment horizontal="center" vertical="center" shrinkToFit="1"/>
      <protection locked="0"/>
    </xf>
    <xf numFmtId="1" fontId="10" fillId="9" borderId="40" xfId="2" applyNumberFormat="1" applyBorder="1" applyAlignment="1" applyProtection="1">
      <alignment horizontal="center" vertical="center" shrinkToFit="1"/>
      <protection locked="0"/>
    </xf>
    <xf numFmtId="1" fontId="0" fillId="0" borderId="42" xfId="0" applyNumberFormat="1" applyBorder="1" applyAlignment="1">
      <alignment horizontal="center" vertical="center" shrinkToFit="1"/>
    </xf>
    <xf numFmtId="1" fontId="0" fillId="0" borderId="29" xfId="0" applyNumberFormat="1" applyBorder="1" applyAlignment="1">
      <alignment horizontal="center" vertical="center" shrinkToFit="1"/>
    </xf>
    <xf numFmtId="1" fontId="10" fillId="9" borderId="20" xfId="2" applyNumberFormat="1" applyBorder="1" applyAlignment="1" applyProtection="1">
      <alignment horizontal="center" vertical="center" shrinkToFit="1"/>
      <protection locked="0"/>
    </xf>
    <xf numFmtId="1" fontId="0" fillId="0" borderId="43" xfId="0" applyNumberFormat="1" applyBorder="1" applyAlignment="1">
      <alignment horizontal="center" vertical="center" shrinkToFit="1"/>
    </xf>
    <xf numFmtId="1" fontId="0" fillId="0" borderId="39" xfId="0" applyNumberFormat="1" applyBorder="1" applyAlignment="1">
      <alignment horizontal="center" vertical="center"/>
    </xf>
    <xf numFmtId="1" fontId="0" fillId="0" borderId="42" xfId="0" applyNumberFormat="1" applyBorder="1" applyAlignment="1">
      <alignment horizontal="center" vertical="center"/>
    </xf>
    <xf numFmtId="1" fontId="0" fillId="0" borderId="29" xfId="0" applyNumberFormat="1" applyBorder="1" applyAlignment="1">
      <alignment horizontal="center" vertical="center"/>
    </xf>
    <xf numFmtId="1" fontId="10" fillId="9" borderId="20" xfId="2" applyNumberFormat="1" applyBorder="1" applyAlignment="1" applyProtection="1">
      <alignment horizontal="center" vertical="center"/>
      <protection locked="0"/>
    </xf>
    <xf numFmtId="1" fontId="10" fillId="9" borderId="40" xfId="2" applyNumberFormat="1" applyBorder="1" applyAlignment="1" applyProtection="1">
      <alignment horizontal="center" vertical="center"/>
      <protection locked="0"/>
    </xf>
    <xf numFmtId="1" fontId="0" fillId="0" borderId="44" xfId="0" applyNumberFormat="1" applyBorder="1" applyAlignment="1">
      <alignment horizontal="center" vertical="center"/>
    </xf>
    <xf numFmtId="0" fontId="10" fillId="9" borderId="16" xfId="2" applyBorder="1" applyAlignment="1" applyProtection="1">
      <alignment horizontal="center" vertical="center" shrinkToFit="1"/>
    </xf>
    <xf numFmtId="1" fontId="10" fillId="9" borderId="20" xfId="2" applyNumberFormat="1" applyBorder="1" applyAlignment="1" applyProtection="1">
      <alignment horizontal="center" vertical="center" shrinkToFit="1"/>
    </xf>
    <xf numFmtId="1" fontId="0" fillId="0" borderId="44" xfId="0" applyNumberFormat="1" applyBorder="1" applyAlignment="1">
      <alignment horizontal="center" vertical="center" shrinkToFit="1"/>
    </xf>
    <xf numFmtId="0" fontId="10" fillId="9" borderId="30" xfId="2" applyBorder="1" applyAlignment="1" applyProtection="1">
      <alignment horizontal="center" vertical="center" shrinkToFit="1"/>
      <protection locked="0"/>
    </xf>
    <xf numFmtId="1" fontId="10" fillId="9" borderId="43" xfId="2" applyNumberFormat="1" applyBorder="1" applyAlignment="1" applyProtection="1">
      <alignment horizontal="center" vertical="center" shrinkToFit="1"/>
      <protection locked="0"/>
    </xf>
    <xf numFmtId="1" fontId="0" fillId="0" borderId="21" xfId="0" applyNumberFormat="1" applyBorder="1" applyAlignment="1">
      <alignment horizontal="center" vertical="center"/>
    </xf>
    <xf numFmtId="1" fontId="0" fillId="0" borderId="20" xfId="0" applyNumberFormat="1" applyFill="1" applyBorder="1" applyAlignment="1">
      <alignment horizontal="center" vertical="center" shrinkToFit="1"/>
    </xf>
    <xf numFmtId="1" fontId="0" fillId="0" borderId="21" xfId="0" applyNumberFormat="1" applyFill="1" applyBorder="1" applyAlignment="1">
      <alignment horizontal="center" vertical="center"/>
    </xf>
    <xf numFmtId="1" fontId="0" fillId="0" borderId="46" xfId="0" applyNumberFormat="1" applyBorder="1" applyAlignment="1">
      <alignment horizontal="center" vertical="center" shrinkToFit="1"/>
    </xf>
    <xf numFmtId="0" fontId="10" fillId="9" borderId="16" xfId="2" applyNumberFormat="1" applyBorder="1" applyAlignment="1" applyProtection="1">
      <alignment horizontal="center" vertical="center"/>
      <protection locked="0"/>
    </xf>
    <xf numFmtId="0" fontId="10" fillId="9" borderId="16" xfId="2" applyNumberFormat="1" applyBorder="1" applyAlignment="1" applyProtection="1">
      <alignment horizontal="center" vertical="center" shrinkToFit="1"/>
      <protection locked="0"/>
    </xf>
    <xf numFmtId="0" fontId="10" fillId="9" borderId="30"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protection locked="0"/>
    </xf>
    <xf numFmtId="0" fontId="10" fillId="9" borderId="11"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xf>
    <xf numFmtId="1" fontId="10" fillId="9" borderId="40" xfId="2" applyNumberFormat="1" applyBorder="1" applyAlignment="1" applyProtection="1">
      <alignment horizontal="center" vertical="center" shrinkToFit="1"/>
    </xf>
    <xf numFmtId="0" fontId="10" fillId="9" borderId="69" xfId="2" applyBorder="1" applyAlignment="1" applyProtection="1">
      <alignment horizontal="center" vertical="center" shrinkToFit="1"/>
      <protection locked="0"/>
    </xf>
    <xf numFmtId="0" fontId="10" fillId="9" borderId="19" xfId="2" applyNumberFormat="1" applyBorder="1" applyAlignment="1" applyProtection="1">
      <alignment horizontal="center" vertical="center" shrinkToFit="1"/>
      <protection locked="0"/>
    </xf>
    <xf numFmtId="0" fontId="0" fillId="0" borderId="70" xfId="0" applyNumberFormat="1" applyBorder="1" applyAlignment="1">
      <alignment horizontal="center" vertical="center" shrinkToFit="1"/>
    </xf>
    <xf numFmtId="0" fontId="0" fillId="0" borderId="71" xfId="0" applyNumberFormat="1" applyBorder="1" applyAlignment="1">
      <alignment horizontal="center" vertical="center" shrinkToFit="1"/>
    </xf>
    <xf numFmtId="0" fontId="10" fillId="9" borderId="3" xfId="2" applyNumberFormat="1" applyBorder="1" applyAlignment="1" applyProtection="1">
      <alignment horizontal="center" vertical="center" shrinkToFit="1"/>
      <protection locked="0"/>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9" borderId="19" xfId="2" applyNumberFormat="1" applyBorder="1" applyAlignment="1" applyProtection="1">
      <alignment horizontal="center" vertical="center" shrinkToFit="1"/>
    </xf>
    <xf numFmtId="1" fontId="0" fillId="0" borderId="3" xfId="0" applyNumberFormat="1" applyFill="1" applyBorder="1" applyAlignment="1">
      <alignment horizontal="center" vertical="center" shrinkToFit="1"/>
    </xf>
    <xf numFmtId="0" fontId="10" fillId="9" borderId="69" xfId="2" applyNumberFormat="1" applyBorder="1" applyAlignment="1" applyProtection="1">
      <alignment horizontal="center" vertical="center" shrinkToFit="1"/>
      <protection locked="0"/>
    </xf>
    <xf numFmtId="0" fontId="10" fillId="9" borderId="72" xfId="2" applyNumberFormat="1" applyBorder="1" applyAlignment="1" applyProtection="1">
      <alignment horizontal="center" vertical="center" shrinkToFit="1"/>
      <protection locked="0"/>
    </xf>
    <xf numFmtId="0" fontId="0" fillId="0" borderId="62" xfId="0" applyNumberFormat="1" applyBorder="1" applyAlignment="1">
      <alignment horizontal="center" vertical="center"/>
    </xf>
    <xf numFmtId="0" fontId="0" fillId="0" borderId="70" xfId="0" applyNumberFormat="1" applyBorder="1" applyAlignment="1">
      <alignment horizontal="center" vertical="center"/>
    </xf>
    <xf numFmtId="0" fontId="10" fillId="9" borderId="3" xfId="2" applyNumberFormat="1" applyBorder="1" applyAlignment="1" applyProtection="1">
      <alignment horizontal="center" vertical="center"/>
      <protection locked="0"/>
    </xf>
    <xf numFmtId="0" fontId="0" fillId="0" borderId="3" xfId="0" applyNumberFormat="1" applyBorder="1" applyAlignment="1">
      <alignment horizontal="center" vertical="center"/>
    </xf>
    <xf numFmtId="0" fontId="0" fillId="0" borderId="19" xfId="0" applyNumberFormat="1" applyBorder="1" applyAlignment="1">
      <alignment horizontal="center" vertical="center"/>
    </xf>
    <xf numFmtId="0" fontId="0" fillId="0" borderId="69" xfId="0" applyNumberFormat="1" applyBorder="1" applyAlignment="1">
      <alignment horizontal="center" vertical="center"/>
    </xf>
    <xf numFmtId="0" fontId="0" fillId="0" borderId="73" xfId="0" applyNumberFormat="1" applyBorder="1" applyAlignment="1">
      <alignment horizontal="center" vertical="center" shrinkToFit="1"/>
    </xf>
    <xf numFmtId="0" fontId="0" fillId="0" borderId="65" xfId="0" applyNumberFormat="1" applyBorder="1" applyAlignment="1">
      <alignment horizontal="center" vertical="center" shrinkToFit="1"/>
    </xf>
    <xf numFmtId="1" fontId="0" fillId="0" borderId="41" xfId="0" applyNumberFormat="1" applyBorder="1" applyAlignment="1">
      <alignment horizontal="center" vertical="center" shrinkToFit="1"/>
    </xf>
    <xf numFmtId="1" fontId="0" fillId="0" borderId="21" xfId="0" applyNumberFormat="1" applyBorder="1" applyAlignment="1">
      <alignment horizontal="center" vertical="center" shrinkToFit="1"/>
    </xf>
    <xf numFmtId="1" fontId="0" fillId="0" borderId="74" xfId="0" applyNumberFormat="1" applyBorder="1" applyAlignment="1">
      <alignment horizontal="center" vertical="center"/>
    </xf>
    <xf numFmtId="1" fontId="0" fillId="0" borderId="41" xfId="0" applyNumberFormat="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12" fillId="0" borderId="0" xfId="0" applyFont="1">
      <alignment vertical="center"/>
    </xf>
    <xf numFmtId="0" fontId="14" fillId="0" borderId="0" xfId="1" applyNumberFormat="1" applyFont="1" applyFill="1" applyBorder="1" applyAlignment="1">
      <alignment horizontal="center" vertical="center"/>
    </xf>
    <xf numFmtId="0" fontId="15" fillId="0" borderId="0" xfId="1" applyNumberFormat="1" applyFont="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5" fillId="0" borderId="36" xfId="1" applyNumberFormat="1" applyFont="1" applyBorder="1" applyAlignment="1">
      <alignment horizontal="center" vertical="center"/>
    </xf>
    <xf numFmtId="0" fontId="15" fillId="0" borderId="44" xfId="1" applyNumberFormat="1" applyFont="1" applyBorder="1" applyAlignment="1">
      <alignment horizontal="center" vertical="center"/>
    </xf>
    <xf numFmtId="0" fontId="14" fillId="0" borderId="75"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6" xfId="0" applyFont="1" applyFill="1" applyBorder="1" applyAlignment="1">
      <alignment horizontal="center" vertical="center"/>
    </xf>
    <xf numFmtId="0" fontId="11" fillId="0" borderId="0" xfId="0" applyFont="1" applyAlignment="1">
      <alignment vertical="top" wrapText="1"/>
    </xf>
    <xf numFmtId="0" fontId="13" fillId="0" borderId="0" xfId="0" applyFont="1" applyAlignment="1">
      <alignment vertical="center"/>
    </xf>
    <xf numFmtId="0" fontId="15"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left" vertical="top" wrapText="1"/>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1" xfId="0" applyFill="1" applyBorder="1" applyAlignment="1">
      <alignment horizontal="left" vertical="top" wrapText="1"/>
    </xf>
    <xf numFmtId="0" fontId="0" fillId="0" borderId="10" xfId="0" applyFill="1" applyBorder="1" applyAlignment="1">
      <alignment horizontal="left" vertical="top"/>
    </xf>
    <xf numFmtId="0" fontId="3" fillId="0" borderId="11"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180" fontId="0" fillId="6" borderId="37"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7" borderId="37" xfId="0" applyFill="1" applyBorder="1">
      <alignment vertical="center"/>
    </xf>
    <xf numFmtId="0" fontId="0" fillId="5" borderId="37" xfId="0" applyFill="1" applyBorder="1" applyAlignment="1">
      <alignment horizontal="center" vertical="center"/>
    </xf>
    <xf numFmtId="0" fontId="0" fillId="5" borderId="37" xfId="0" applyFill="1" applyBorder="1">
      <alignment vertical="center"/>
    </xf>
    <xf numFmtId="176" fontId="0" fillId="5" borderId="37" xfId="0" applyNumberFormat="1" applyFill="1" applyBorder="1">
      <alignment vertical="center"/>
    </xf>
    <xf numFmtId="0" fontId="0" fillId="0" borderId="29" xfId="0" applyFill="1" applyBorder="1">
      <alignment vertical="center"/>
    </xf>
    <xf numFmtId="181" fontId="0" fillId="0" borderId="41" xfId="0" applyNumberFormat="1" applyFill="1" applyBorder="1">
      <alignment vertical="center"/>
    </xf>
    <xf numFmtId="0" fontId="0" fillId="0" borderId="16" xfId="0" applyNumberFormat="1" applyFill="1" applyBorder="1" applyAlignment="1">
      <alignment horizontal="center" vertical="center"/>
    </xf>
    <xf numFmtId="0" fontId="0" fillId="0" borderId="16" xfId="0" applyFill="1" applyBorder="1" applyAlignment="1" applyProtection="1">
      <alignment horizontal="center" vertical="center" shrinkToFit="1"/>
      <protection locked="0"/>
    </xf>
    <xf numFmtId="0" fontId="0" fillId="0" borderId="20" xfId="0" applyNumberFormat="1" applyFill="1" applyBorder="1" applyAlignment="1" applyProtection="1">
      <alignment horizontal="center" vertical="center"/>
      <protection locked="0"/>
    </xf>
    <xf numFmtId="0" fontId="10" fillId="0" borderId="3" xfId="2" applyNumberFormat="1" applyFill="1" applyBorder="1" applyAlignment="1" applyProtection="1">
      <alignment horizontal="center" vertical="center"/>
      <protection locked="0"/>
    </xf>
    <xf numFmtId="0" fontId="10" fillId="0" borderId="16" xfId="2" applyNumberFormat="1" applyFill="1" applyBorder="1" applyAlignment="1" applyProtection="1">
      <alignment horizontal="center" vertical="center"/>
      <protection locked="0"/>
    </xf>
    <xf numFmtId="1" fontId="10" fillId="0" borderId="20" xfId="2" applyNumberFormat="1" applyFill="1" applyBorder="1" applyAlignment="1" applyProtection="1">
      <alignment horizontal="center" vertical="center"/>
      <protection locked="0"/>
    </xf>
    <xf numFmtId="0" fontId="0" fillId="0" borderId="40" xfId="0" applyNumberFormat="1" applyFill="1" applyBorder="1" applyAlignment="1" applyProtection="1">
      <alignment horizontal="center" vertical="center"/>
      <protection locked="0"/>
    </xf>
    <xf numFmtId="0" fontId="10" fillId="0" borderId="19" xfId="2" applyNumberFormat="1" applyFill="1" applyBorder="1" applyAlignment="1" applyProtection="1">
      <alignment horizontal="center" vertical="center"/>
      <protection locked="0"/>
    </xf>
    <xf numFmtId="0" fontId="10" fillId="0" borderId="1" xfId="2" applyNumberFormat="1" applyFill="1" applyBorder="1" applyAlignment="1" applyProtection="1">
      <alignment horizontal="center" vertical="center"/>
      <protection locked="0"/>
    </xf>
    <xf numFmtId="1" fontId="10" fillId="0" borderId="40" xfId="2" applyNumberFormat="1" applyFill="1" applyBorder="1" applyAlignment="1" applyProtection="1">
      <alignment horizontal="center" vertical="center"/>
      <protection locked="0"/>
    </xf>
    <xf numFmtId="1" fontId="10" fillId="0" borderId="40" xfId="2" applyNumberFormat="1" applyFill="1" applyBorder="1" applyAlignment="1" applyProtection="1">
      <alignment horizontal="center" vertical="center" shrinkToFit="1"/>
      <protection locked="0"/>
    </xf>
    <xf numFmtId="0" fontId="10" fillId="0" borderId="19" xfId="2" applyNumberFormat="1" applyFill="1" applyBorder="1" applyAlignment="1" applyProtection="1">
      <alignment horizontal="center" vertical="center" shrinkToFit="1"/>
      <protection locked="0"/>
    </xf>
    <xf numFmtId="0" fontId="10" fillId="0" borderId="1" xfId="2" applyNumberFormat="1" applyFill="1" applyBorder="1" applyAlignment="1" applyProtection="1">
      <alignment horizontal="center" vertical="center" shrinkToFit="1"/>
      <protection locked="0"/>
    </xf>
    <xf numFmtId="0" fontId="0" fillId="0" borderId="43" xfId="0" applyBorder="1" applyAlignment="1">
      <alignment horizontal="center" vertical="center"/>
    </xf>
    <xf numFmtId="182" fontId="0" fillId="6" borderId="11" xfId="0" applyNumberFormat="1" applyFill="1" applyBorder="1" applyAlignment="1">
      <alignment horizontal="center" vertical="center"/>
    </xf>
    <xf numFmtId="0" fontId="0" fillId="0" borderId="70" xfId="0" applyBorder="1" applyAlignment="1">
      <alignment horizontal="center" vertical="center"/>
    </xf>
    <xf numFmtId="1" fontId="0" fillId="0" borderId="3" xfId="0" applyNumberFormat="1" applyBorder="1" applyAlignment="1">
      <alignment horizontal="center" vertical="center"/>
    </xf>
    <xf numFmtId="9" fontId="0" fillId="2" borderId="46" xfId="1" applyFont="1" applyFill="1" applyBorder="1" applyAlignment="1">
      <alignment horizontal="center" vertical="center"/>
    </xf>
    <xf numFmtId="1" fontId="0" fillId="0" borderId="46" xfId="0" applyNumberFormat="1"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178" fontId="0" fillId="5" borderId="1" xfId="0" applyNumberFormat="1" applyFill="1" applyBorder="1" applyAlignment="1">
      <alignment horizontal="center" vertical="center"/>
    </xf>
    <xf numFmtId="0" fontId="0" fillId="0" borderId="16" xfId="0" applyNumberFormat="1" applyFill="1" applyBorder="1" applyAlignment="1">
      <alignment horizontal="center" vertical="center" shrinkToFit="1"/>
    </xf>
    <xf numFmtId="0" fontId="10" fillId="0" borderId="3" xfId="2" applyNumberFormat="1" applyFill="1" applyBorder="1" applyAlignment="1" applyProtection="1">
      <alignment horizontal="center" vertical="center" shrinkToFit="1"/>
      <protection locked="0"/>
    </xf>
    <xf numFmtId="0" fontId="10" fillId="0" borderId="16" xfId="2" applyNumberFormat="1" applyFill="1" applyBorder="1" applyAlignment="1" applyProtection="1">
      <alignment horizontal="center" vertical="center" shrinkToFit="1"/>
      <protection locked="0"/>
    </xf>
    <xf numFmtId="1" fontId="10" fillId="0" borderId="20" xfId="2" applyNumberFormat="1" applyFill="1" applyBorder="1" applyAlignment="1" applyProtection="1">
      <alignment horizontal="center" vertical="center" shrinkToFit="1"/>
      <protection locked="0"/>
    </xf>
    <xf numFmtId="0" fontId="0" fillId="0" borderId="17" xfId="0" applyNumberFormat="1" applyBorder="1" applyAlignment="1">
      <alignment horizontal="center" vertical="center" shrinkToFit="1"/>
    </xf>
    <xf numFmtId="9" fontId="0" fillId="0" borderId="76" xfId="1" applyFont="1" applyBorder="1" applyAlignment="1">
      <alignment horizontal="center" vertical="center" shrinkToFit="1"/>
    </xf>
    <xf numFmtId="0" fontId="0" fillId="0" borderId="77" xfId="0" applyNumberFormat="1" applyBorder="1" applyAlignment="1">
      <alignment horizontal="center" vertical="center" shrinkToFit="1"/>
    </xf>
    <xf numFmtId="0" fontId="0" fillId="0" borderId="45" xfId="0" applyNumberFormat="1" applyBorder="1" applyAlignment="1">
      <alignment horizontal="center" vertical="center" shrinkToFit="1"/>
    </xf>
    <xf numFmtId="1" fontId="0" fillId="0" borderId="76" xfId="0" applyNumberFormat="1" applyBorder="1" applyAlignment="1">
      <alignment horizontal="center" vertical="center" shrinkToFit="1"/>
    </xf>
    <xf numFmtId="0" fontId="0" fillId="0" borderId="70" xfId="0" applyBorder="1" applyAlignment="1">
      <alignment horizontal="center" vertical="center" shrinkToFit="1"/>
    </xf>
    <xf numFmtId="1" fontId="0" fillId="0" borderId="78" xfId="0" applyNumberFormat="1" applyBorder="1" applyAlignment="1">
      <alignment horizontal="center" vertical="center" shrinkToFit="1"/>
    </xf>
    <xf numFmtId="0" fontId="0" fillId="0" borderId="10" xfId="0" applyFill="1" applyBorder="1" applyAlignment="1">
      <alignment horizontal="left" vertical="top"/>
    </xf>
    <xf numFmtId="0" fontId="0" fillId="0" borderId="11" xfId="0" applyFill="1" applyBorder="1" applyAlignment="1">
      <alignment horizontal="left" vertical="top" wrapText="1"/>
    </xf>
    <xf numFmtId="0" fontId="0" fillId="0" borderId="31" xfId="0" applyFill="1" applyBorder="1" applyAlignment="1">
      <alignment horizontal="left" vertical="top"/>
    </xf>
    <xf numFmtId="0" fontId="0" fillId="0" borderId="16" xfId="0" applyFill="1" applyBorder="1" applyAlignment="1">
      <alignment horizontal="left" vertical="top" wrapText="1"/>
    </xf>
    <xf numFmtId="0" fontId="3"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34" xfId="0" applyFill="1" applyBorder="1" applyAlignment="1">
      <alignment horizontal="center" vertical="center"/>
    </xf>
    <xf numFmtId="177" fontId="0" fillId="0" borderId="34" xfId="0" applyNumberFormat="1" applyFill="1" applyBorder="1" applyAlignment="1">
      <alignment horizontal="center" vertical="center"/>
    </xf>
    <xf numFmtId="0" fontId="0" fillId="7" borderId="34" xfId="0" applyFill="1" applyBorder="1">
      <alignment vertical="center"/>
    </xf>
    <xf numFmtId="0" fontId="0" fillId="5" borderId="34" xfId="0" applyFill="1" applyBorder="1" applyAlignment="1">
      <alignment horizontal="center" vertical="center"/>
    </xf>
    <xf numFmtId="179" fontId="0" fillId="5" borderId="34" xfId="0" applyNumberFormat="1" applyFill="1" applyBorder="1">
      <alignment vertical="center"/>
    </xf>
    <xf numFmtId="0" fontId="0" fillId="5" borderId="34" xfId="0" applyFill="1" applyBorder="1">
      <alignment vertical="center"/>
    </xf>
    <xf numFmtId="176" fontId="0" fillId="5" borderId="34" xfId="0" applyNumberFormat="1" applyFill="1" applyBorder="1">
      <alignment vertical="center"/>
    </xf>
    <xf numFmtId="0" fontId="0" fillId="0" borderId="74" xfId="0" applyFill="1" applyBorder="1" applyAlignment="1">
      <alignment vertical="center"/>
    </xf>
    <xf numFmtId="0" fontId="0" fillId="0" borderId="1" xfId="0" applyFill="1" applyBorder="1" applyAlignment="1">
      <alignment vertical="center"/>
    </xf>
    <xf numFmtId="0" fontId="0" fillId="0" borderId="16" xfId="0" applyFill="1" applyBorder="1" applyAlignment="1" applyProtection="1">
      <alignment horizontal="center" vertical="center" shrinkToFit="1"/>
    </xf>
    <xf numFmtId="0" fontId="0" fillId="0" borderId="40" xfId="0" applyNumberFormat="1" applyFill="1" applyBorder="1" applyAlignment="1" applyProtection="1">
      <alignment horizontal="center" vertical="center"/>
    </xf>
    <xf numFmtId="0" fontId="10" fillId="0" borderId="19" xfId="2" applyNumberFormat="1" applyFill="1" applyBorder="1" applyAlignment="1" applyProtection="1">
      <alignment horizontal="center" vertical="center"/>
    </xf>
    <xf numFmtId="0" fontId="10" fillId="0" borderId="1" xfId="2" applyNumberFormat="1" applyFill="1" applyBorder="1" applyAlignment="1" applyProtection="1">
      <alignment horizontal="center" vertical="center"/>
    </xf>
    <xf numFmtId="1" fontId="10" fillId="0" borderId="40" xfId="2" applyNumberFormat="1" applyFill="1" applyBorder="1" applyAlignment="1" applyProtection="1">
      <alignment horizontal="center" vertical="center"/>
    </xf>
    <xf numFmtId="0" fontId="10" fillId="0" borderId="1" xfId="2"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0" borderId="21" xfId="0" applyNumberFormat="1" applyFill="1" applyBorder="1" applyAlignment="1" applyProtection="1">
      <alignment horizontal="center" vertical="center"/>
      <protection locked="0"/>
    </xf>
    <xf numFmtId="0" fontId="10" fillId="0" borderId="62" xfId="2" applyNumberFormat="1" applyFill="1" applyBorder="1" applyAlignment="1" applyProtection="1">
      <alignment horizontal="center" vertical="center" shrinkToFit="1"/>
      <protection locked="0"/>
    </xf>
    <xf numFmtId="0" fontId="10" fillId="0" borderId="17" xfId="2" applyNumberFormat="1" applyFill="1" applyBorder="1" applyAlignment="1" applyProtection="1">
      <alignment horizontal="center" vertical="center" shrinkToFit="1"/>
      <protection locked="0"/>
    </xf>
    <xf numFmtId="1" fontId="10" fillId="0" borderId="21" xfId="2" applyNumberFormat="1" applyFill="1" applyBorder="1" applyAlignment="1" applyProtection="1">
      <alignment horizontal="center" vertical="center" shrinkToFit="1"/>
      <protection locked="0"/>
    </xf>
    <xf numFmtId="1" fontId="0" fillId="6" borderId="1" xfId="0" applyNumberFormat="1" applyFill="1" applyBorder="1" applyAlignment="1">
      <alignment horizontal="center" vertical="center"/>
    </xf>
    <xf numFmtId="181" fontId="0" fillId="6" borderId="1" xfId="0" applyNumberFormat="1" applyFill="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3" fillId="0" borderId="0" xfId="0" applyFont="1" applyAlignment="1">
      <alignment horizontal="center" vertical="center"/>
    </xf>
    <xf numFmtId="0" fontId="15" fillId="0" borderId="0" xfId="0" applyFont="1" applyAlignment="1">
      <alignment horizontal="left" vertical="top"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66"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5" xfId="0" applyFill="1" applyBorder="1" applyAlignment="1" applyProtection="1">
      <alignment horizontal="center" vertical="top"/>
      <protection locked="0"/>
    </xf>
    <xf numFmtId="0" fontId="0" fillId="4" borderId="59"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60" xfId="0" applyFill="1" applyBorder="1" applyAlignment="1" applyProtection="1">
      <alignment horizontal="center" vertical="top"/>
      <protection locked="0"/>
    </xf>
    <xf numFmtId="0" fontId="0" fillId="4" borderId="61" xfId="0" applyFill="1" applyBorder="1" applyAlignment="1" applyProtection="1">
      <alignment horizontal="center" vertical="top"/>
      <protection locked="0"/>
    </xf>
    <xf numFmtId="0" fontId="0" fillId="4" borderId="67" xfId="0" applyFill="1" applyBorder="1" applyAlignment="1" applyProtection="1">
      <alignment horizontal="center" vertical="top"/>
      <protection locked="0"/>
    </xf>
    <xf numFmtId="0" fontId="0" fillId="4" borderId="64"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left" vertical="top"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8" fillId="3" borderId="0" xfId="0" applyFont="1" applyFill="1" applyAlignment="1">
      <alignment horizontal="center" vertical="center" shrinkToFit="1"/>
    </xf>
    <xf numFmtId="0" fontId="11" fillId="0" borderId="22" xfId="0" applyFont="1" applyBorder="1" applyAlignment="1">
      <alignment horizontal="center" vertical="center"/>
    </xf>
    <xf numFmtId="0" fontId="12" fillId="0" borderId="32" xfId="0" applyFont="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0" borderId="68" xfId="0" applyFont="1" applyBorder="1" applyAlignment="1">
      <alignment horizontal="center" vertical="center"/>
    </xf>
    <xf numFmtId="0" fontId="0" fillId="0" borderId="35" xfId="0" applyBorder="1" applyAlignment="1">
      <alignment horizontal="left" vertical="top" wrapText="1"/>
    </xf>
    <xf numFmtId="0" fontId="0" fillId="0" borderId="37" xfId="0" applyBorder="1" applyAlignment="1">
      <alignment horizontal="left" vertical="top" wrapText="1"/>
    </xf>
    <xf numFmtId="0" fontId="12" fillId="0" borderId="33" xfId="0" applyFont="1" applyBorder="1" applyAlignment="1">
      <alignment horizontal="center" vertical="center"/>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0" fillId="0" borderId="8" xfId="0" applyBorder="1" applyAlignment="1">
      <alignment horizontal="left"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left"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top" wrapText="1"/>
    </xf>
    <xf numFmtId="0" fontId="11" fillId="0" borderId="0" xfId="0" applyFont="1" applyAlignment="1">
      <alignment horizontal="center" vertical="center"/>
    </xf>
    <xf numFmtId="0" fontId="0" fillId="0" borderId="21" xfId="0" applyFill="1" applyBorder="1" applyAlignment="1">
      <alignment horizontal="center" vertical="center"/>
    </xf>
    <xf numFmtId="0" fontId="0" fillId="0" borderId="74"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wrapText="1"/>
    </xf>
    <xf numFmtId="0" fontId="0" fillId="0" borderId="11" xfId="0" applyFill="1" applyBorder="1" applyAlignment="1">
      <alignment horizontal="left" vertical="top" wrapText="1"/>
    </xf>
    <xf numFmtId="0" fontId="0" fillId="0" borderId="1" xfId="0" applyFill="1" applyBorder="1" applyAlignment="1">
      <alignment horizontal="left" vertical="top" wrapText="1"/>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54" xfId="0" applyFill="1" applyBorder="1" applyAlignment="1">
      <alignment horizontal="right" vertical="center"/>
    </xf>
    <xf numFmtId="0" fontId="0" fillId="0" borderId="58" xfId="0" applyFill="1" applyBorder="1" applyAlignment="1">
      <alignment horizontal="right" vertical="center"/>
    </xf>
    <xf numFmtId="0" fontId="0" fillId="0" borderId="19" xfId="0" applyFill="1" applyBorder="1" applyAlignment="1">
      <alignment horizontal="right" vertical="center"/>
    </xf>
    <xf numFmtId="0" fontId="0" fillId="0" borderId="59" xfId="0" applyFill="1" applyBorder="1" applyAlignment="1">
      <alignment horizontal="center" vertical="center"/>
    </xf>
    <xf numFmtId="0" fontId="0" fillId="0" borderId="59" xfId="0" applyNumberFormat="1" applyFill="1" applyBorder="1" applyAlignment="1">
      <alignment horizontal="center" vertical="center"/>
    </xf>
    <xf numFmtId="0" fontId="0" fillId="0" borderId="60" xfId="0" applyFill="1" applyBorder="1" applyAlignment="1">
      <alignment horizontal="left" vertical="center" wrapText="1"/>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59" xfId="0" applyFill="1" applyBorder="1" applyAlignment="1">
      <alignment horizontal="left" vertical="center"/>
    </xf>
    <xf numFmtId="0" fontId="0" fillId="0" borderId="3" xfId="0" applyFill="1" applyBorder="1" applyAlignment="1">
      <alignment horizontal="lef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cellXfs>
  <cellStyles count="3">
    <cellStyle name="パーセント" xfId="1" builtinId="5"/>
    <cellStyle name="標準" xfId="0" builtinId="0"/>
    <cellStyle name="良い" xfId="2" builtinId="26"/>
  </cellStyles>
  <dxfs count="166">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あなたの学習教育目標毎の</a:t>
            </a:r>
            <a:r>
              <a:rPr lang="ja-JP" altLang="en-US" sz="1800"/>
              <a:t>自己</a:t>
            </a:r>
            <a:r>
              <a:rPr lang="ja-JP" sz="1800"/>
              <a:t>達成度</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教務委員編集用!$X$225</c:f>
              <c:strCache>
                <c:ptCount val="1"/>
                <c:pt idx="0">
                  <c:v>1年生</c:v>
                </c:pt>
              </c:strCache>
            </c:strRef>
          </c:tx>
          <c:spPr>
            <a:solidFill>
              <a:schemeClr val="accent1"/>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教務委員編集用!$X$226:$X$232</c:f>
              <c:numCache>
                <c:formatCode>0.0_ </c:formatCode>
                <c:ptCount val="7"/>
                <c:pt idx="0">
                  <c:v>0</c:v>
                </c:pt>
                <c:pt idx="1">
                  <c:v>0</c:v>
                </c:pt>
                <c:pt idx="2">
                  <c:v>0</c:v>
                </c:pt>
                <c:pt idx="3">
                  <c:v>0</c:v>
                </c:pt>
                <c:pt idx="4">
                  <c:v>0</c:v>
                </c:pt>
                <c:pt idx="5">
                  <c:v>0</c:v>
                </c:pt>
                <c:pt idx="6">
                  <c:v>0</c:v>
                </c:pt>
              </c:numCache>
            </c:numRef>
          </c:val>
        </c:ser>
        <c:ser>
          <c:idx val="1"/>
          <c:order val="1"/>
          <c:tx>
            <c:strRef>
              <c:f>教務委員編集用!$Y$225</c:f>
              <c:strCache>
                <c:ptCount val="1"/>
                <c:pt idx="0">
                  <c:v>2年生</c:v>
                </c:pt>
              </c:strCache>
            </c:strRef>
          </c:tx>
          <c:spPr>
            <a:solidFill>
              <a:schemeClr val="accent2"/>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教務委員編集用!$Y$226:$Y$232</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教務委員編集用!$Z$225</c:f>
              <c:strCache>
                <c:ptCount val="1"/>
                <c:pt idx="0">
                  <c:v>3年生</c:v>
                </c:pt>
              </c:strCache>
            </c:strRef>
          </c:tx>
          <c:spPr>
            <a:solidFill>
              <a:schemeClr val="accent3"/>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教務委員編集用!$Z$226:$Z$232</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教務委員編集用!$AA$225</c:f>
              <c:strCache>
                <c:ptCount val="1"/>
                <c:pt idx="0">
                  <c:v>4年生</c:v>
                </c:pt>
              </c:strCache>
            </c:strRef>
          </c:tx>
          <c:spPr>
            <a:solidFill>
              <a:schemeClr val="accent4"/>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教務委員編集用!$AA$226:$AA$232</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教務委員編集用!$AB$225</c:f>
              <c:strCache>
                <c:ptCount val="1"/>
                <c:pt idx="0">
                  <c:v>5年生</c:v>
                </c:pt>
              </c:strCache>
            </c:strRef>
          </c:tx>
          <c:spPr>
            <a:solidFill>
              <a:schemeClr val="accent5"/>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教務委員編集用!$AB$226:$AB$232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203788136"/>
        <c:axId val="384387968"/>
      </c:barChart>
      <c:catAx>
        <c:axId val="20378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384387968"/>
        <c:crosses val="autoZero"/>
        <c:auto val="1"/>
        <c:lblAlgn val="ctr"/>
        <c:lblOffset val="100"/>
        <c:noMultiLvlLbl val="0"/>
      </c:catAx>
      <c:valAx>
        <c:axId val="384387968"/>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20378813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ja-JP" sz="1800"/>
              <a:t>学習教育目標毎の</a:t>
            </a:r>
            <a:r>
              <a:rPr lang="ja-JP" altLang="en-US" sz="1800"/>
              <a:t>達成度の</a:t>
            </a:r>
            <a:r>
              <a:rPr lang="ja-JP" sz="1800"/>
              <a:t>割合</a:t>
            </a:r>
            <a:endParaRPr lang="en-US" sz="1800"/>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教務委員編集用!$W$226:$W$232</c:f>
              <c:strCache>
                <c:ptCount val="7"/>
                <c:pt idx="0">
                  <c:v>A</c:v>
                </c:pt>
                <c:pt idx="1">
                  <c:v>B</c:v>
                </c:pt>
                <c:pt idx="2">
                  <c:v>C</c:v>
                </c:pt>
                <c:pt idx="3">
                  <c:v>D</c:v>
                </c:pt>
                <c:pt idx="4">
                  <c:v>E</c:v>
                </c:pt>
                <c:pt idx="5">
                  <c:v>F</c:v>
                </c:pt>
                <c:pt idx="6">
                  <c:v>G</c:v>
                </c:pt>
              </c:strCache>
            </c:strRef>
          </c:cat>
          <c:val>
            <c:numRef>
              <c:f>教務委員編集用!$AE$226:$AE$232</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科目毎の家庭学習時間／週間</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教務委員編集用!$U$225</c:f>
              <c:strCache>
                <c:ptCount val="1"/>
                <c:pt idx="0">
                  <c:v>科目数</c:v>
                </c:pt>
              </c:strCache>
            </c:strRef>
          </c:tx>
          <c:spPr>
            <a:solidFill>
              <a:schemeClr val="accent1"/>
            </a:solidFill>
            <a:ln>
              <a:noFill/>
            </a:ln>
            <a:effectLst/>
          </c:spPr>
          <c:invertIfNegative val="0"/>
          <c:cat>
            <c:strRef>
              <c:f>教務委員編集用!$T$226:$T$230</c:f>
              <c:strCache>
                <c:ptCount val="5"/>
                <c:pt idx="0">
                  <c:v>30分未満</c:v>
                </c:pt>
                <c:pt idx="1">
                  <c:v>30分～1時間</c:v>
                </c:pt>
                <c:pt idx="2">
                  <c:v>1～2時間</c:v>
                </c:pt>
                <c:pt idx="3">
                  <c:v>2～3時間</c:v>
                </c:pt>
                <c:pt idx="4">
                  <c:v>3時間以上</c:v>
                </c:pt>
              </c:strCache>
            </c:strRef>
          </c:cat>
          <c:val>
            <c:numRef>
              <c:f>教務委員編集用!$U$226:$U$230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384941528"/>
        <c:axId val="204119312"/>
      </c:barChart>
      <c:catAx>
        <c:axId val="384941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4119312"/>
        <c:crosses val="autoZero"/>
        <c:auto val="1"/>
        <c:lblAlgn val="ctr"/>
        <c:lblOffset val="100"/>
        <c:noMultiLvlLbl val="0"/>
      </c:catAx>
      <c:valAx>
        <c:axId val="2041193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84941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各成績評定における科目数</a:t>
            </a:r>
            <a:r>
              <a:rPr lang="en-US" altLang="ja-JP" sz="1800"/>
              <a:t>(</a:t>
            </a:r>
            <a:r>
              <a:rPr lang="ja-JP" altLang="en-US" sz="1800"/>
              <a:t>参考データ</a:t>
            </a:r>
            <a:r>
              <a:rPr lang="en-US" altLang="ja-JP" sz="1800"/>
              <a:t>)</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教務委員編集用!$R$225</c:f>
              <c:strCache>
                <c:ptCount val="1"/>
                <c:pt idx="0">
                  <c:v>科目数</c:v>
                </c:pt>
              </c:strCache>
            </c:strRef>
          </c:tx>
          <c:spPr>
            <a:solidFill>
              <a:schemeClr val="accent1"/>
            </a:solidFill>
            <a:ln>
              <a:noFill/>
            </a:ln>
            <a:effectLst/>
          </c:spPr>
          <c:invertIfNegative val="0"/>
          <c:cat>
            <c:strRef>
              <c:f>教務委員編集用!$Q$226:$Q$229</c:f>
              <c:strCache>
                <c:ptCount val="4"/>
                <c:pt idx="0">
                  <c:v>優</c:v>
                </c:pt>
                <c:pt idx="1">
                  <c:v>良</c:v>
                </c:pt>
                <c:pt idx="2">
                  <c:v>可</c:v>
                </c:pt>
                <c:pt idx="3">
                  <c:v>不可</c:v>
                </c:pt>
              </c:strCache>
            </c:strRef>
          </c:cat>
          <c:val>
            <c:numRef>
              <c:f>教務委員編集用!$R$226:$R$229</c:f>
              <c:numCache>
                <c:formatCode>0_ </c:formatCode>
                <c:ptCount val="4"/>
                <c:pt idx="0">
                  <c:v>2</c:v>
                </c:pt>
                <c:pt idx="1">
                  <c:v>0</c:v>
                </c:pt>
                <c:pt idx="2">
                  <c:v>0</c:v>
                </c:pt>
                <c:pt idx="3">
                  <c:v>0</c:v>
                </c:pt>
              </c:numCache>
            </c:numRef>
          </c:val>
        </c:ser>
        <c:dLbls>
          <c:showLegendKey val="0"/>
          <c:showVal val="0"/>
          <c:showCatName val="0"/>
          <c:showSerName val="0"/>
          <c:showPercent val="0"/>
          <c:showBubbleSize val="0"/>
        </c:dLbls>
        <c:gapWidth val="199"/>
        <c:axId val="385693096"/>
        <c:axId val="385693480"/>
      </c:barChart>
      <c:catAx>
        <c:axId val="38569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385693480"/>
        <c:crosses val="autoZero"/>
        <c:auto val="1"/>
        <c:lblAlgn val="ctr"/>
        <c:lblOffset val="100"/>
        <c:noMultiLvlLbl val="0"/>
      </c:catAx>
      <c:valAx>
        <c:axId val="3856934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85693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199350</xdr:colOff>
      <xdr:row>28</xdr:row>
      <xdr:rowOff>16650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238123</xdr:colOff>
      <xdr:row>5</xdr:row>
      <xdr:rowOff>0</xdr:rowOff>
    </xdr:from>
    <xdr:to>
      <xdr:col>26</xdr:col>
      <xdr:colOff>266023</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29</xdr:row>
      <xdr:rowOff>0</xdr:rowOff>
    </xdr:from>
    <xdr:to>
      <xdr:col>14</xdr:col>
      <xdr:colOff>199350</xdr:colOff>
      <xdr:row>52</xdr:row>
      <xdr:rowOff>16650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238123</xdr:colOff>
      <xdr:row>28</xdr:row>
      <xdr:rowOff>161924</xdr:rowOff>
    </xdr:from>
    <xdr:to>
      <xdr:col>26</xdr:col>
      <xdr:colOff>266023</xdr:colOff>
      <xdr:row>52</xdr:row>
      <xdr:rowOff>7124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zoomScaleNormal="100" zoomScaleSheetLayoutView="100" workbookViewId="0">
      <selection activeCell="F45" sqref="F45"/>
    </sheetView>
  </sheetViews>
  <sheetFormatPr defaultRowHeight="13.2" x14ac:dyDescent="0.2"/>
  <cols>
    <col min="1" max="25" width="5.77734375" customWidth="1"/>
  </cols>
  <sheetData>
    <row r="2" spans="1:19" ht="21" x14ac:dyDescent="0.2">
      <c r="A2" s="409" t="s">
        <v>311</v>
      </c>
      <c r="B2" s="409"/>
      <c r="C2" s="409"/>
      <c r="D2" s="409"/>
      <c r="E2" s="409"/>
      <c r="F2" s="409"/>
      <c r="G2" s="409"/>
      <c r="H2" s="409"/>
      <c r="I2" s="409"/>
      <c r="J2" s="409"/>
      <c r="K2" s="409"/>
      <c r="L2" s="409"/>
      <c r="M2" s="409"/>
      <c r="N2" s="409"/>
      <c r="O2" s="409"/>
      <c r="P2" s="324"/>
      <c r="Q2" s="324"/>
      <c r="R2" s="324"/>
      <c r="S2" s="324"/>
    </row>
    <row r="5" spans="1:19" ht="18.75" customHeight="1" x14ac:dyDescent="0.2">
      <c r="B5" s="406" t="s">
        <v>317</v>
      </c>
      <c r="C5" s="406"/>
      <c r="D5" s="406"/>
      <c r="E5" s="406"/>
      <c r="F5" s="406"/>
      <c r="G5" s="406"/>
      <c r="H5" s="406"/>
      <c r="I5" s="406"/>
      <c r="J5" s="406"/>
      <c r="K5" s="406"/>
      <c r="L5" s="406"/>
      <c r="M5" s="406"/>
      <c r="N5" s="406"/>
      <c r="O5" s="406"/>
      <c r="P5" s="323"/>
      <c r="Q5" s="323"/>
      <c r="R5" s="323"/>
      <c r="S5" s="323"/>
    </row>
    <row r="6" spans="1:19" ht="18.75" customHeight="1" x14ac:dyDescent="0.2">
      <c r="B6" s="406"/>
      <c r="C6" s="406"/>
      <c r="D6" s="406"/>
      <c r="E6" s="406"/>
      <c r="F6" s="406"/>
      <c r="G6" s="406"/>
      <c r="H6" s="406"/>
      <c r="I6" s="406"/>
      <c r="J6" s="406"/>
      <c r="K6" s="406"/>
      <c r="L6" s="406"/>
      <c r="M6" s="406"/>
      <c r="N6" s="406"/>
      <c r="O6" s="406"/>
      <c r="P6" s="323"/>
      <c r="Q6" s="323"/>
      <c r="R6" s="323"/>
      <c r="S6" s="323"/>
    </row>
    <row r="7" spans="1:19" ht="18.75" customHeight="1" x14ac:dyDescent="0.2">
      <c r="B7" s="325"/>
      <c r="C7" s="325"/>
      <c r="D7" s="325"/>
      <c r="E7" s="325"/>
      <c r="F7" s="325"/>
      <c r="G7" s="325"/>
      <c r="H7" s="325"/>
      <c r="I7" s="325"/>
      <c r="J7" s="325"/>
      <c r="K7" s="325"/>
      <c r="L7" s="325"/>
      <c r="M7" s="325"/>
      <c r="N7" s="325"/>
      <c r="O7" s="325"/>
      <c r="P7" s="323"/>
      <c r="Q7" s="323"/>
      <c r="R7" s="323"/>
      <c r="S7" s="323"/>
    </row>
    <row r="8" spans="1:19" ht="18.75" customHeight="1" x14ac:dyDescent="0.2">
      <c r="B8" s="406" t="s">
        <v>313</v>
      </c>
      <c r="C8" s="406"/>
      <c r="D8" s="406"/>
      <c r="E8" s="406"/>
      <c r="F8" s="406"/>
      <c r="G8" s="406"/>
      <c r="H8" s="406"/>
      <c r="I8" s="406"/>
      <c r="J8" s="406"/>
      <c r="K8" s="406"/>
      <c r="L8" s="406"/>
      <c r="M8" s="406"/>
      <c r="N8" s="406"/>
      <c r="O8" s="406"/>
      <c r="P8" s="323"/>
      <c r="Q8" s="323"/>
      <c r="R8" s="323"/>
      <c r="S8" s="323"/>
    </row>
    <row r="9" spans="1:19" ht="18.75" customHeight="1" x14ac:dyDescent="0.2">
      <c r="B9" s="406"/>
      <c r="C9" s="406"/>
      <c r="D9" s="406"/>
      <c r="E9" s="406"/>
      <c r="F9" s="406"/>
      <c r="G9" s="406"/>
      <c r="H9" s="406"/>
      <c r="I9" s="406"/>
      <c r="J9" s="406"/>
      <c r="K9" s="406"/>
      <c r="L9" s="406"/>
      <c r="M9" s="406"/>
      <c r="N9" s="406"/>
      <c r="O9" s="406"/>
      <c r="P9" s="323"/>
      <c r="Q9" s="323"/>
      <c r="R9" s="323"/>
      <c r="S9" s="323"/>
    </row>
    <row r="10" spans="1:19" ht="18.75" customHeight="1" x14ac:dyDescent="0.2">
      <c r="B10" s="325"/>
      <c r="C10" s="325"/>
      <c r="D10" s="325"/>
      <c r="E10" s="325"/>
      <c r="F10" s="325"/>
      <c r="G10" s="325"/>
      <c r="H10" s="325"/>
      <c r="I10" s="325"/>
      <c r="J10" s="325"/>
      <c r="K10" s="325"/>
      <c r="L10" s="325"/>
      <c r="M10" s="325"/>
      <c r="N10" s="325"/>
      <c r="O10" s="325"/>
      <c r="P10" s="323"/>
      <c r="Q10" s="323"/>
      <c r="R10" s="323"/>
      <c r="S10" s="323"/>
    </row>
    <row r="11" spans="1:19" ht="18.75" customHeight="1" x14ac:dyDescent="0.2">
      <c r="B11" s="406" t="s">
        <v>319</v>
      </c>
      <c r="C11" s="406"/>
      <c r="D11" s="406"/>
      <c r="E11" s="406"/>
      <c r="F11" s="406"/>
      <c r="G11" s="406"/>
      <c r="H11" s="406"/>
      <c r="I11" s="406"/>
      <c r="J11" s="406"/>
      <c r="K11" s="406"/>
      <c r="L11" s="406"/>
      <c r="M11" s="406"/>
      <c r="N11" s="406"/>
      <c r="O11" s="406"/>
      <c r="P11" s="323"/>
      <c r="Q11" s="323"/>
      <c r="R11" s="323"/>
      <c r="S11" s="323"/>
    </row>
    <row r="12" spans="1:19" ht="18.75" customHeight="1" x14ac:dyDescent="0.2">
      <c r="B12" s="406"/>
      <c r="C12" s="406"/>
      <c r="D12" s="406"/>
      <c r="E12" s="406"/>
      <c r="F12" s="406"/>
      <c r="G12" s="406"/>
      <c r="H12" s="406"/>
      <c r="I12" s="406"/>
      <c r="J12" s="406"/>
      <c r="K12" s="406"/>
      <c r="L12" s="406"/>
      <c r="M12" s="406"/>
      <c r="N12" s="406"/>
      <c r="O12" s="406"/>
      <c r="P12" s="323"/>
      <c r="Q12" s="323"/>
      <c r="R12" s="323"/>
      <c r="S12" s="323"/>
    </row>
    <row r="13" spans="1:19" ht="18.75" customHeight="1" x14ac:dyDescent="0.2">
      <c r="B13" s="325"/>
      <c r="C13" s="325"/>
      <c r="D13" s="325"/>
      <c r="E13" s="325"/>
      <c r="F13" s="325"/>
      <c r="G13" s="325"/>
      <c r="H13" s="325"/>
      <c r="I13" s="325"/>
      <c r="J13" s="325"/>
      <c r="K13" s="325"/>
      <c r="L13" s="325"/>
      <c r="M13" s="325"/>
      <c r="N13" s="325"/>
      <c r="O13" s="325"/>
      <c r="P13" s="323"/>
      <c r="Q13" s="323"/>
      <c r="R13" s="323"/>
      <c r="S13" s="323"/>
    </row>
    <row r="14" spans="1:19" ht="18.75" customHeight="1" x14ac:dyDescent="0.2">
      <c r="B14" s="410" t="s">
        <v>314</v>
      </c>
      <c r="C14" s="410"/>
      <c r="D14" s="406" t="s">
        <v>321</v>
      </c>
      <c r="E14" s="406"/>
      <c r="F14" s="406"/>
      <c r="G14" s="406"/>
      <c r="H14" s="406"/>
      <c r="I14" s="406"/>
      <c r="J14" s="406"/>
      <c r="K14" s="406"/>
      <c r="L14" s="406"/>
      <c r="M14" s="406"/>
      <c r="N14" s="406"/>
      <c r="O14" s="406"/>
      <c r="P14" s="323"/>
      <c r="Q14" s="323"/>
      <c r="R14" s="323"/>
      <c r="S14" s="323"/>
    </row>
    <row r="15" spans="1:19" ht="18.75" customHeight="1" x14ac:dyDescent="0.2">
      <c r="B15" s="327"/>
      <c r="C15" s="327"/>
      <c r="D15" s="406"/>
      <c r="E15" s="406"/>
      <c r="F15" s="406"/>
      <c r="G15" s="406"/>
      <c r="H15" s="406"/>
      <c r="I15" s="406"/>
      <c r="J15" s="406"/>
      <c r="K15" s="406"/>
      <c r="L15" s="406"/>
      <c r="M15" s="406"/>
      <c r="N15" s="406"/>
      <c r="O15" s="406"/>
      <c r="P15" s="323"/>
      <c r="Q15" s="323"/>
      <c r="R15" s="323"/>
      <c r="S15" s="323"/>
    </row>
    <row r="16" spans="1:19" ht="18.75" customHeight="1" x14ac:dyDescent="0.2">
      <c r="B16" s="325"/>
      <c r="C16" s="325"/>
      <c r="D16" s="406" t="s">
        <v>320</v>
      </c>
      <c r="E16" s="406"/>
      <c r="F16" s="406"/>
      <c r="G16" s="406"/>
      <c r="H16" s="406"/>
      <c r="I16" s="406"/>
      <c r="J16" s="406"/>
      <c r="K16" s="406"/>
      <c r="L16" s="406"/>
      <c r="M16" s="406"/>
      <c r="N16" s="406"/>
      <c r="O16" s="406"/>
      <c r="P16" s="323"/>
      <c r="Q16" s="323"/>
      <c r="R16" s="323"/>
      <c r="S16" s="323"/>
    </row>
    <row r="17" spans="2:19" ht="18.75" customHeight="1" x14ac:dyDescent="0.2">
      <c r="B17" s="325"/>
      <c r="C17" s="325"/>
      <c r="D17" s="326"/>
      <c r="E17" s="326"/>
      <c r="F17" s="326"/>
      <c r="G17" s="326"/>
      <c r="H17" s="326"/>
      <c r="I17" s="326"/>
      <c r="J17" s="326"/>
      <c r="K17" s="326"/>
      <c r="L17" s="326"/>
      <c r="M17" s="326"/>
      <c r="N17" s="326"/>
      <c r="O17" s="326"/>
      <c r="P17" s="323"/>
      <c r="Q17" s="323"/>
      <c r="R17" s="323"/>
      <c r="S17" s="323"/>
    </row>
    <row r="18" spans="2:19" ht="18.75" customHeight="1" x14ac:dyDescent="0.2">
      <c r="B18" s="407" t="s">
        <v>315</v>
      </c>
      <c r="C18" s="408"/>
      <c r="D18" s="406" t="s">
        <v>323</v>
      </c>
      <c r="E18" s="406"/>
      <c r="F18" s="406"/>
      <c r="G18" s="406"/>
      <c r="H18" s="406"/>
      <c r="I18" s="406"/>
      <c r="J18" s="406"/>
      <c r="K18" s="406"/>
      <c r="L18" s="406"/>
      <c r="M18" s="406"/>
      <c r="N18" s="406"/>
      <c r="O18" s="406"/>
      <c r="P18" s="323"/>
      <c r="Q18" s="323"/>
      <c r="R18" s="323"/>
      <c r="S18" s="323"/>
    </row>
    <row r="19" spans="2:19" ht="18.75" customHeight="1" x14ac:dyDescent="0.2">
      <c r="B19" s="323"/>
      <c r="C19" s="323"/>
      <c r="D19" s="406"/>
      <c r="E19" s="406"/>
      <c r="F19" s="406"/>
      <c r="G19" s="406"/>
      <c r="H19" s="406"/>
      <c r="I19" s="406"/>
      <c r="J19" s="406"/>
      <c r="K19" s="406"/>
      <c r="L19" s="406"/>
      <c r="M19" s="406"/>
      <c r="N19" s="406"/>
      <c r="O19" s="406"/>
      <c r="P19" s="323"/>
      <c r="Q19" s="323"/>
      <c r="R19" s="323"/>
      <c r="S19" s="323"/>
    </row>
    <row r="20" spans="2:19" ht="18.75" customHeight="1" x14ac:dyDescent="0.2">
      <c r="B20" s="323"/>
      <c r="C20" s="323"/>
      <c r="D20" s="406"/>
      <c r="E20" s="406"/>
      <c r="F20" s="406"/>
      <c r="G20" s="406"/>
      <c r="H20" s="406"/>
      <c r="I20" s="406"/>
      <c r="J20" s="406"/>
      <c r="K20" s="406"/>
      <c r="L20" s="406"/>
      <c r="M20" s="406"/>
      <c r="N20" s="406"/>
      <c r="O20" s="406"/>
      <c r="P20" s="323"/>
      <c r="Q20" s="323"/>
      <c r="R20" s="323"/>
      <c r="S20" s="323"/>
    </row>
    <row r="21" spans="2:19" ht="18.75" customHeight="1" x14ac:dyDescent="0.2">
      <c r="B21" s="323"/>
      <c r="C21" s="323"/>
      <c r="D21" s="406" t="s">
        <v>322</v>
      </c>
      <c r="E21" s="406"/>
      <c r="F21" s="406"/>
      <c r="G21" s="406"/>
      <c r="H21" s="406"/>
      <c r="I21" s="406"/>
      <c r="J21" s="406"/>
      <c r="K21" s="406"/>
      <c r="L21" s="406"/>
      <c r="M21" s="406"/>
      <c r="N21" s="406"/>
      <c r="O21" s="406"/>
      <c r="P21" s="323"/>
      <c r="Q21" s="323"/>
      <c r="R21" s="323"/>
      <c r="S21" s="323"/>
    </row>
    <row r="22" spans="2:19" ht="18.75" customHeight="1" x14ac:dyDescent="0.2">
      <c r="B22" s="323"/>
      <c r="C22" s="323"/>
      <c r="D22" s="406"/>
      <c r="E22" s="406"/>
      <c r="F22" s="406"/>
      <c r="G22" s="406"/>
      <c r="H22" s="406"/>
      <c r="I22" s="406"/>
      <c r="J22" s="406"/>
      <c r="K22" s="406"/>
      <c r="L22" s="406"/>
      <c r="M22" s="406"/>
      <c r="N22" s="406"/>
      <c r="O22" s="406"/>
      <c r="P22" s="323"/>
      <c r="Q22" s="323"/>
      <c r="R22" s="323"/>
      <c r="S22" s="323"/>
    </row>
    <row r="23" spans="2:19" ht="18.75" customHeight="1" x14ac:dyDescent="0.2">
      <c r="B23" s="323"/>
      <c r="C23" s="323"/>
      <c r="D23" s="410" t="s">
        <v>318</v>
      </c>
      <c r="E23" s="406"/>
      <c r="F23" s="406"/>
      <c r="G23" s="406"/>
      <c r="H23" s="406"/>
      <c r="I23" s="406"/>
      <c r="J23" s="406"/>
      <c r="K23" s="406"/>
      <c r="L23" s="406"/>
      <c r="M23" s="406"/>
      <c r="N23" s="406"/>
      <c r="O23" s="406"/>
      <c r="P23" s="323"/>
      <c r="Q23" s="323"/>
      <c r="R23" s="323"/>
      <c r="S23" s="323"/>
    </row>
    <row r="24" spans="2:19" ht="18.75" customHeight="1" x14ac:dyDescent="0.2">
      <c r="B24" s="323"/>
      <c r="C24" s="323"/>
      <c r="D24" s="406"/>
      <c r="E24" s="406"/>
      <c r="F24" s="406"/>
      <c r="G24" s="406"/>
      <c r="H24" s="406"/>
      <c r="I24" s="406"/>
      <c r="J24" s="406"/>
      <c r="K24" s="406"/>
      <c r="L24" s="406"/>
      <c r="M24" s="406"/>
      <c r="N24" s="406"/>
      <c r="O24" s="406"/>
      <c r="P24" s="323"/>
      <c r="Q24" s="323"/>
      <c r="R24" s="323"/>
      <c r="S24" s="323"/>
    </row>
    <row r="25" spans="2:19" ht="18.75" customHeight="1" x14ac:dyDescent="0.2">
      <c r="B25" s="323"/>
      <c r="C25" s="323"/>
      <c r="D25" s="406" t="s">
        <v>316</v>
      </c>
      <c r="E25" s="410"/>
      <c r="F25" s="410"/>
      <c r="G25" s="410"/>
      <c r="H25" s="410"/>
      <c r="I25" s="410"/>
      <c r="J25" s="410"/>
      <c r="K25" s="410"/>
      <c r="L25" s="410"/>
      <c r="M25" s="410"/>
      <c r="N25" s="410"/>
      <c r="O25" s="410"/>
      <c r="P25" s="323"/>
      <c r="Q25" s="323"/>
      <c r="R25" s="323"/>
      <c r="S25" s="323"/>
    </row>
    <row r="26" spans="2:19" ht="18.75" customHeight="1" x14ac:dyDescent="0.2">
      <c r="B26" s="323"/>
      <c r="C26" s="323"/>
      <c r="D26" s="406" t="s">
        <v>334</v>
      </c>
      <c r="E26" s="406"/>
      <c r="F26" s="406"/>
      <c r="G26" s="406"/>
      <c r="H26" s="406"/>
      <c r="I26" s="406"/>
      <c r="J26" s="406"/>
      <c r="K26" s="406"/>
      <c r="L26" s="406"/>
      <c r="M26" s="406"/>
      <c r="N26" s="406"/>
      <c r="O26" s="406"/>
      <c r="P26" s="323"/>
      <c r="Q26" s="323"/>
      <c r="R26" s="323"/>
      <c r="S26" s="323"/>
    </row>
    <row r="27" spans="2:19" ht="18.75" customHeight="1" x14ac:dyDescent="0.2">
      <c r="B27" s="323"/>
      <c r="C27" s="323"/>
      <c r="D27" s="406"/>
      <c r="E27" s="406"/>
      <c r="F27" s="406"/>
      <c r="G27" s="406"/>
      <c r="H27" s="406"/>
      <c r="I27" s="406"/>
      <c r="J27" s="406"/>
      <c r="K27" s="406"/>
      <c r="L27" s="406"/>
      <c r="M27" s="406"/>
      <c r="N27" s="406"/>
      <c r="O27" s="406"/>
      <c r="P27" s="323"/>
      <c r="Q27" s="323"/>
      <c r="R27" s="323"/>
      <c r="S27" s="323"/>
    </row>
    <row r="28" spans="2:19" ht="18.75" customHeight="1" x14ac:dyDescent="0.2">
      <c r="B28" s="323"/>
      <c r="C28" s="323"/>
      <c r="D28" s="323"/>
      <c r="E28" s="323"/>
      <c r="F28" s="323"/>
      <c r="G28" s="323"/>
      <c r="H28" s="323"/>
      <c r="I28" s="323"/>
      <c r="J28" s="323"/>
      <c r="K28" s="323"/>
      <c r="L28" s="323"/>
      <c r="M28" s="323"/>
      <c r="N28" s="323"/>
      <c r="O28" s="323"/>
      <c r="P28" s="323"/>
      <c r="Q28" s="323"/>
      <c r="R28" s="323"/>
      <c r="S28" s="323"/>
    </row>
    <row r="29" spans="2:19" ht="18.75" customHeight="1" x14ac:dyDescent="0.2">
      <c r="B29" s="323"/>
      <c r="C29" s="323"/>
      <c r="D29" s="323"/>
      <c r="E29" s="323"/>
      <c r="F29" s="323"/>
      <c r="G29" s="323"/>
      <c r="H29" s="323"/>
      <c r="I29" s="323"/>
      <c r="J29" s="323"/>
      <c r="K29" s="323"/>
      <c r="L29" s="323"/>
      <c r="M29" s="323"/>
      <c r="N29" s="323"/>
      <c r="O29" s="323"/>
      <c r="P29" s="323"/>
      <c r="Q29" s="323"/>
      <c r="R29" s="323"/>
      <c r="S29" s="323"/>
    </row>
    <row r="30" spans="2:19" ht="18.75" customHeight="1" x14ac:dyDescent="0.2">
      <c r="B30" s="323"/>
      <c r="C30" s="323"/>
      <c r="D30" s="323"/>
      <c r="E30" s="323"/>
      <c r="F30" s="323"/>
      <c r="G30" s="323"/>
      <c r="H30" s="323"/>
      <c r="I30" s="323"/>
      <c r="J30" s="323"/>
      <c r="K30" s="323"/>
      <c r="L30" s="323"/>
      <c r="M30" s="323"/>
      <c r="N30" s="323"/>
      <c r="O30" s="323"/>
      <c r="P30" s="323"/>
      <c r="Q30" s="323"/>
      <c r="R30" s="323"/>
      <c r="S30" s="323"/>
    </row>
    <row r="31" spans="2:19" ht="13.5" customHeight="1" x14ac:dyDescent="0.2">
      <c r="B31" s="323"/>
      <c r="C31" s="323"/>
      <c r="D31" s="323"/>
      <c r="E31" s="323"/>
      <c r="F31" s="323"/>
      <c r="G31" s="323"/>
      <c r="H31" s="323"/>
      <c r="I31" s="323"/>
      <c r="J31" s="323"/>
      <c r="K31" s="323"/>
      <c r="L31" s="323"/>
      <c r="M31" s="323"/>
      <c r="N31" s="323"/>
      <c r="O31" s="323"/>
      <c r="P31" s="323"/>
      <c r="Q31" s="323"/>
      <c r="R31" s="323"/>
      <c r="S31" s="323"/>
    </row>
    <row r="32" spans="2:19" ht="13.5" customHeight="1" x14ac:dyDescent="0.2">
      <c r="B32" s="323"/>
      <c r="C32" s="323"/>
      <c r="D32" s="323"/>
      <c r="E32" s="323"/>
      <c r="F32" s="323"/>
      <c r="G32" s="323"/>
      <c r="H32" s="323"/>
      <c r="I32" s="323"/>
      <c r="J32" s="323"/>
      <c r="K32" s="323"/>
      <c r="L32" s="323"/>
      <c r="M32" s="323"/>
      <c r="N32" s="323"/>
      <c r="O32" s="323"/>
      <c r="P32" s="323"/>
      <c r="Q32" s="323"/>
      <c r="R32" s="323"/>
      <c r="S32" s="323"/>
    </row>
    <row r="33" spans="2:19" ht="13.5" customHeight="1" x14ac:dyDescent="0.2">
      <c r="B33" s="323"/>
      <c r="C33" s="323"/>
      <c r="D33" s="323"/>
      <c r="E33" s="323"/>
      <c r="F33" s="323"/>
      <c r="G33" s="323"/>
      <c r="H33" s="323"/>
      <c r="I33" s="323"/>
      <c r="J33" s="323"/>
      <c r="K33" s="323"/>
      <c r="L33" s="323"/>
      <c r="M33" s="323"/>
      <c r="N33" s="323"/>
      <c r="O33" s="323"/>
      <c r="P33" s="323"/>
      <c r="Q33" s="323"/>
      <c r="R33" s="323"/>
      <c r="S33" s="323"/>
    </row>
    <row r="34" spans="2:19" ht="13.5" customHeight="1" x14ac:dyDescent="0.2">
      <c r="B34" s="323"/>
      <c r="C34" s="323"/>
      <c r="D34" s="323"/>
      <c r="E34" s="323"/>
      <c r="F34" s="323"/>
      <c r="G34" s="323"/>
      <c r="H34" s="323"/>
      <c r="I34" s="323"/>
      <c r="J34" s="323"/>
      <c r="K34" s="323"/>
      <c r="L34" s="323"/>
      <c r="M34" s="323"/>
      <c r="N34" s="323"/>
      <c r="O34" s="323"/>
      <c r="P34" s="323"/>
      <c r="Q34" s="323"/>
      <c r="R34" s="323"/>
      <c r="S34" s="323"/>
    </row>
    <row r="35" spans="2:19" ht="13.5" customHeight="1" x14ac:dyDescent="0.2">
      <c r="B35" s="323"/>
      <c r="C35" s="323"/>
      <c r="D35" s="323"/>
      <c r="E35" s="323"/>
      <c r="F35" s="323"/>
      <c r="G35" s="323"/>
      <c r="H35" s="323"/>
      <c r="I35" s="323"/>
      <c r="J35" s="323"/>
      <c r="K35" s="323"/>
      <c r="L35" s="323"/>
      <c r="M35" s="323"/>
      <c r="N35" s="323"/>
      <c r="O35" s="323"/>
      <c r="P35" s="323"/>
      <c r="Q35" s="323"/>
      <c r="R35" s="323"/>
      <c r="S35" s="323"/>
    </row>
    <row r="36" spans="2:19" ht="13.5" customHeight="1" x14ac:dyDescent="0.2">
      <c r="B36" s="323"/>
      <c r="C36" s="323"/>
      <c r="D36" s="323"/>
      <c r="E36" s="323"/>
      <c r="F36" s="323"/>
      <c r="G36" s="323"/>
      <c r="H36" s="323"/>
      <c r="I36" s="323"/>
      <c r="J36" s="323"/>
      <c r="K36" s="323"/>
      <c r="L36" s="323"/>
      <c r="M36" s="323"/>
      <c r="N36" s="323"/>
      <c r="O36" s="323"/>
      <c r="P36" s="323"/>
      <c r="Q36" s="323"/>
      <c r="R36" s="323"/>
      <c r="S36" s="323"/>
    </row>
    <row r="37" spans="2:19" ht="13.5" customHeight="1" x14ac:dyDescent="0.2">
      <c r="B37" s="323"/>
      <c r="C37" s="323"/>
      <c r="D37" s="323"/>
      <c r="E37" s="323"/>
      <c r="F37" s="323"/>
      <c r="G37" s="323"/>
      <c r="H37" s="323"/>
      <c r="I37" s="323"/>
      <c r="J37" s="323"/>
      <c r="K37" s="323"/>
      <c r="L37" s="323"/>
      <c r="M37" s="323"/>
      <c r="N37" s="323"/>
      <c r="O37" s="323"/>
      <c r="P37" s="323"/>
      <c r="Q37" s="323"/>
      <c r="R37" s="323"/>
      <c r="S37" s="323"/>
    </row>
    <row r="38" spans="2:19" ht="13.5" customHeight="1" x14ac:dyDescent="0.2">
      <c r="B38" s="323"/>
      <c r="C38" s="323"/>
      <c r="D38" s="323"/>
      <c r="E38" s="323"/>
      <c r="F38" s="323"/>
      <c r="G38" s="323"/>
      <c r="H38" s="323"/>
      <c r="I38" s="323"/>
      <c r="J38" s="323"/>
      <c r="K38" s="323"/>
      <c r="L38" s="323"/>
      <c r="M38" s="323"/>
      <c r="N38" s="323"/>
      <c r="O38" s="323"/>
      <c r="P38" s="323"/>
      <c r="Q38" s="323"/>
      <c r="R38" s="323"/>
      <c r="S38" s="323"/>
    </row>
    <row r="47" spans="2:19" ht="16.2" x14ac:dyDescent="0.2">
      <c r="B47" s="313"/>
    </row>
    <row r="48" spans="2:19" ht="16.2" x14ac:dyDescent="0.2">
      <c r="B48" s="313"/>
    </row>
    <row r="49" spans="2:2" ht="16.2" x14ac:dyDescent="0.2">
      <c r="B49" s="313"/>
    </row>
    <row r="50" spans="2:2" ht="16.2" x14ac:dyDescent="0.2">
      <c r="B50" s="313"/>
    </row>
    <row r="51" spans="2:2" ht="16.2" x14ac:dyDescent="0.2">
      <c r="B51" s="313"/>
    </row>
    <row r="52" spans="2:2" ht="16.2" x14ac:dyDescent="0.2">
      <c r="B52" s="313"/>
    </row>
    <row r="53" spans="2:2" ht="16.2" x14ac:dyDescent="0.2">
      <c r="B53" s="313"/>
    </row>
    <row r="54" spans="2:2" ht="16.2" x14ac:dyDescent="0.2">
      <c r="B54" s="313"/>
    </row>
    <row r="55" spans="2:2" ht="16.2" x14ac:dyDescent="0.2">
      <c r="B55" s="313"/>
    </row>
    <row r="56" spans="2:2" ht="16.2" x14ac:dyDescent="0.2">
      <c r="B56" s="313"/>
    </row>
    <row r="57" spans="2:2" ht="16.2" x14ac:dyDescent="0.2">
      <c r="B57" s="313"/>
    </row>
    <row r="58" spans="2:2" ht="16.2" x14ac:dyDescent="0.2">
      <c r="B58" s="313"/>
    </row>
    <row r="59" spans="2:2" ht="16.2" x14ac:dyDescent="0.2">
      <c r="B59" s="313"/>
    </row>
  </sheetData>
  <mergeCells count="13">
    <mergeCell ref="D26:O27"/>
    <mergeCell ref="B18:C18"/>
    <mergeCell ref="A2:O2"/>
    <mergeCell ref="B5:O6"/>
    <mergeCell ref="B8:O9"/>
    <mergeCell ref="B11:O12"/>
    <mergeCell ref="B14:C14"/>
    <mergeCell ref="D21:O22"/>
    <mergeCell ref="D23:O24"/>
    <mergeCell ref="D25:O25"/>
    <mergeCell ref="D14:O15"/>
    <mergeCell ref="D18:O20"/>
    <mergeCell ref="D16:O16"/>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9"/>
  <sheetViews>
    <sheetView zoomScaleNormal="100" zoomScaleSheetLayoutView="100" workbookViewId="0">
      <pane ySplit="4" topLeftCell="A17" activePane="bottomLeft" state="frozen"/>
      <selection activeCell="F45" sqref="F45"/>
      <selection pane="bottomLeft" activeCell="V27" sqref="V27"/>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21875" style="22" customWidth="1"/>
  </cols>
  <sheetData>
    <row r="1" spans="1:20" ht="13.8" thickBot="1" x14ac:dyDescent="0.25"/>
    <row r="2" spans="1:20" ht="21.75" customHeight="1" thickBot="1" x14ac:dyDescent="0.25">
      <c r="B2" s="473" t="s">
        <v>286</v>
      </c>
      <c r="C2" s="473"/>
      <c r="D2" s="473"/>
      <c r="G2" s="474" t="s">
        <v>284</v>
      </c>
      <c r="H2" s="475"/>
      <c r="I2" s="476"/>
      <c r="J2" s="476"/>
      <c r="K2" s="477"/>
      <c r="L2" s="478" t="s">
        <v>285</v>
      </c>
      <c r="M2" s="475"/>
      <c r="N2" s="476"/>
      <c r="O2" s="476"/>
      <c r="P2" s="477"/>
      <c r="Q2" s="471" t="s">
        <v>312</v>
      </c>
      <c r="R2" s="471"/>
      <c r="S2" s="471"/>
      <c r="T2" s="471"/>
    </row>
    <row r="3" spans="1:20" ht="13.8" thickBot="1" x14ac:dyDescent="0.25">
      <c r="Q3" s="472"/>
      <c r="R3" s="472"/>
      <c r="S3" s="472"/>
      <c r="T3" s="472"/>
    </row>
    <row r="4" spans="1:20" ht="75" customHeight="1" thickBot="1" x14ac:dyDescent="0.25">
      <c r="A4" t="str">
        <f>IF(教務委員編集用!A8=0,"",教務委員編集用!A8)</f>
        <v/>
      </c>
      <c r="B4" s="466" t="str">
        <f>IF(教務委員編集用!B8=0,"",教務委員編集用!B8)</f>
        <v>大項目</v>
      </c>
      <c r="C4" s="467"/>
      <c r="D4" s="467" t="str">
        <f>IF(教務委員編集用!D8=0,"",教務委員編集用!D8)</f>
        <v>細項目</v>
      </c>
      <c r="E4" s="467"/>
      <c r="F4" s="244" t="str">
        <f>IF(教務委員編集用!F8=0,"",教務委員編集用!F8)</f>
        <v>授業科目名</v>
      </c>
      <c r="G4" s="244" t="str">
        <f>IF(教務委員編集用!G8=0,"",教務委員編集用!G8)</f>
        <v>単位数</v>
      </c>
      <c r="H4" s="244" t="str">
        <f>IF(教務委員編集用!H8=0,"",教務委員編集用!H8)</f>
        <v>必修・選択</v>
      </c>
      <c r="I4" s="244" t="str">
        <f>IF(教務委員編集用!I8=0,"",教務委員編集用!I8)</f>
        <v>履修・学修単位</v>
      </c>
      <c r="J4" s="244" t="str">
        <f>IF(教務委員編集用!J8=0,"",教務委員編集用!J8)</f>
        <v>年次</v>
      </c>
      <c r="K4" s="244" t="str">
        <f>IF(教務委員編集用!K8=0,"",教務委員編集用!K8)</f>
        <v>学期</v>
      </c>
      <c r="L4" s="244" t="str">
        <f>IF(教務委員編集用!L8=0,"",教務委員編集用!L8)</f>
        <v>合計時間数</v>
      </c>
      <c r="M4" s="34" t="str">
        <f>IF(教務委員編集用!M8=0,"",教務委員編集用!M8)</f>
        <v>学習・教育目標の割合</v>
      </c>
      <c r="N4" s="244"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x14ac:dyDescent="0.2">
      <c r="B5" s="447" t="str">
        <f>教務委員編集用!B9</f>
        <v>A</v>
      </c>
      <c r="C5" s="446" t="str">
        <f>教務委員編集用!C9</f>
        <v>世界の政治,経済,産業や文化を理解し,その中で自分自身か社会に貢献できる役割が何かを討論し,多面的に物事を考え,行動できる素養を持つ。</v>
      </c>
      <c r="D5" s="440">
        <f>教務委員編集用!D9</f>
        <v>1</v>
      </c>
      <c r="E5" s="442"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116"/>
      <c r="P5" s="117"/>
      <c r="Q5" s="254"/>
      <c r="R5" s="254"/>
      <c r="S5" s="254"/>
      <c r="T5" s="260"/>
    </row>
    <row r="6" spans="1:20" x14ac:dyDescent="0.2">
      <c r="B6" s="448"/>
      <c r="C6" s="449"/>
      <c r="D6" s="418"/>
      <c r="E6" s="443"/>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118"/>
      <c r="P6" s="119"/>
      <c r="Q6" s="255"/>
      <c r="R6" s="255"/>
      <c r="S6" s="255"/>
      <c r="T6" s="261"/>
    </row>
    <row r="7" spans="1:20" x14ac:dyDescent="0.2">
      <c r="B7" s="448"/>
      <c r="C7" s="449"/>
      <c r="D7" s="418"/>
      <c r="E7" s="443"/>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118"/>
      <c r="P7" s="119"/>
      <c r="Q7" s="255"/>
      <c r="R7" s="255"/>
      <c r="S7" s="255"/>
      <c r="T7" s="261"/>
    </row>
    <row r="8" spans="1:20" x14ac:dyDescent="0.2">
      <c r="B8" s="448"/>
      <c r="C8" s="449"/>
      <c r="D8" s="418"/>
      <c r="E8" s="443"/>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118"/>
      <c r="P8" s="119"/>
      <c r="Q8" s="255"/>
      <c r="R8" s="255"/>
      <c r="S8" s="255"/>
      <c r="T8" s="261"/>
    </row>
    <row r="9" spans="1:20" x14ac:dyDescent="0.2">
      <c r="B9" s="448"/>
      <c r="C9" s="449"/>
      <c r="D9" s="418"/>
      <c r="E9" s="443"/>
      <c r="F9" s="8"/>
      <c r="G9" s="8"/>
      <c r="H9" s="8"/>
      <c r="I9" s="8"/>
      <c r="J9" s="8"/>
      <c r="K9" s="8"/>
      <c r="L9" s="8"/>
      <c r="M9" s="8"/>
      <c r="N9" s="8"/>
      <c r="O9" s="8"/>
      <c r="P9" s="96"/>
      <c r="Q9" s="8"/>
      <c r="R9" s="8"/>
      <c r="S9" s="8"/>
      <c r="T9" s="93"/>
    </row>
    <row r="10" spans="1:20" x14ac:dyDescent="0.2">
      <c r="B10" s="448"/>
      <c r="C10" s="449"/>
      <c r="D10" s="418"/>
      <c r="E10" s="443"/>
      <c r="F10" s="8"/>
      <c r="G10" s="8"/>
      <c r="H10" s="8"/>
      <c r="I10" s="8"/>
      <c r="J10" s="8"/>
      <c r="K10" s="8"/>
      <c r="L10" s="8"/>
      <c r="M10" s="8"/>
      <c r="N10" s="8"/>
      <c r="O10" s="8"/>
      <c r="P10" s="96"/>
      <c r="Q10" s="8"/>
      <c r="R10" s="8"/>
      <c r="S10" s="8"/>
      <c r="T10" s="93"/>
    </row>
    <row r="11" spans="1:20" ht="13.8" thickBot="1" x14ac:dyDescent="0.25">
      <c r="B11" s="448"/>
      <c r="C11" s="449"/>
      <c r="D11" s="418"/>
      <c r="E11" s="443"/>
      <c r="F11" s="9"/>
      <c r="G11" s="9"/>
      <c r="H11" s="9"/>
      <c r="I11" s="9"/>
      <c r="J11" s="9"/>
      <c r="K11" s="9"/>
      <c r="L11" s="9"/>
      <c r="M11" s="9"/>
      <c r="N11" s="9"/>
      <c r="O11" s="9"/>
      <c r="P11" s="97"/>
      <c r="Q11" s="9"/>
      <c r="R11" s="9"/>
      <c r="S11" s="9"/>
      <c r="T11" s="262"/>
    </row>
    <row r="12" spans="1:20" ht="14.4" thickTop="1" thickBot="1" x14ac:dyDescent="0.25">
      <c r="B12" s="448"/>
      <c r="C12" s="449"/>
      <c r="D12" s="441"/>
      <c r="E12" s="444"/>
      <c r="F12" s="81" t="str">
        <f>IF(教務委員編集用!F31=0,"",教務委員編集用!F31)</f>
        <v>A-1 1年小計</v>
      </c>
      <c r="G12" s="81" t="str">
        <f>IF(教務委員編集用!G31=0,"",教務委員編集用!G31)</f>
        <v/>
      </c>
      <c r="H12" s="81" t="str">
        <f>IF(教務委員編集用!H31=0,"",教務委員編集用!H31)</f>
        <v/>
      </c>
      <c r="I12" s="81" t="str">
        <f>IF(教務委員編集用!I31=0,"",教務委員編集用!I31)</f>
        <v/>
      </c>
      <c r="J12" s="81">
        <f>IF(教務委員編集用!J31=0,"",教務委員編集用!J31)</f>
        <v>1</v>
      </c>
      <c r="K12" s="81" t="str">
        <f>IF(教務委員編集用!K31=0,"",教務委員編集用!K31)</f>
        <v/>
      </c>
      <c r="L12" s="81" t="str">
        <f>IF(教務委員編集用!L31=0,"",教務委員編集用!L31)</f>
        <v/>
      </c>
      <c r="M12" s="81" t="str">
        <f>IF(教務委員編集用!M31=0,"",教務委員編集用!M31)</f>
        <v/>
      </c>
      <c r="N12" s="81"/>
      <c r="O12" s="81"/>
      <c r="P12" s="98">
        <f>教務委員編集用!T31</f>
        <v>0</v>
      </c>
      <c r="Q12" s="81"/>
      <c r="R12" s="81"/>
      <c r="S12" s="81"/>
      <c r="T12" s="263"/>
    </row>
    <row r="13" spans="1:20" ht="13.5" customHeight="1" thickTop="1" x14ac:dyDescent="0.2">
      <c r="B13" s="448"/>
      <c r="C13" s="449"/>
      <c r="D13" s="417">
        <f>教務委員編集用!D37</f>
        <v>2</v>
      </c>
      <c r="E13" s="445"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118"/>
      <c r="P13" s="120"/>
      <c r="Q13" s="255"/>
      <c r="R13" s="255"/>
      <c r="S13" s="255"/>
      <c r="T13" s="264"/>
    </row>
    <row r="14" spans="1:20" x14ac:dyDescent="0.2">
      <c r="B14" s="448"/>
      <c r="C14" s="449"/>
      <c r="D14" s="418"/>
      <c r="E14" s="445"/>
      <c r="F14" s="8"/>
      <c r="G14" s="8"/>
      <c r="H14" s="8"/>
      <c r="I14" s="8"/>
      <c r="J14" s="8"/>
      <c r="K14" s="8"/>
      <c r="L14" s="8"/>
      <c r="M14" s="8"/>
      <c r="N14" s="8"/>
      <c r="O14" s="8"/>
      <c r="P14" s="96"/>
      <c r="Q14" s="8"/>
      <c r="R14" s="8"/>
      <c r="S14" s="8"/>
      <c r="T14" s="93"/>
    </row>
    <row r="15" spans="1:20" x14ac:dyDescent="0.2">
      <c r="B15" s="448"/>
      <c r="C15" s="449"/>
      <c r="D15" s="418"/>
      <c r="E15" s="445"/>
      <c r="F15" s="8"/>
      <c r="G15" s="8"/>
      <c r="H15" s="8"/>
      <c r="I15" s="8"/>
      <c r="J15" s="8"/>
      <c r="K15" s="8"/>
      <c r="L15" s="8"/>
      <c r="M15" s="8"/>
      <c r="N15" s="8"/>
      <c r="O15" s="8"/>
      <c r="P15" s="96"/>
      <c r="Q15" s="8"/>
      <c r="R15" s="8"/>
      <c r="S15" s="8"/>
      <c r="T15" s="93"/>
    </row>
    <row r="16" spans="1:20" ht="13.8" thickBot="1" x14ac:dyDescent="0.25">
      <c r="B16" s="448"/>
      <c r="C16" s="449"/>
      <c r="D16" s="418"/>
      <c r="E16" s="445"/>
      <c r="F16" s="9"/>
      <c r="G16" s="9"/>
      <c r="H16" s="9"/>
      <c r="I16" s="9"/>
      <c r="J16" s="9"/>
      <c r="K16" s="9"/>
      <c r="L16" s="9"/>
      <c r="M16" s="9"/>
      <c r="N16" s="9"/>
      <c r="O16" s="9"/>
      <c r="P16" s="97"/>
      <c r="Q16" s="9"/>
      <c r="R16" s="9"/>
      <c r="S16" s="9"/>
      <c r="T16" s="262"/>
    </row>
    <row r="17" spans="2:20" ht="14.4" thickTop="1" thickBot="1" x14ac:dyDescent="0.25">
      <c r="B17" s="448"/>
      <c r="C17" s="449"/>
      <c r="D17" s="419"/>
      <c r="E17" s="446"/>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99">
        <f>教務委員編集用!T42</f>
        <v>0</v>
      </c>
      <c r="Q17" s="10"/>
      <c r="R17" s="10"/>
      <c r="S17" s="10"/>
      <c r="T17" s="109"/>
    </row>
    <row r="18" spans="2:20" ht="13.5" customHeight="1" x14ac:dyDescent="0.2">
      <c r="B18" s="450" t="str">
        <f>教務委員編集用!B49</f>
        <v>B</v>
      </c>
      <c r="C18" s="452" t="str">
        <f>教務委員編集用!C49</f>
        <v>自然環境や社会の問題に関心を持ち,技術者としての役割と責任について考えを述べる素養を持つ。(技術者倫理)</v>
      </c>
      <c r="D18" s="417">
        <f>教務委員編集用!D49</f>
        <v>1</v>
      </c>
      <c r="E18" s="454" t="str">
        <f>教務委員編集用!E49</f>
        <v>自然や社会の問題に関心を持ち,技術が果たしてきた役割を理解し論述できる.</v>
      </c>
      <c r="F18" s="7"/>
      <c r="G18" s="7"/>
      <c r="H18" s="7"/>
      <c r="I18" s="7"/>
      <c r="J18" s="7"/>
      <c r="K18" s="7"/>
      <c r="L18" s="7"/>
      <c r="M18" s="7"/>
      <c r="N18" s="7"/>
      <c r="O18" s="7"/>
      <c r="P18" s="100"/>
      <c r="Q18" s="7"/>
      <c r="R18" s="7"/>
      <c r="S18" s="7"/>
      <c r="T18" s="92"/>
    </row>
    <row r="19" spans="2:20" x14ac:dyDescent="0.2">
      <c r="B19" s="451"/>
      <c r="C19" s="453"/>
      <c r="D19" s="418"/>
      <c r="E19" s="449"/>
      <c r="F19" s="8"/>
      <c r="G19" s="8"/>
      <c r="H19" s="8"/>
      <c r="I19" s="8"/>
      <c r="J19" s="8"/>
      <c r="K19" s="8"/>
      <c r="L19" s="8"/>
      <c r="M19" s="8"/>
      <c r="N19" s="8"/>
      <c r="O19" s="8"/>
      <c r="P19" s="101"/>
      <c r="Q19" s="8"/>
      <c r="R19" s="8"/>
      <c r="S19" s="8"/>
      <c r="T19" s="93"/>
    </row>
    <row r="20" spans="2:20" ht="13.8" thickBot="1" x14ac:dyDescent="0.25">
      <c r="B20" s="451"/>
      <c r="C20" s="453"/>
      <c r="D20" s="418"/>
      <c r="E20" s="449"/>
      <c r="F20" s="9"/>
      <c r="G20" s="9"/>
      <c r="H20" s="9"/>
      <c r="I20" s="9"/>
      <c r="J20" s="9"/>
      <c r="K20" s="9"/>
      <c r="L20" s="9"/>
      <c r="M20" s="9"/>
      <c r="N20" s="9"/>
      <c r="O20" s="9"/>
      <c r="P20" s="102"/>
      <c r="Q20" s="9"/>
      <c r="R20" s="9"/>
      <c r="S20" s="9"/>
      <c r="T20" s="262"/>
    </row>
    <row r="21" spans="2:20" ht="13.8" thickTop="1" x14ac:dyDescent="0.2">
      <c r="B21" s="451"/>
      <c r="C21" s="453"/>
      <c r="D21" s="418"/>
      <c r="E21" s="449"/>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99">
        <f>教務委員編集用!T50</f>
        <v>0</v>
      </c>
      <c r="Q21" s="10"/>
      <c r="R21" s="10"/>
      <c r="S21" s="10"/>
      <c r="T21" s="109"/>
    </row>
    <row r="22" spans="2:20" ht="13.8" thickBot="1" x14ac:dyDescent="0.25">
      <c r="B22" s="451"/>
      <c r="C22" s="453"/>
      <c r="D22" s="441"/>
      <c r="E22" s="455"/>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02"/>
      <c r="Q22" s="9"/>
      <c r="R22" s="9"/>
      <c r="S22" s="9"/>
      <c r="T22" s="262"/>
    </row>
    <row r="23" spans="2:20" ht="13.8" thickTop="1" x14ac:dyDescent="0.2">
      <c r="B23" s="451"/>
      <c r="C23" s="453"/>
      <c r="D23" s="456">
        <f>教務委員編集用!D56</f>
        <v>2</v>
      </c>
      <c r="E23" s="446" t="str">
        <f>教務委員編集用!E56</f>
        <v>環境や社会における課題を理解し論述できる.</v>
      </c>
      <c r="F23" s="10"/>
      <c r="G23" s="10"/>
      <c r="H23" s="10"/>
      <c r="I23" s="10"/>
      <c r="J23" s="10"/>
      <c r="K23" s="10"/>
      <c r="L23" s="10"/>
      <c r="M23" s="10"/>
      <c r="N23" s="10"/>
      <c r="O23" s="10"/>
      <c r="P23" s="103"/>
      <c r="Q23" s="10"/>
      <c r="R23" s="10"/>
      <c r="S23" s="10"/>
      <c r="T23" s="109"/>
    </row>
    <row r="24" spans="2:20" x14ac:dyDescent="0.2">
      <c r="B24" s="451"/>
      <c r="C24" s="453"/>
      <c r="D24" s="457"/>
      <c r="E24" s="449"/>
      <c r="F24" s="8"/>
      <c r="G24" s="8"/>
      <c r="H24" s="8"/>
      <c r="I24" s="8"/>
      <c r="J24" s="8"/>
      <c r="K24" s="8"/>
      <c r="L24" s="8"/>
      <c r="M24" s="8"/>
      <c r="N24" s="8"/>
      <c r="O24" s="8"/>
      <c r="P24" s="101"/>
      <c r="Q24" s="8"/>
      <c r="R24" s="8"/>
      <c r="S24" s="8"/>
      <c r="T24" s="93"/>
    </row>
    <row r="25" spans="2:20" ht="13.8" thickBot="1" x14ac:dyDescent="0.25">
      <c r="B25" s="451"/>
      <c r="C25" s="453"/>
      <c r="D25" s="457"/>
      <c r="E25" s="449"/>
      <c r="F25" s="9"/>
      <c r="G25" s="9"/>
      <c r="H25" s="9"/>
      <c r="I25" s="9"/>
      <c r="J25" s="9"/>
      <c r="K25" s="9"/>
      <c r="L25" s="9"/>
      <c r="M25" s="9"/>
      <c r="N25" s="9"/>
      <c r="O25" s="9"/>
      <c r="P25" s="102"/>
      <c r="Q25" s="9"/>
      <c r="R25" s="9"/>
      <c r="S25" s="9"/>
      <c r="T25" s="262"/>
    </row>
    <row r="26" spans="2:20" ht="14.4" thickTop="1" thickBot="1" x14ac:dyDescent="0.25">
      <c r="B26" s="451"/>
      <c r="C26" s="453"/>
      <c r="D26" s="457"/>
      <c r="E26" s="449"/>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78"/>
      <c r="P26" s="99">
        <f>教務委員編集用!T57</f>
        <v>0</v>
      </c>
      <c r="Q26" s="10"/>
      <c r="R26" s="10"/>
      <c r="S26" s="10"/>
      <c r="T26" s="109"/>
    </row>
    <row r="27" spans="2:20" x14ac:dyDescent="0.2">
      <c r="B27" s="458" t="str">
        <f>教務委員編集用!B64</f>
        <v>C</v>
      </c>
      <c r="C27" s="460" t="str">
        <f>教務委員編集用!C64</f>
        <v>機械,電気電子,情報または土木の工学分野(以下「基盤となる工学分野」という。)に必要な数学,自然科学の知識を有し,情報技術に関する基礎知識を習得して活用できる。</v>
      </c>
      <c r="D27" s="440">
        <f>教務委員編集用!D64</f>
        <v>1</v>
      </c>
      <c r="E27" s="454" t="str">
        <f>教務委員編集用!E64</f>
        <v>数学,自然科学において,事象を理解するとともに,技術士第一次試験相当の学力を身につける.</v>
      </c>
      <c r="F27" s="7" t="str">
        <f>IF(教務委員編集用!F64=0,"",教務委員編集用!F64)</f>
        <v>基礎数学A</v>
      </c>
      <c r="G27" s="7">
        <f>IF(教務委員編集用!G64=0,"",教務委員編集用!G64)</f>
        <v>2</v>
      </c>
      <c r="H27" s="7" t="str">
        <f>IF(教務委員編集用!H64=0,"",教務委員編集用!H64)</f>
        <v>必修</v>
      </c>
      <c r="I27" s="7" t="str">
        <f>IF(教務委員編集用!I64=0,"",教務委員編集用!I64)</f>
        <v>履修</v>
      </c>
      <c r="J27" s="7">
        <f>IF(教務委員編集用!J64=0,"",教務委員編集用!J64)</f>
        <v>1</v>
      </c>
      <c r="K27" s="7" t="str">
        <f>IF(教務委員編集用!K64=0,"",教務委員編集用!K64)</f>
        <v>通年</v>
      </c>
      <c r="L27" s="7">
        <f>IF(教務委員編集用!L64=0,"",教務委員編集用!L64)</f>
        <v>45</v>
      </c>
      <c r="M27" s="7">
        <f>IF(教務委員編集用!M64=0,"",教務委員編集用!M64)</f>
        <v>100</v>
      </c>
      <c r="N27" s="7">
        <f>教務委員編集用!N64</f>
        <v>45</v>
      </c>
      <c r="O27" s="116"/>
      <c r="P27" s="117"/>
      <c r="Q27" s="254"/>
      <c r="R27" s="254"/>
      <c r="S27" s="254"/>
      <c r="T27" s="260"/>
    </row>
    <row r="28" spans="2:20" x14ac:dyDescent="0.2">
      <c r="B28" s="459"/>
      <c r="C28" s="461"/>
      <c r="D28" s="418"/>
      <c r="E28" s="449"/>
      <c r="F28" s="8" t="str">
        <f>IF(教務委員編集用!F65=0,"",教務委員編集用!F65)</f>
        <v>基礎数学B</v>
      </c>
      <c r="G28" s="8">
        <f>IF(教務委員編集用!G65=0,"",教務委員編集用!G65)</f>
        <v>4</v>
      </c>
      <c r="H28" s="8" t="str">
        <f>IF(教務委員編集用!H65=0,"",教務委員編集用!H65)</f>
        <v>必修</v>
      </c>
      <c r="I28" s="8" t="str">
        <f>IF(教務委員編集用!I65=0,"",教務委員編集用!I65)</f>
        <v>履修</v>
      </c>
      <c r="J28" s="8">
        <f>IF(教務委員編集用!J65=0,"",教務委員編集用!J65)</f>
        <v>1</v>
      </c>
      <c r="K28" s="8" t="str">
        <f>IF(教務委員編集用!K65=0,"",教務委員編集用!K65)</f>
        <v>通年</v>
      </c>
      <c r="L28" s="8">
        <f>IF(教務委員編集用!L65=0,"",教務委員編集用!L65)</f>
        <v>90</v>
      </c>
      <c r="M28" s="8">
        <f>IF(教務委員編集用!M65=0,"",教務委員編集用!M65)</f>
        <v>100</v>
      </c>
      <c r="N28" s="8">
        <f>教務委員編集用!N65</f>
        <v>90</v>
      </c>
      <c r="O28" s="118"/>
      <c r="P28" s="119"/>
      <c r="Q28" s="255"/>
      <c r="R28" s="255"/>
      <c r="S28" s="255"/>
      <c r="T28" s="261"/>
    </row>
    <row r="29" spans="2:20" x14ac:dyDescent="0.2">
      <c r="B29" s="459"/>
      <c r="C29" s="461"/>
      <c r="D29" s="418"/>
      <c r="E29" s="449"/>
      <c r="F29" s="8" t="str">
        <f>IF(教務委員編集用!F66=0,"",教務委員編集用!F66)</f>
        <v>基礎数学演習</v>
      </c>
      <c r="G29" s="8">
        <f>IF(教務委員編集用!G66=0,"",教務委員編集用!G66)</f>
        <v>2</v>
      </c>
      <c r="H29" s="8" t="str">
        <f>IF(教務委員編集用!H66=0,"",教務委員編集用!H66)</f>
        <v>必修</v>
      </c>
      <c r="I29" s="8" t="str">
        <f>IF(教務委員編集用!I66=0,"",教務委員編集用!I66)</f>
        <v>履修</v>
      </c>
      <c r="J29" s="8">
        <f>IF(教務委員編集用!J66=0,"",教務委員編集用!J66)</f>
        <v>1</v>
      </c>
      <c r="K29" s="8" t="str">
        <f>IF(教務委員編集用!K66=0,"",教務委員編集用!K66)</f>
        <v>通年</v>
      </c>
      <c r="L29" s="8">
        <f>IF(教務委員編集用!L66=0,"",教務委員編集用!L66)</f>
        <v>45</v>
      </c>
      <c r="M29" s="8">
        <f>IF(教務委員編集用!M66=0,"",教務委員編集用!M66)</f>
        <v>100</v>
      </c>
      <c r="N29" s="8">
        <f>教務委員編集用!N66</f>
        <v>45</v>
      </c>
      <c r="O29" s="118"/>
      <c r="P29" s="119"/>
      <c r="Q29" s="255"/>
      <c r="R29" s="255"/>
      <c r="S29" s="255"/>
      <c r="T29" s="261"/>
    </row>
    <row r="30" spans="2:20" x14ac:dyDescent="0.2">
      <c r="B30" s="459"/>
      <c r="C30" s="461"/>
      <c r="D30" s="418"/>
      <c r="E30" s="449"/>
      <c r="F30" s="8" t="str">
        <f>IF(教務委員編集用!F69=0,"",教務委員編集用!F69)</f>
        <v>化学I</v>
      </c>
      <c r="G30" s="8">
        <f>IF(教務委員編集用!G69=0,"",教務委員編集用!G69)</f>
        <v>2</v>
      </c>
      <c r="H30" s="8" t="str">
        <f>IF(教務委員編集用!H69=0,"",教務委員編集用!H69)</f>
        <v>必修</v>
      </c>
      <c r="I30" s="8" t="str">
        <f>IF(教務委員編集用!I69=0,"",教務委員編集用!I69)</f>
        <v>履修</v>
      </c>
      <c r="J30" s="8">
        <f>IF(教務委員編集用!J69=0,"",教務委員編集用!J69)</f>
        <v>1</v>
      </c>
      <c r="K30" s="8" t="str">
        <f>IF(教務委員編集用!K69=0,"",教務委員編集用!K69)</f>
        <v>通年</v>
      </c>
      <c r="L30" s="8">
        <f>IF(教務委員編集用!L69=0,"",教務委員編集用!L69)</f>
        <v>45</v>
      </c>
      <c r="M30" s="8">
        <f>IF(教務委員編集用!M69=0,"",教務委員編集用!M69)</f>
        <v>100</v>
      </c>
      <c r="N30" s="8">
        <f>教務委員編集用!$N$69</f>
        <v>45</v>
      </c>
      <c r="O30" s="118"/>
      <c r="P30" s="119"/>
      <c r="Q30" s="255"/>
      <c r="R30" s="255"/>
      <c r="S30" s="255"/>
      <c r="T30" s="261"/>
    </row>
    <row r="31" spans="2:20" x14ac:dyDescent="0.2">
      <c r="B31" s="459"/>
      <c r="C31" s="461"/>
      <c r="D31" s="418"/>
      <c r="E31" s="449"/>
      <c r="F31" s="8" t="str">
        <f>IF(教務委員編集用!F71=0,"",教務委員編集用!F71)</f>
        <v>物理I</v>
      </c>
      <c r="G31" s="8">
        <f>IF(教務委員編集用!G71=0,"",教務委員編集用!G71)</f>
        <v>2</v>
      </c>
      <c r="H31" s="8" t="str">
        <f>IF(教務委員編集用!H71=0,"",教務委員編集用!H71)</f>
        <v>必修</v>
      </c>
      <c r="I31" s="8" t="str">
        <f>IF(教務委員編集用!I71=0,"",教務委員編集用!I71)</f>
        <v>履修</v>
      </c>
      <c r="J31" s="8">
        <f>IF(教務委員編集用!J71=0,"",教務委員編集用!J71)</f>
        <v>1</v>
      </c>
      <c r="K31" s="8" t="str">
        <f>IF(教務委員編集用!K71=0,"",教務委員編集用!K71)</f>
        <v>通年</v>
      </c>
      <c r="L31" s="8">
        <f>IF(教務委員編集用!L71=0,"",教務委員編集用!L71)</f>
        <v>45</v>
      </c>
      <c r="M31" s="8">
        <f>IF(教務委員編集用!M71=0,"",教務委員編集用!M71)</f>
        <v>100</v>
      </c>
      <c r="N31" s="8">
        <f>教務委員編集用!$N$71</f>
        <v>45</v>
      </c>
      <c r="O31" s="118"/>
      <c r="P31" s="119"/>
      <c r="Q31" s="255"/>
      <c r="R31" s="255"/>
      <c r="S31" s="255"/>
      <c r="T31" s="261"/>
    </row>
    <row r="32" spans="2:20" x14ac:dyDescent="0.2">
      <c r="B32" s="459"/>
      <c r="C32" s="461"/>
      <c r="D32" s="418"/>
      <c r="E32" s="449"/>
      <c r="F32" s="8"/>
      <c r="G32" s="8"/>
      <c r="H32" s="8"/>
      <c r="I32" s="8"/>
      <c r="J32" s="8"/>
      <c r="K32" s="8"/>
      <c r="L32" s="8"/>
      <c r="M32" s="8"/>
      <c r="N32" s="8"/>
      <c r="O32" s="8"/>
      <c r="P32" s="96"/>
      <c r="Q32" s="8"/>
      <c r="R32" s="8"/>
      <c r="S32" s="8"/>
      <c r="T32" s="93"/>
    </row>
    <row r="33" spans="2:20" ht="13.8" thickBot="1" x14ac:dyDescent="0.25">
      <c r="B33" s="459"/>
      <c r="C33" s="461"/>
      <c r="D33" s="418"/>
      <c r="E33" s="449"/>
      <c r="F33" s="9"/>
      <c r="G33" s="9"/>
      <c r="H33" s="9"/>
      <c r="I33" s="9"/>
      <c r="J33" s="9"/>
      <c r="K33" s="9"/>
      <c r="L33" s="9"/>
      <c r="M33" s="9"/>
      <c r="N33" s="9"/>
      <c r="O33" s="9"/>
      <c r="P33" s="97"/>
      <c r="Q33" s="9"/>
      <c r="R33" s="9"/>
      <c r="S33" s="9"/>
      <c r="T33" s="262"/>
    </row>
    <row r="34" spans="2:20" ht="14.4" thickTop="1" thickBot="1" x14ac:dyDescent="0.25">
      <c r="B34" s="459"/>
      <c r="C34" s="461"/>
      <c r="D34" s="441"/>
      <c r="E34" s="455"/>
      <c r="F34" s="81" t="str">
        <f>IF(教務委員編集用!F87=0,"",教務委員編集用!F87)</f>
        <v>C-1 1年小計</v>
      </c>
      <c r="G34" s="81" t="str">
        <f>IF(教務委員編集用!G87=0,"",教務委員編集用!G87)</f>
        <v/>
      </c>
      <c r="H34" s="81" t="str">
        <f>IF(教務委員編集用!H87=0,"",教務委員編集用!H87)</f>
        <v/>
      </c>
      <c r="I34" s="81" t="str">
        <f>IF(教務委員編集用!I87=0,"",教務委員編集用!I87)</f>
        <v/>
      </c>
      <c r="J34" s="81">
        <f>IF(教務委員編集用!J87=0,"",教務委員編集用!J87)</f>
        <v>1</v>
      </c>
      <c r="K34" s="81" t="str">
        <f>IF(教務委員編集用!K87=0,"",教務委員編集用!K87)</f>
        <v/>
      </c>
      <c r="L34" s="81" t="str">
        <f>IF(教務委員編集用!L87=0,"",教務委員編集用!L87)</f>
        <v/>
      </c>
      <c r="M34" s="81" t="str">
        <f>IF(教務委員編集用!M87=0,"",教務委員編集用!M87)</f>
        <v/>
      </c>
      <c r="N34" s="81"/>
      <c r="O34" s="81"/>
      <c r="P34" s="98">
        <f>教務委員編集用!T87</f>
        <v>0</v>
      </c>
      <c r="Q34" s="81"/>
      <c r="R34" s="81"/>
      <c r="S34" s="81"/>
      <c r="T34" s="263"/>
    </row>
    <row r="35" spans="2:20" ht="13.8" thickTop="1" x14ac:dyDescent="0.2">
      <c r="B35" s="459"/>
      <c r="C35" s="461"/>
      <c r="D35" s="417">
        <f>教務委員編集用!D93</f>
        <v>2</v>
      </c>
      <c r="E35" s="446" t="str">
        <f>教務委員編集用!E93</f>
        <v>工学に必要な情報技術に関するリテラシーを身につけ,使用できる.</v>
      </c>
      <c r="F35" s="10" t="str">
        <f>IF(教務委員編集用!F93=0,"",教務委員編集用!F93)</f>
        <v>情報処理基礎</v>
      </c>
      <c r="G35" s="10">
        <f>IF(教務委員編集用!G93=0,"",教務委員編集用!G93)</f>
        <v>2</v>
      </c>
      <c r="H35" s="10" t="str">
        <f>IF(教務委員編集用!H93=0,"",教務委員編集用!H93)</f>
        <v>必修</v>
      </c>
      <c r="I35" s="10" t="str">
        <f>IF(教務委員編集用!I93=0,"",教務委員編集用!I93)</f>
        <v>履修</v>
      </c>
      <c r="J35" s="10">
        <f>IF(教務委員編集用!J93=0,"",教務委員編集用!J93)</f>
        <v>1</v>
      </c>
      <c r="K35" s="10" t="str">
        <f>IF(教務委員編集用!K93=0,"",教務委員編集用!K93)</f>
        <v>通年</v>
      </c>
      <c r="L35" s="10">
        <f>IF(教務委員編集用!L93=0,"",教務委員編集用!L93)</f>
        <v>45</v>
      </c>
      <c r="M35" s="10">
        <f>IF(教務委員編集用!M93=0,"",教務委員編集用!M93)</f>
        <v>100</v>
      </c>
      <c r="N35" s="10">
        <f>教務委員編集用!$N$93</f>
        <v>45</v>
      </c>
      <c r="O35" s="118"/>
      <c r="P35" s="120"/>
      <c r="Q35" s="256"/>
      <c r="R35" s="256"/>
      <c r="S35" s="256"/>
      <c r="T35" s="264"/>
    </row>
    <row r="36" spans="2:20" x14ac:dyDescent="0.2">
      <c r="B36" s="459"/>
      <c r="C36" s="461"/>
      <c r="D36" s="418"/>
      <c r="E36" s="449"/>
      <c r="F36" s="8"/>
      <c r="G36" s="8"/>
      <c r="H36" s="8"/>
      <c r="I36" s="8"/>
      <c r="J36" s="8"/>
      <c r="K36" s="8"/>
      <c r="L36" s="8"/>
      <c r="M36" s="8"/>
      <c r="N36" s="8"/>
      <c r="O36" s="8"/>
      <c r="P36" s="96"/>
      <c r="Q36" s="8"/>
      <c r="R36" s="8"/>
      <c r="S36" s="8"/>
      <c r="T36" s="93"/>
    </row>
    <row r="37" spans="2:20" x14ac:dyDescent="0.2">
      <c r="B37" s="459"/>
      <c r="C37" s="461"/>
      <c r="D37" s="418"/>
      <c r="E37" s="449"/>
      <c r="F37" s="8"/>
      <c r="G37" s="8"/>
      <c r="H37" s="8"/>
      <c r="I37" s="8"/>
      <c r="J37" s="8"/>
      <c r="K37" s="8"/>
      <c r="L37" s="8"/>
      <c r="M37" s="8"/>
      <c r="N37" s="8"/>
      <c r="O37" s="8"/>
      <c r="P37" s="96"/>
      <c r="Q37" s="8"/>
      <c r="R37" s="8"/>
      <c r="S37" s="8"/>
      <c r="T37" s="93"/>
    </row>
    <row r="38" spans="2:20" ht="13.8" thickBot="1" x14ac:dyDescent="0.25">
      <c r="B38" s="459"/>
      <c r="C38" s="461"/>
      <c r="D38" s="418"/>
      <c r="E38" s="449"/>
      <c r="F38" s="9"/>
      <c r="G38" s="9"/>
      <c r="H38" s="9"/>
      <c r="I38" s="9"/>
      <c r="J38" s="9"/>
      <c r="K38" s="9"/>
      <c r="L38" s="9"/>
      <c r="M38" s="9"/>
      <c r="N38" s="9"/>
      <c r="O38" s="9"/>
      <c r="P38" s="97"/>
      <c r="Q38" s="9"/>
      <c r="R38" s="9"/>
      <c r="S38" s="9"/>
      <c r="T38" s="262"/>
    </row>
    <row r="39" spans="2:20" ht="14.4" thickTop="1" thickBot="1" x14ac:dyDescent="0.25">
      <c r="B39" s="459"/>
      <c r="C39" s="461"/>
      <c r="D39" s="418"/>
      <c r="E39" s="449"/>
      <c r="F39" s="10" t="str">
        <f>IF(教務委員編集用!F98=0,"",教務委員編集用!F98)</f>
        <v>C-2 1年小計</v>
      </c>
      <c r="G39" s="10" t="str">
        <f>IF(教務委員編集用!G98=0,"",教務委員編集用!G98)</f>
        <v/>
      </c>
      <c r="H39" s="10" t="str">
        <f>IF(教務委員編集用!H98=0,"",教務委員編集用!H98)</f>
        <v/>
      </c>
      <c r="I39" s="10" t="str">
        <f>IF(教務委員編集用!I98=0,"",教務委員編集用!I98)</f>
        <v/>
      </c>
      <c r="J39" s="10">
        <f>IF(教務委員編集用!J98=0,"",教務委員編集用!J98)</f>
        <v>1</v>
      </c>
      <c r="K39" s="10" t="str">
        <f>IF(教務委員編集用!K98=0,"",教務委員編集用!K98)</f>
        <v/>
      </c>
      <c r="L39" s="10" t="str">
        <f>IF(教務委員編集用!L98=0,"",教務委員編集用!L98)</f>
        <v/>
      </c>
      <c r="M39" s="10" t="str">
        <f>IF(教務委員編集用!M98=0,"",教務委員編集用!M98)</f>
        <v/>
      </c>
      <c r="N39" s="10"/>
      <c r="O39" s="78"/>
      <c r="P39" s="99">
        <f>教務委員編集用!T98</f>
        <v>0</v>
      </c>
      <c r="Q39" s="10"/>
      <c r="R39" s="10"/>
      <c r="S39" s="10"/>
      <c r="T39" s="109"/>
    </row>
    <row r="40" spans="2:20" x14ac:dyDescent="0.2">
      <c r="B40" s="450" t="str">
        <f>教務委員編集用!B105</f>
        <v>D</v>
      </c>
      <c r="C40" s="454" t="str">
        <f>教務委員編集用!C105</f>
        <v>基盤となる工学分野およびその基礎となる科学,技術の知識と技能を習得して必要とされる技術上の問題に活用できる。</v>
      </c>
      <c r="D40" s="440">
        <f>教務委員編集用!D105</f>
        <v>1</v>
      </c>
      <c r="E40" s="454" t="str">
        <f>教務委員編集用!E105</f>
        <v>基盤となる工学分野において,事象を理解し,技術士第一次試験相当の学力を身につける.</v>
      </c>
      <c r="F40" s="7" t="str">
        <f>IF(教務委員編集用!F105=0,"",教務委員編集用!F105)</f>
        <v>電気基礎</v>
      </c>
      <c r="G40" s="7">
        <f>IF(教務委員編集用!G105=0,"",教務委員編集用!G105)</f>
        <v>2</v>
      </c>
      <c r="H40" s="7" t="str">
        <f>IF(教務委員編集用!H105=0,"",教務委員編集用!H105)</f>
        <v>必修</v>
      </c>
      <c r="I40" s="7" t="str">
        <f>IF(教務委員編集用!I105=0,"",教務委員編集用!I105)</f>
        <v>履修</v>
      </c>
      <c r="J40" s="7">
        <f>IF(教務委員編集用!J105=0,"",教務委員編集用!J105)</f>
        <v>1</v>
      </c>
      <c r="K40" s="7" t="str">
        <f>IF(教務委員編集用!K105=0,"",教務委員編集用!K105)</f>
        <v>通年</v>
      </c>
      <c r="L40" s="7">
        <f>IF(教務委員編集用!L105=0,"",教務委員編集用!L105)</f>
        <v>45</v>
      </c>
      <c r="M40" s="7">
        <f>IF(教務委員編集用!M105=0,"",教務委員編集用!M105)</f>
        <v>100</v>
      </c>
      <c r="N40" s="7">
        <f>教務委員編集用!N105</f>
        <v>45</v>
      </c>
      <c r="O40" s="118"/>
      <c r="P40" s="117"/>
      <c r="Q40" s="254"/>
      <c r="R40" s="254"/>
      <c r="S40" s="254"/>
      <c r="T40" s="260"/>
    </row>
    <row r="41" spans="2:20" x14ac:dyDescent="0.2">
      <c r="B41" s="451"/>
      <c r="C41" s="449"/>
      <c r="D41" s="418"/>
      <c r="E41" s="449"/>
      <c r="F41" s="8" t="str">
        <f>IF(教務委員編集用!F106=0,"",教務委員編集用!F106)</f>
        <v>電気電子工学実験Ⅰ</v>
      </c>
      <c r="G41" s="8">
        <f>IF(教務委員編集用!G106=0,"",教務委員編集用!G106)</f>
        <v>2</v>
      </c>
      <c r="H41" s="8" t="str">
        <f>IF(教務委員編集用!H106=0,"",教務委員編集用!H106)</f>
        <v>必修</v>
      </c>
      <c r="I41" s="8" t="str">
        <f>IF(教務委員編集用!I106=0,"",教務委員編集用!I106)</f>
        <v>履修</v>
      </c>
      <c r="J41" s="8">
        <f>IF(教務委員編集用!J106=0,"",教務委員編集用!J106)</f>
        <v>1</v>
      </c>
      <c r="K41" s="8" t="str">
        <f>IF(教務委員編集用!K106=0,"",教務委員編集用!K106)</f>
        <v>通年</v>
      </c>
      <c r="L41" s="8">
        <f>IF(教務委員編集用!L106=0,"",教務委員編集用!L106)</f>
        <v>45</v>
      </c>
      <c r="M41" s="8">
        <f>IF(教務委員編集用!M106=0,"",教務委員編集用!M106)</f>
        <v>100</v>
      </c>
      <c r="N41" s="8">
        <f>教務委員編集用!N106</f>
        <v>45</v>
      </c>
      <c r="O41" s="118"/>
      <c r="P41" s="119"/>
      <c r="Q41" s="255"/>
      <c r="R41" s="255"/>
      <c r="S41" s="255"/>
      <c r="T41" s="261"/>
    </row>
    <row r="42" spans="2:20" x14ac:dyDescent="0.2">
      <c r="B42" s="451"/>
      <c r="C42" s="449"/>
      <c r="D42" s="418"/>
      <c r="E42" s="449"/>
      <c r="F42" s="8" t="str">
        <f>IF(教務委員編集用!F127=0,"",教務委員編集用!F127)</f>
        <v>機械加工基礎実習</v>
      </c>
      <c r="G42" s="8">
        <f>IF(教務委員編集用!G127=0,"",教務委員編集用!G127)</f>
        <v>1</v>
      </c>
      <c r="H42" s="8" t="str">
        <f>IF(教務委員編集用!H127=0,"",教務委員編集用!H127)</f>
        <v>選択</v>
      </c>
      <c r="I42" s="8" t="str">
        <f>IF(教務委員編集用!I127=0,"",教務委員編集用!I127)</f>
        <v>履修</v>
      </c>
      <c r="J42" s="8">
        <f>IF(教務委員編集用!J127=0,"",教務委員編集用!J127)</f>
        <v>1</v>
      </c>
      <c r="K42" s="8" t="str">
        <f>IF(教務委員編集用!K127=0,"",教務委員編集用!K127)</f>
        <v>通年</v>
      </c>
      <c r="L42" s="8">
        <f>IF(教務委員編集用!L127=0,"",教務委員編集用!L127)</f>
        <v>22.5</v>
      </c>
      <c r="M42" s="8">
        <f>IF(教務委員編集用!M127=0,"",教務委員編集用!M127)</f>
        <v>100</v>
      </c>
      <c r="N42" s="8">
        <f>教務委員編集用!$N$127</f>
        <v>0</v>
      </c>
      <c r="O42" s="118"/>
      <c r="P42" s="119"/>
      <c r="Q42" s="255"/>
      <c r="R42" s="255"/>
      <c r="S42" s="255"/>
      <c r="T42" s="261"/>
    </row>
    <row r="43" spans="2:20" x14ac:dyDescent="0.2">
      <c r="B43" s="451"/>
      <c r="C43" s="449"/>
      <c r="D43" s="418"/>
      <c r="E43" s="449"/>
      <c r="F43" s="8"/>
      <c r="G43" s="8"/>
      <c r="H43" s="8"/>
      <c r="I43" s="8"/>
      <c r="J43" s="8"/>
      <c r="K43" s="8"/>
      <c r="L43" s="8"/>
      <c r="M43" s="8"/>
      <c r="N43" s="8"/>
      <c r="O43" s="8"/>
      <c r="P43" s="101"/>
      <c r="Q43" s="8"/>
      <c r="R43" s="8"/>
      <c r="S43" s="8"/>
      <c r="T43" s="93"/>
    </row>
    <row r="44" spans="2:20" x14ac:dyDescent="0.2">
      <c r="B44" s="451"/>
      <c r="C44" s="449"/>
      <c r="D44" s="418"/>
      <c r="E44" s="449"/>
      <c r="F44" s="8"/>
      <c r="G44" s="8"/>
      <c r="H44" s="8"/>
      <c r="I44" s="8"/>
      <c r="J44" s="8"/>
      <c r="K44" s="8"/>
      <c r="L44" s="8"/>
      <c r="M44" s="8"/>
      <c r="N44" s="8"/>
      <c r="O44" s="8"/>
      <c r="P44" s="101"/>
      <c r="Q44" s="8"/>
      <c r="R44" s="8"/>
      <c r="S44" s="8"/>
      <c r="T44" s="93"/>
    </row>
    <row r="45" spans="2:20" ht="13.8" thickBot="1" x14ac:dyDescent="0.25">
      <c r="B45" s="451"/>
      <c r="C45" s="449"/>
      <c r="D45" s="418"/>
      <c r="E45" s="449"/>
      <c r="F45" s="9"/>
      <c r="G45" s="9"/>
      <c r="H45" s="9"/>
      <c r="I45" s="9"/>
      <c r="J45" s="9"/>
      <c r="K45" s="9"/>
      <c r="L45" s="9"/>
      <c r="M45" s="9"/>
      <c r="N45" s="9"/>
      <c r="O45" s="9"/>
      <c r="P45" s="102"/>
      <c r="Q45" s="9"/>
      <c r="R45" s="9"/>
      <c r="S45" s="9"/>
      <c r="T45" s="262"/>
    </row>
    <row r="46" spans="2:20" ht="14.4" thickTop="1" thickBot="1" x14ac:dyDescent="0.25">
      <c r="B46" s="451"/>
      <c r="C46" s="449"/>
      <c r="D46" s="418"/>
      <c r="E46" s="449"/>
      <c r="F46" s="10" t="str">
        <f>IF(教務委員編集用!F129=0,"",教務委員編集用!F129)</f>
        <v>D-1 1年小計</v>
      </c>
      <c r="G46" s="10" t="str">
        <f>IF(教務委員編集用!G129=0,"",教務委員編集用!G129)</f>
        <v/>
      </c>
      <c r="H46" s="10" t="str">
        <f>IF(教務委員編集用!H129=0,"",教務委員編集用!H129)</f>
        <v/>
      </c>
      <c r="I46" s="10" t="str">
        <f>IF(教務委員編集用!I129=0,"",教務委員編集用!I129)</f>
        <v/>
      </c>
      <c r="J46" s="10">
        <f>IF(教務委員編集用!J129=0,"",教務委員編集用!J129)</f>
        <v>1</v>
      </c>
      <c r="K46" s="10" t="str">
        <f>IF(教務委員編集用!K129=0,"",教務委員編集用!K129)</f>
        <v/>
      </c>
      <c r="L46" s="10" t="str">
        <f>IF(教務委員編集用!L129=0,"",教務委員編集用!L129)</f>
        <v/>
      </c>
      <c r="M46" s="10" t="str">
        <f>IF(教務委員編集用!M129=0,"",教務委員編集用!M129)</f>
        <v/>
      </c>
      <c r="N46" s="10"/>
      <c r="O46" s="10"/>
      <c r="P46" s="99">
        <f>教務委員編集用!T129</f>
        <v>0</v>
      </c>
      <c r="Q46" s="10"/>
      <c r="R46" s="10"/>
      <c r="S46" s="10"/>
      <c r="T46" s="109"/>
    </row>
    <row r="47" spans="2:20" ht="13.8" thickTop="1" x14ac:dyDescent="0.2">
      <c r="B47" s="451"/>
      <c r="C47" s="449"/>
      <c r="D47" s="465">
        <f>教務委員編集用!D135</f>
        <v>2</v>
      </c>
      <c r="E47" s="464" t="str">
        <f>教務委員編集用!E135</f>
        <v>基盤となる工学分野において,論理展開に必要な基礎問題を解くことができる.</v>
      </c>
      <c r="F47" s="14"/>
      <c r="G47" s="14"/>
      <c r="H47" s="14"/>
      <c r="I47" s="14"/>
      <c r="J47" s="14"/>
      <c r="K47" s="14"/>
      <c r="L47" s="14"/>
      <c r="M47" s="14"/>
      <c r="N47" s="14"/>
      <c r="O47" s="14"/>
      <c r="P47" s="104"/>
      <c r="Q47" s="14"/>
      <c r="R47" s="14"/>
      <c r="S47" s="14"/>
      <c r="T47" s="265"/>
    </row>
    <row r="48" spans="2:20" x14ac:dyDescent="0.2">
      <c r="B48" s="451"/>
      <c r="C48" s="449"/>
      <c r="D48" s="418"/>
      <c r="E48" s="449"/>
      <c r="F48" s="8"/>
      <c r="G48" s="8"/>
      <c r="H48" s="8"/>
      <c r="I48" s="8"/>
      <c r="J48" s="8"/>
      <c r="K48" s="8"/>
      <c r="L48" s="8"/>
      <c r="M48" s="8"/>
      <c r="N48" s="8"/>
      <c r="O48" s="8"/>
      <c r="P48" s="101"/>
      <c r="Q48" s="8"/>
      <c r="R48" s="8"/>
      <c r="S48" s="8"/>
      <c r="T48" s="93"/>
    </row>
    <row r="49" spans="2:20" ht="13.8" thickBot="1" x14ac:dyDescent="0.25">
      <c r="B49" s="451"/>
      <c r="C49" s="449"/>
      <c r="D49" s="418"/>
      <c r="E49" s="449"/>
      <c r="F49" s="9"/>
      <c r="G49" s="9"/>
      <c r="H49" s="9"/>
      <c r="I49" s="9"/>
      <c r="J49" s="9"/>
      <c r="K49" s="9"/>
      <c r="L49" s="9"/>
      <c r="M49" s="9"/>
      <c r="N49" s="9"/>
      <c r="O49" s="9"/>
      <c r="P49" s="102"/>
      <c r="Q49" s="9"/>
      <c r="R49" s="9"/>
      <c r="S49" s="9"/>
      <c r="T49" s="262"/>
    </row>
    <row r="50" spans="2:20" ht="13.8" thickTop="1" x14ac:dyDescent="0.2">
      <c r="B50" s="451"/>
      <c r="C50" s="449"/>
      <c r="D50" s="418"/>
      <c r="E50" s="449"/>
      <c r="F50" s="10" t="str">
        <f>IF(教務委員編集用!F144=0,"",教務委員編集用!F144)</f>
        <v>D-2 1年小計</v>
      </c>
      <c r="G50" s="10" t="str">
        <f>IF(教務委員編集用!G144=0,"",教務委員編集用!G144)</f>
        <v/>
      </c>
      <c r="H50" s="10" t="str">
        <f>IF(教務委員編集用!H144=0,"",教務委員編集用!H144)</f>
        <v/>
      </c>
      <c r="I50" s="10" t="str">
        <f>IF(教務委員編集用!I144=0,"",教務委員編集用!I144)</f>
        <v/>
      </c>
      <c r="J50" s="10">
        <f>IF(教務委員編集用!J144=0,"",教務委員編集用!J144)</f>
        <v>1</v>
      </c>
      <c r="K50" s="10" t="str">
        <f>IF(教務委員編集用!K144=0,"",教務委員編集用!K144)</f>
        <v/>
      </c>
      <c r="L50" s="10" t="str">
        <f>IF(教務委員編集用!L144=0,"",教務委員編集用!L144)</f>
        <v/>
      </c>
      <c r="M50" s="10" t="str">
        <f>IF(教務委員編集用!M144=0,"",教務委員編集用!M144)</f>
        <v/>
      </c>
      <c r="N50" s="10"/>
      <c r="O50" s="10"/>
      <c r="P50" s="105">
        <f>教務委員編集用!T144</f>
        <v>0</v>
      </c>
      <c r="Q50" s="10"/>
      <c r="R50" s="10"/>
      <c r="S50" s="10"/>
      <c r="T50" s="109"/>
    </row>
    <row r="51" spans="2:20" x14ac:dyDescent="0.2">
      <c r="B51" s="451"/>
      <c r="C51" s="449"/>
      <c r="D51" s="418">
        <f>教務委員編集用!D150</f>
        <v>12</v>
      </c>
      <c r="E51" s="449" t="str">
        <f>教務委員編集用!E150</f>
        <v>基盤となる工学分野において,事象を理解し,技術士第一次試験相当の学力を身につける.
基盤となる工学分野において,論理展開に必要な基礎問題を解くことができる.</v>
      </c>
      <c r="F51" s="8"/>
      <c r="G51" s="8"/>
      <c r="H51" s="8"/>
      <c r="I51" s="8"/>
      <c r="J51" s="8"/>
      <c r="K51" s="8"/>
      <c r="L51" s="8"/>
      <c r="M51" s="8"/>
      <c r="N51" s="8"/>
      <c r="O51" s="8"/>
      <c r="P51" s="101"/>
      <c r="Q51" s="8"/>
      <c r="R51" s="8"/>
      <c r="S51" s="8"/>
      <c r="T51" s="93"/>
    </row>
    <row r="52" spans="2:20" x14ac:dyDescent="0.2">
      <c r="B52" s="451"/>
      <c r="C52" s="449"/>
      <c r="D52" s="418"/>
      <c r="E52" s="449"/>
      <c r="F52" s="8"/>
      <c r="G52" s="8"/>
      <c r="H52" s="8"/>
      <c r="I52" s="8"/>
      <c r="J52" s="8"/>
      <c r="K52" s="8"/>
      <c r="L52" s="8"/>
      <c r="M52" s="8"/>
      <c r="N52" s="8"/>
      <c r="O52" s="8"/>
      <c r="P52" s="101"/>
      <c r="Q52" s="8"/>
      <c r="R52" s="8"/>
      <c r="S52" s="8"/>
      <c r="T52" s="93"/>
    </row>
    <row r="53" spans="2:20" ht="13.8" thickBot="1" x14ac:dyDescent="0.25">
      <c r="B53" s="451"/>
      <c r="C53" s="449"/>
      <c r="D53" s="418"/>
      <c r="E53" s="449"/>
      <c r="F53" s="9"/>
      <c r="G53" s="9"/>
      <c r="H53" s="9"/>
      <c r="I53" s="9"/>
      <c r="J53" s="9"/>
      <c r="K53" s="9"/>
      <c r="L53" s="9"/>
      <c r="M53" s="9"/>
      <c r="N53" s="9"/>
      <c r="O53" s="9"/>
      <c r="P53" s="102"/>
      <c r="Q53" s="9"/>
      <c r="R53" s="9"/>
      <c r="S53" s="9"/>
      <c r="T53" s="262"/>
    </row>
    <row r="54" spans="2:20" ht="14.4" thickTop="1" thickBot="1" x14ac:dyDescent="0.25">
      <c r="B54" s="451"/>
      <c r="C54" s="449"/>
      <c r="D54" s="441"/>
      <c r="E54" s="455"/>
      <c r="F54" s="81" t="str">
        <f>IF(教務委員編集用!F153=0,"",教務委員編集用!F153)</f>
        <v>D-12 1年小計</v>
      </c>
      <c r="G54" s="81" t="str">
        <f>IF(教務委員編集用!G153=0,"",教務委員編集用!G153)</f>
        <v/>
      </c>
      <c r="H54" s="81" t="str">
        <f>IF(教務委員編集用!H153=0,"",教務委員編集用!H153)</f>
        <v/>
      </c>
      <c r="I54" s="81" t="str">
        <f>IF(教務委員編集用!I153=0,"",教務委員編集用!I153)</f>
        <v/>
      </c>
      <c r="J54" s="81">
        <f>IF(教務委員編集用!J153=0,"",教務委員編集用!J153)</f>
        <v>1</v>
      </c>
      <c r="K54" s="81" t="str">
        <f>IF(教務委員編集用!K153=0,"",教務委員編集用!K153)</f>
        <v/>
      </c>
      <c r="L54" s="81" t="str">
        <f>IF(教務委員編集用!L153=0,"",教務委員編集用!L153)</f>
        <v/>
      </c>
      <c r="M54" s="81" t="str">
        <f>IF(教務委員編集用!M153=0,"",教務委員編集用!M153)</f>
        <v/>
      </c>
      <c r="N54" s="81"/>
      <c r="O54" s="81"/>
      <c r="P54" s="106">
        <f>教務委員編集用!T153</f>
        <v>0</v>
      </c>
      <c r="Q54" s="81"/>
      <c r="R54" s="81"/>
      <c r="S54" s="81"/>
      <c r="T54" s="263"/>
    </row>
    <row r="55" spans="2:20" ht="13.8" thickTop="1" x14ac:dyDescent="0.2">
      <c r="B55" s="451"/>
      <c r="C55" s="449"/>
      <c r="D55" s="417">
        <f>教務委員編集用!D159</f>
        <v>3</v>
      </c>
      <c r="E55" s="446" t="str">
        <f>教務委員編集用!E159</f>
        <v>基盤となる工学分野以外の工学分野の基礎的な知識を身につける.</v>
      </c>
      <c r="F55" s="10"/>
      <c r="G55" s="10"/>
      <c r="H55" s="10"/>
      <c r="I55" s="10"/>
      <c r="J55" s="10"/>
      <c r="K55" s="10"/>
      <c r="L55" s="10"/>
      <c r="M55" s="10"/>
      <c r="N55" s="10"/>
      <c r="O55" s="10"/>
      <c r="P55" s="103"/>
      <c r="Q55" s="10"/>
      <c r="R55" s="10"/>
      <c r="S55" s="10"/>
      <c r="T55" s="109"/>
    </row>
    <row r="56" spans="2:20" x14ac:dyDescent="0.2">
      <c r="B56" s="451"/>
      <c r="C56" s="449"/>
      <c r="D56" s="418"/>
      <c r="E56" s="449"/>
      <c r="F56" s="8"/>
      <c r="G56" s="8"/>
      <c r="H56" s="8"/>
      <c r="I56" s="8"/>
      <c r="J56" s="8"/>
      <c r="K56" s="8"/>
      <c r="L56" s="8"/>
      <c r="M56" s="8"/>
      <c r="N56" s="8"/>
      <c r="O56" s="8"/>
      <c r="P56" s="101"/>
      <c r="Q56" s="8"/>
      <c r="R56" s="8"/>
      <c r="S56" s="8"/>
      <c r="T56" s="93"/>
    </row>
    <row r="57" spans="2:20" ht="13.8" thickBot="1" x14ac:dyDescent="0.25">
      <c r="B57" s="451"/>
      <c r="C57" s="449"/>
      <c r="D57" s="418"/>
      <c r="E57" s="449"/>
      <c r="F57" s="9"/>
      <c r="G57" s="9"/>
      <c r="H57" s="9"/>
      <c r="I57" s="9"/>
      <c r="J57" s="9"/>
      <c r="K57" s="9"/>
      <c r="L57" s="9"/>
      <c r="M57" s="9"/>
      <c r="N57" s="9"/>
      <c r="O57" s="9"/>
      <c r="P57" s="102"/>
      <c r="Q57" s="9"/>
      <c r="R57" s="9"/>
      <c r="S57" s="9"/>
      <c r="T57" s="262"/>
    </row>
    <row r="58" spans="2:20" ht="14.4" thickTop="1" thickBot="1" x14ac:dyDescent="0.25">
      <c r="B58" s="451"/>
      <c r="C58" s="449"/>
      <c r="D58" s="418"/>
      <c r="E58" s="449"/>
      <c r="F58" s="10" t="str">
        <f>IF(教務委員編集用!F161=0,"",教務委員編集用!F161)</f>
        <v>D-3 1年小計</v>
      </c>
      <c r="G58" s="10" t="str">
        <f>IF(教務委員編集用!G161=0,"",教務委員編集用!G161)</f>
        <v/>
      </c>
      <c r="H58" s="10" t="str">
        <f>IF(教務委員編集用!H161=0,"",教務委員編集用!H161)</f>
        <v/>
      </c>
      <c r="I58" s="10" t="str">
        <f>IF(教務委員編集用!I161=0,"",教務委員編集用!I161)</f>
        <v/>
      </c>
      <c r="J58" s="10">
        <f>IF(教務委員編集用!J161=0,"",教務委員編集用!J161)</f>
        <v>1</v>
      </c>
      <c r="K58" s="10" t="str">
        <f>IF(教務委員編集用!K161=0,"",教務委員編集用!K161)</f>
        <v/>
      </c>
      <c r="L58" s="10" t="str">
        <f>IF(教務委員編集用!L161=0,"",教務委員編集用!L161)</f>
        <v/>
      </c>
      <c r="M58" s="10" t="str">
        <f>IF(教務委員編集用!M161=0,"",教務委員編集用!M161)</f>
        <v/>
      </c>
      <c r="N58" s="10"/>
      <c r="O58" s="10"/>
      <c r="P58" s="105">
        <f>教務委員編集用!T161</f>
        <v>0</v>
      </c>
      <c r="Q58" s="10"/>
      <c r="R58" s="10"/>
      <c r="S58" s="10"/>
      <c r="T58" s="109"/>
    </row>
    <row r="59" spans="2:20" x14ac:dyDescent="0.2">
      <c r="B59" s="450" t="str">
        <f>教務委員編集用!B168</f>
        <v>E</v>
      </c>
      <c r="C59" s="454" t="str">
        <f>教務委員編集用!C168</f>
        <v>科学,技術および情報の知識,基盤となる工学分野で習得した知識,さらに技術者としての実践的な知識や技能を活用して,自ら問題を発見し解決する能力を養う。</v>
      </c>
      <c r="D59" s="440">
        <f>教務委員編集用!D168</f>
        <v>1</v>
      </c>
      <c r="E59" s="452" t="str">
        <f>教務委員編集用!E168</f>
        <v>科学,技術,工学に関する情報を収集し,その適否を判断してまとめることができる.</v>
      </c>
      <c r="F59" s="7"/>
      <c r="G59" s="245"/>
      <c r="H59" s="245"/>
      <c r="I59" s="245"/>
      <c r="J59" s="245"/>
      <c r="K59" s="245"/>
      <c r="L59" s="245"/>
      <c r="M59" s="245"/>
      <c r="N59" s="245"/>
      <c r="O59" s="245"/>
      <c r="P59" s="100"/>
      <c r="Q59" s="245"/>
      <c r="R59" s="245"/>
      <c r="S59" s="245"/>
      <c r="T59" s="266"/>
    </row>
    <row r="60" spans="2:20" x14ac:dyDescent="0.2">
      <c r="B60" s="468"/>
      <c r="C60" s="446"/>
      <c r="D60" s="417"/>
      <c r="E60" s="462"/>
      <c r="F60" s="10"/>
      <c r="G60" s="246"/>
      <c r="H60" s="246"/>
      <c r="I60" s="246"/>
      <c r="J60" s="246"/>
      <c r="K60" s="246"/>
      <c r="L60" s="246"/>
      <c r="M60" s="246"/>
      <c r="N60" s="246"/>
      <c r="O60" s="246"/>
      <c r="P60" s="103"/>
      <c r="Q60" s="246"/>
      <c r="R60" s="246"/>
      <c r="S60" s="246"/>
      <c r="T60" s="110"/>
    </row>
    <row r="61" spans="2:20" x14ac:dyDescent="0.2">
      <c r="B61" s="468"/>
      <c r="C61" s="446"/>
      <c r="D61" s="417"/>
      <c r="E61" s="462"/>
      <c r="F61" s="10"/>
      <c r="G61" s="246"/>
      <c r="H61" s="246"/>
      <c r="I61" s="246"/>
      <c r="J61" s="246"/>
      <c r="K61" s="246"/>
      <c r="L61" s="246"/>
      <c r="M61" s="246"/>
      <c r="N61" s="246"/>
      <c r="O61" s="246"/>
      <c r="P61" s="103"/>
      <c r="Q61" s="246"/>
      <c r="R61" s="246"/>
      <c r="S61" s="246"/>
      <c r="T61" s="110"/>
    </row>
    <row r="62" spans="2:20" x14ac:dyDescent="0.2">
      <c r="B62" s="451"/>
      <c r="C62" s="449"/>
      <c r="D62" s="418"/>
      <c r="E62" s="453"/>
      <c r="F62" s="8"/>
      <c r="G62" s="247"/>
      <c r="H62" s="247"/>
      <c r="I62" s="247"/>
      <c r="J62" s="247"/>
      <c r="K62" s="247"/>
      <c r="L62" s="247"/>
      <c r="M62" s="247"/>
      <c r="N62" s="247"/>
      <c r="O62" s="247"/>
      <c r="P62" s="101"/>
      <c r="Q62" s="247"/>
      <c r="R62" s="247"/>
      <c r="S62" s="247"/>
      <c r="T62" s="111"/>
    </row>
    <row r="63" spans="2:20" ht="13.8" thickBot="1" x14ac:dyDescent="0.25">
      <c r="B63" s="451"/>
      <c r="C63" s="449"/>
      <c r="D63" s="418"/>
      <c r="E63" s="453"/>
      <c r="F63" s="9"/>
      <c r="G63" s="248"/>
      <c r="H63" s="248"/>
      <c r="I63" s="248"/>
      <c r="J63" s="248"/>
      <c r="K63" s="248"/>
      <c r="L63" s="248"/>
      <c r="M63" s="248"/>
      <c r="N63" s="248"/>
      <c r="O63" s="248"/>
      <c r="P63" s="102"/>
      <c r="Q63" s="248"/>
      <c r="R63" s="248"/>
      <c r="S63" s="248"/>
      <c r="T63" s="267"/>
    </row>
    <row r="64" spans="2:20" ht="14.4" thickTop="1" thickBot="1" x14ac:dyDescent="0.25">
      <c r="B64" s="451"/>
      <c r="C64" s="449"/>
      <c r="D64" s="441"/>
      <c r="E64" s="463"/>
      <c r="F64" s="81" t="str">
        <f>IF(教務委員編集用!F169=0,"",教務委員編集用!F169)</f>
        <v>E-1 1年小計</v>
      </c>
      <c r="G64" s="81" t="str">
        <f>IF(教務委員編集用!G169=0,"",教務委員編集用!G169)</f>
        <v/>
      </c>
      <c r="H64" s="81" t="str">
        <f>IF(教務委員編集用!H169=0,"",教務委員編集用!H169)</f>
        <v/>
      </c>
      <c r="I64" s="81" t="str">
        <f>IF(教務委員編集用!I169=0,"",教務委員編集用!I169)</f>
        <v/>
      </c>
      <c r="J64" s="81">
        <f>IF(教務委員編集用!J169=0,"",教務委員編集用!J169)</f>
        <v>1</v>
      </c>
      <c r="K64" s="81" t="str">
        <f>IF(教務委員編集用!K169=0,"",教務委員編集用!K169)</f>
        <v/>
      </c>
      <c r="L64" s="81" t="str">
        <f>IF(教務委員編集用!L169=0,"",教務委員編集用!L169)</f>
        <v/>
      </c>
      <c r="M64" s="81" t="str">
        <f>IF(教務委員編集用!M169=0,"",教務委員編集用!M169)</f>
        <v/>
      </c>
      <c r="N64" s="81"/>
      <c r="O64" s="81"/>
      <c r="P64" s="106">
        <f>教務委員編集用!T169</f>
        <v>0</v>
      </c>
      <c r="Q64" s="81"/>
      <c r="R64" s="81"/>
      <c r="S64" s="81"/>
      <c r="T64" s="263"/>
    </row>
    <row r="65" spans="2:20" ht="13.8" thickTop="1" x14ac:dyDescent="0.2">
      <c r="B65" s="451"/>
      <c r="C65" s="449"/>
      <c r="D65" s="417">
        <f>教務委員編集用!D175</f>
        <v>2</v>
      </c>
      <c r="E65" s="446" t="str">
        <f>教務委員編集用!E175</f>
        <v>習得した知識や技能を課題に対して利用できる.</v>
      </c>
      <c r="F65" s="10"/>
      <c r="G65" s="246"/>
      <c r="H65" s="246"/>
      <c r="I65" s="246"/>
      <c r="J65" s="246"/>
      <c r="K65" s="246"/>
      <c r="L65" s="246"/>
      <c r="M65" s="246"/>
      <c r="N65" s="246"/>
      <c r="O65" s="246"/>
      <c r="P65" s="103"/>
      <c r="Q65" s="246"/>
      <c r="R65" s="246"/>
      <c r="S65" s="246"/>
      <c r="T65" s="110"/>
    </row>
    <row r="66" spans="2:20" x14ac:dyDescent="0.2">
      <c r="B66" s="451"/>
      <c r="C66" s="449"/>
      <c r="D66" s="417"/>
      <c r="E66" s="446"/>
      <c r="F66" s="10"/>
      <c r="G66" s="246"/>
      <c r="H66" s="246"/>
      <c r="I66" s="246"/>
      <c r="J66" s="246"/>
      <c r="K66" s="246"/>
      <c r="L66" s="246"/>
      <c r="M66" s="246"/>
      <c r="N66" s="246"/>
      <c r="O66" s="246"/>
      <c r="P66" s="103"/>
      <c r="Q66" s="246"/>
      <c r="R66" s="246"/>
      <c r="S66" s="246"/>
      <c r="T66" s="110"/>
    </row>
    <row r="67" spans="2:20" x14ac:dyDescent="0.2">
      <c r="B67" s="451"/>
      <c r="C67" s="449"/>
      <c r="D67" s="418"/>
      <c r="E67" s="449"/>
      <c r="F67" s="8"/>
      <c r="G67" s="247"/>
      <c r="H67" s="247"/>
      <c r="I67" s="247"/>
      <c r="J67" s="247"/>
      <c r="K67" s="247"/>
      <c r="L67" s="247"/>
      <c r="M67" s="247"/>
      <c r="N67" s="247"/>
      <c r="O67" s="247"/>
      <c r="P67" s="101"/>
      <c r="Q67" s="247"/>
      <c r="R67" s="247"/>
      <c r="S67" s="247"/>
      <c r="T67" s="111"/>
    </row>
    <row r="68" spans="2:20" ht="13.8" thickBot="1" x14ac:dyDescent="0.25">
      <c r="B68" s="451"/>
      <c r="C68" s="449"/>
      <c r="D68" s="418"/>
      <c r="E68" s="449"/>
      <c r="F68" s="9"/>
      <c r="G68" s="248"/>
      <c r="H68" s="248"/>
      <c r="I68" s="248"/>
      <c r="J68" s="248"/>
      <c r="K68" s="248"/>
      <c r="L68" s="248"/>
      <c r="M68" s="248"/>
      <c r="N68" s="248"/>
      <c r="O68" s="248"/>
      <c r="P68" s="102"/>
      <c r="Q68" s="248"/>
      <c r="R68" s="248"/>
      <c r="S68" s="248"/>
      <c r="T68" s="267"/>
    </row>
    <row r="69" spans="2:20" ht="14.4" thickTop="1" thickBot="1" x14ac:dyDescent="0.25">
      <c r="B69" s="451"/>
      <c r="C69" s="449"/>
      <c r="D69" s="418"/>
      <c r="E69" s="449"/>
      <c r="F69" s="10" t="str">
        <f>IF(教務委員編集用!F176=0,"",教務委員編集用!F176)</f>
        <v>E-2 1年小計</v>
      </c>
      <c r="G69" s="10" t="str">
        <f>IF(教務委員編集用!G176=0,"",教務委員編集用!G176)</f>
        <v/>
      </c>
      <c r="H69" s="10" t="str">
        <f>IF(教務委員編集用!H176=0,"",教務委員編集用!H176)</f>
        <v/>
      </c>
      <c r="I69" s="10" t="str">
        <f>IF(教務委員編集用!I176=0,"",教務委員編集用!I176)</f>
        <v/>
      </c>
      <c r="J69" s="10">
        <f>IF(教務委員編集用!J176=0,"",教務委員編集用!J176)</f>
        <v>1</v>
      </c>
      <c r="K69" s="10" t="str">
        <f>IF(教務委員編集用!K176=0,"",教務委員編集用!K176)</f>
        <v/>
      </c>
      <c r="L69" s="10" t="str">
        <f>IF(教務委員編集用!L176=0,"",教務委員編集用!L176)</f>
        <v/>
      </c>
      <c r="M69" s="10" t="str">
        <f>IF(教務委員編集用!M176=0,"",教務委員編集用!M176)</f>
        <v/>
      </c>
      <c r="N69" s="10"/>
      <c r="O69" s="10"/>
      <c r="P69" s="105">
        <f>教務委員編集用!T176</f>
        <v>0</v>
      </c>
      <c r="Q69" s="10"/>
      <c r="R69" s="10"/>
      <c r="S69" s="10"/>
      <c r="T69" s="109"/>
    </row>
    <row r="70" spans="2:20" ht="13.5" customHeight="1" x14ac:dyDescent="0.2">
      <c r="B70" s="450" t="str">
        <f>教務委員編集用!B183</f>
        <v>F</v>
      </c>
      <c r="C70" s="452" t="str">
        <f>教務委員編集用!C183</f>
        <v>具体的なテーマについて論理的な記述と説明および討論できる能力を身につける。</v>
      </c>
      <c r="D70" s="440">
        <f>教務委員編集用!D183</f>
        <v>1</v>
      </c>
      <c r="E70" s="454" t="str">
        <f>教務委員編集用!E183</f>
        <v>学習成果を適切な文章,図等により表現できる.</v>
      </c>
      <c r="F70" s="7"/>
      <c r="G70" s="245"/>
      <c r="H70" s="245"/>
      <c r="I70" s="245"/>
      <c r="J70" s="245"/>
      <c r="K70" s="245"/>
      <c r="L70" s="245"/>
      <c r="M70" s="245"/>
      <c r="N70" s="245"/>
      <c r="O70" s="245"/>
      <c r="P70" s="100"/>
      <c r="Q70" s="245"/>
      <c r="R70" s="245"/>
      <c r="S70" s="245"/>
      <c r="T70" s="266"/>
    </row>
    <row r="71" spans="2:20" x14ac:dyDescent="0.2">
      <c r="B71" s="451"/>
      <c r="C71" s="453"/>
      <c r="D71" s="418"/>
      <c r="E71" s="449"/>
      <c r="F71" s="8"/>
      <c r="G71" s="247"/>
      <c r="H71" s="247"/>
      <c r="I71" s="247"/>
      <c r="J71" s="247"/>
      <c r="K71" s="247"/>
      <c r="L71" s="247"/>
      <c r="M71" s="247"/>
      <c r="N71" s="247"/>
      <c r="O71" s="247"/>
      <c r="P71" s="101"/>
      <c r="Q71" s="247"/>
      <c r="R71" s="247"/>
      <c r="S71" s="247"/>
      <c r="T71" s="111"/>
    </row>
    <row r="72" spans="2:20" ht="13.8" thickBot="1" x14ac:dyDescent="0.25">
      <c r="B72" s="451"/>
      <c r="C72" s="453"/>
      <c r="D72" s="418"/>
      <c r="E72" s="449"/>
      <c r="F72" s="9"/>
      <c r="G72" s="248"/>
      <c r="H72" s="248"/>
      <c r="I72" s="248"/>
      <c r="J72" s="248"/>
      <c r="K72" s="248"/>
      <c r="L72" s="248"/>
      <c r="M72" s="248"/>
      <c r="N72" s="248"/>
      <c r="O72" s="248"/>
      <c r="P72" s="102"/>
      <c r="Q72" s="248"/>
      <c r="R72" s="248"/>
      <c r="S72" s="248"/>
      <c r="T72" s="267"/>
    </row>
    <row r="73" spans="2:20" ht="14.4" thickTop="1" thickBot="1" x14ac:dyDescent="0.25">
      <c r="B73" s="451"/>
      <c r="C73" s="453"/>
      <c r="D73" s="441"/>
      <c r="E73" s="455"/>
      <c r="F73" s="81" t="str">
        <f>IF(教務委員編集用!F184=0,"",教務委員編集用!F184)</f>
        <v>F-1 1年小計</v>
      </c>
      <c r="G73" s="88" t="str">
        <f>IF(教務委員編集用!G184=0,"",教務委員編集用!G184)</f>
        <v/>
      </c>
      <c r="H73" s="88" t="str">
        <f>IF(教務委員編集用!H184=0,"",教務委員編集用!H184)</f>
        <v/>
      </c>
      <c r="I73" s="88" t="str">
        <f>IF(教務委員編集用!I184=0,"",教務委員編集用!I184)</f>
        <v/>
      </c>
      <c r="J73" s="88">
        <f>IF(教務委員編集用!J184=0,"",教務委員編集用!J184)</f>
        <v>1</v>
      </c>
      <c r="K73" s="88" t="str">
        <f>IF(教務委員編集用!K184=0,"",教務委員編集用!K184)</f>
        <v/>
      </c>
      <c r="L73" s="88" t="str">
        <f>IF(教務委員編集用!L184=0,"",教務委員編集用!L184)</f>
        <v/>
      </c>
      <c r="M73" s="88" t="str">
        <f>IF(教務委員編集用!M184=0,"",教務委員編集用!M184)</f>
        <v/>
      </c>
      <c r="N73" s="88"/>
      <c r="O73" s="88"/>
      <c r="P73" s="98">
        <f>教務委員編集用!T184</f>
        <v>0</v>
      </c>
      <c r="Q73" s="88"/>
      <c r="R73" s="88"/>
      <c r="S73" s="88"/>
      <c r="T73" s="268"/>
    </row>
    <row r="74" spans="2:20" ht="13.8" thickTop="1" x14ac:dyDescent="0.2">
      <c r="B74" s="451"/>
      <c r="C74" s="453"/>
      <c r="D74" s="417">
        <f>教務委員編集用!D190</f>
        <v>2</v>
      </c>
      <c r="E74" s="446" t="str">
        <f>教務委員編集用!E190</f>
        <v>基盤となる工学分野において,必要な英語の基礎力を身につける.</v>
      </c>
      <c r="F74" s="10" t="str">
        <f>IF(教務委員編集用!F190=0,"",教務委員編集用!F190)</f>
        <v>英語IA</v>
      </c>
      <c r="G74" s="246">
        <f>IF(教務委員編集用!G190=0,"",教務委員編集用!G190)</f>
        <v>2</v>
      </c>
      <c r="H74" s="246" t="str">
        <f>IF(教務委員編集用!H190=0,"",教務委員編集用!H190)</f>
        <v>必修</v>
      </c>
      <c r="I74" s="246" t="str">
        <f>IF(教務委員編集用!I190=0,"",教務委員編集用!I190)</f>
        <v>履修</v>
      </c>
      <c r="J74" s="246">
        <f>IF(教務委員編集用!J190=0,"",教務委員編集用!J190)</f>
        <v>1</v>
      </c>
      <c r="K74" s="246" t="str">
        <f>IF(教務委員編集用!K190=0,"",教務委員編集用!K190)</f>
        <v>通年</v>
      </c>
      <c r="L74" s="246">
        <f>IF(教務委員編集用!L190=0,"",教務委員編集用!L190)</f>
        <v>45</v>
      </c>
      <c r="M74" s="246">
        <f>IF(教務委員編集用!M190=0,"",教務委員編集用!M190)</f>
        <v>100</v>
      </c>
      <c r="N74" s="246">
        <f>教務委員編集用!N190</f>
        <v>45</v>
      </c>
      <c r="O74" s="118"/>
      <c r="P74" s="120"/>
      <c r="Q74" s="257"/>
      <c r="R74" s="257"/>
      <c r="S74" s="257"/>
      <c r="T74" s="269"/>
    </row>
    <row r="75" spans="2:20" x14ac:dyDescent="0.2">
      <c r="B75" s="451"/>
      <c r="C75" s="453"/>
      <c r="D75" s="418"/>
      <c r="E75" s="449"/>
      <c r="F75" s="8" t="str">
        <f>IF(教務委員編集用!F191=0,"",教務委員編集用!F191)</f>
        <v>英語IB</v>
      </c>
      <c r="G75" s="247">
        <f>IF(教務委員編集用!G191=0,"",教務委員編集用!G191)</f>
        <v>4</v>
      </c>
      <c r="H75" s="247" t="str">
        <f>IF(教務委員編集用!H191=0,"",教務委員編集用!H191)</f>
        <v>必修</v>
      </c>
      <c r="I75" s="247" t="str">
        <f>IF(教務委員編集用!I191=0,"",教務委員編集用!I191)</f>
        <v>履修</v>
      </c>
      <c r="J75" s="247">
        <f>IF(教務委員編集用!J191=0,"",教務委員編集用!J191)</f>
        <v>1</v>
      </c>
      <c r="K75" s="247" t="str">
        <f>IF(教務委員編集用!K191=0,"",教務委員編集用!K191)</f>
        <v>通年</v>
      </c>
      <c r="L75" s="247">
        <f>IF(教務委員編集用!L191=0,"",教務委員編集用!L191)</f>
        <v>90</v>
      </c>
      <c r="M75" s="247">
        <f>IF(教務委員編集用!M191=0,"",教務委員編集用!M191)</f>
        <v>100</v>
      </c>
      <c r="N75" s="247">
        <f>教務委員編集用!N191</f>
        <v>90</v>
      </c>
      <c r="O75" s="118"/>
      <c r="P75" s="119"/>
      <c r="Q75" s="258"/>
      <c r="R75" s="258"/>
      <c r="S75" s="258"/>
      <c r="T75" s="270"/>
    </row>
    <row r="76" spans="2:20" x14ac:dyDescent="0.2">
      <c r="B76" s="451"/>
      <c r="C76" s="453"/>
      <c r="D76" s="418"/>
      <c r="E76" s="449"/>
      <c r="F76" s="8"/>
      <c r="G76" s="247"/>
      <c r="H76" s="247"/>
      <c r="I76" s="247"/>
      <c r="J76" s="247"/>
      <c r="K76" s="247"/>
      <c r="L76" s="247"/>
      <c r="M76" s="247"/>
      <c r="N76" s="247"/>
      <c r="O76" s="247"/>
      <c r="P76" s="96"/>
      <c r="Q76" s="247"/>
      <c r="R76" s="247"/>
      <c r="S76" s="247"/>
      <c r="T76" s="111"/>
    </row>
    <row r="77" spans="2:20" x14ac:dyDescent="0.2">
      <c r="B77" s="451"/>
      <c r="C77" s="453"/>
      <c r="D77" s="418"/>
      <c r="E77" s="449"/>
      <c r="F77" s="8"/>
      <c r="G77" s="247"/>
      <c r="H77" s="247"/>
      <c r="I77" s="247"/>
      <c r="J77" s="247"/>
      <c r="K77" s="247"/>
      <c r="L77" s="247"/>
      <c r="M77" s="247"/>
      <c r="N77" s="247"/>
      <c r="O77" s="247"/>
      <c r="P77" s="96"/>
      <c r="Q77" s="247"/>
      <c r="R77" s="247"/>
      <c r="S77" s="247"/>
      <c r="T77" s="111"/>
    </row>
    <row r="78" spans="2:20" ht="13.8" thickBot="1" x14ac:dyDescent="0.25">
      <c r="B78" s="451"/>
      <c r="C78" s="453"/>
      <c r="D78" s="418"/>
      <c r="E78" s="449"/>
      <c r="F78" s="9"/>
      <c r="G78" s="248"/>
      <c r="H78" s="248"/>
      <c r="I78" s="248"/>
      <c r="J78" s="248"/>
      <c r="K78" s="248"/>
      <c r="L78" s="248"/>
      <c r="M78" s="248"/>
      <c r="N78" s="248"/>
      <c r="O78" s="248"/>
      <c r="P78" s="97"/>
      <c r="Q78" s="248"/>
      <c r="R78" s="248"/>
      <c r="S78" s="248"/>
      <c r="T78" s="267"/>
    </row>
    <row r="79" spans="2:20" ht="14.4" thickTop="1" thickBot="1" x14ac:dyDescent="0.25">
      <c r="B79" s="451"/>
      <c r="C79" s="453"/>
      <c r="D79" s="418"/>
      <c r="E79" s="449"/>
      <c r="F79" s="10" t="str">
        <f>IF(教務委員編集用!F198=0,"",教務委員編集用!F198)</f>
        <v>F-2 1年小計</v>
      </c>
      <c r="G79" s="246" t="str">
        <f>IF(教務委員編集用!G198=0,"",教務委員編集用!G198)</f>
        <v/>
      </c>
      <c r="H79" s="246" t="str">
        <f>IF(教務委員編集用!H198=0,"",教務委員編集用!H198)</f>
        <v/>
      </c>
      <c r="I79" s="246" t="str">
        <f>IF(教務委員編集用!I198=0,"",教務委員編集用!I198)</f>
        <v/>
      </c>
      <c r="J79" s="246">
        <f>IF(教務委員編集用!J198=0,"",教務委員編集用!J198)</f>
        <v>1</v>
      </c>
      <c r="K79" s="246" t="str">
        <f>IF(教務委員編集用!K198=0,"",教務委員編集用!K198)</f>
        <v/>
      </c>
      <c r="L79" s="246" t="str">
        <f>IF(教務委員編集用!L198=0,"",教務委員編集用!L198)</f>
        <v/>
      </c>
      <c r="M79" s="246" t="str">
        <f>IF(教務委員編集用!M198=0,"",教務委員編集用!M198)</f>
        <v/>
      </c>
      <c r="N79" s="246"/>
      <c r="O79" s="246"/>
      <c r="P79" s="99">
        <f>教務委員編集用!T198</f>
        <v>0</v>
      </c>
      <c r="Q79" s="246"/>
      <c r="R79" s="246"/>
      <c r="S79" s="246"/>
      <c r="T79" s="110"/>
    </row>
    <row r="80" spans="2:20" x14ac:dyDescent="0.2">
      <c r="B80" s="450" t="str">
        <f>教務委員編集用!B205</f>
        <v>G</v>
      </c>
      <c r="C80" s="454" t="str">
        <f>教務委員編集用!C205</f>
        <v>習得した工学分野の知識を基に,課題の達成に向けて自ら問題を発見し,それに対処するための業務を自主的・継続的かつ組織的に遂行する能力を身につける。</v>
      </c>
      <c r="D80" s="440">
        <f>教務委員編集用!D205</f>
        <v>1</v>
      </c>
      <c r="E80" s="454" t="str">
        <f>教務委員編集用!E205</f>
        <v>自己の能力を把握し,その向上のために自主的に学習を遂行てきる.</v>
      </c>
      <c r="F80" s="7"/>
      <c r="G80" s="245"/>
      <c r="H80" s="245"/>
      <c r="I80" s="245"/>
      <c r="J80" s="245"/>
      <c r="K80" s="245"/>
      <c r="L80" s="245"/>
      <c r="M80" s="245"/>
      <c r="N80" s="245"/>
      <c r="O80" s="245"/>
      <c r="P80" s="100"/>
      <c r="Q80" s="245"/>
      <c r="R80" s="245"/>
      <c r="S80" s="245"/>
      <c r="T80" s="266"/>
    </row>
    <row r="81" spans="2:20" x14ac:dyDescent="0.2">
      <c r="B81" s="468"/>
      <c r="C81" s="446"/>
      <c r="D81" s="417"/>
      <c r="E81" s="446"/>
      <c r="F81" s="10"/>
      <c r="G81" s="246"/>
      <c r="H81" s="246"/>
      <c r="I81" s="246"/>
      <c r="J81" s="246"/>
      <c r="K81" s="246"/>
      <c r="L81" s="246"/>
      <c r="M81" s="246"/>
      <c r="N81" s="246"/>
      <c r="O81" s="246"/>
      <c r="P81" s="103"/>
      <c r="Q81" s="246"/>
      <c r="R81" s="246"/>
      <c r="S81" s="246"/>
      <c r="T81" s="110"/>
    </row>
    <row r="82" spans="2:20" x14ac:dyDescent="0.2">
      <c r="B82" s="451"/>
      <c r="C82" s="449"/>
      <c r="D82" s="418"/>
      <c r="E82" s="449"/>
      <c r="F82" s="8"/>
      <c r="G82" s="247"/>
      <c r="H82" s="247"/>
      <c r="I82" s="247"/>
      <c r="J82" s="247"/>
      <c r="K82" s="247"/>
      <c r="L82" s="247"/>
      <c r="M82" s="247"/>
      <c r="N82" s="247"/>
      <c r="O82" s="247"/>
      <c r="P82" s="101"/>
      <c r="Q82" s="247"/>
      <c r="R82" s="247"/>
      <c r="S82" s="247"/>
      <c r="T82" s="111"/>
    </row>
    <row r="83" spans="2:20" ht="13.8" thickBot="1" x14ac:dyDescent="0.25">
      <c r="B83" s="451"/>
      <c r="C83" s="449"/>
      <c r="D83" s="418"/>
      <c r="E83" s="449"/>
      <c r="F83" s="9"/>
      <c r="G83" s="248"/>
      <c r="H83" s="248"/>
      <c r="I83" s="248"/>
      <c r="J83" s="248"/>
      <c r="K83" s="248"/>
      <c r="L83" s="248"/>
      <c r="M83" s="248"/>
      <c r="N83" s="248"/>
      <c r="O83" s="248"/>
      <c r="P83" s="102"/>
      <c r="Q83" s="248"/>
      <c r="R83" s="248"/>
      <c r="S83" s="248"/>
      <c r="T83" s="267"/>
    </row>
    <row r="84" spans="2:20" ht="14.4" thickTop="1" thickBot="1" x14ac:dyDescent="0.25">
      <c r="B84" s="451"/>
      <c r="C84" s="449"/>
      <c r="D84" s="441"/>
      <c r="E84" s="455"/>
      <c r="F84" s="81" t="str">
        <f>IF(教務委員編集用!F206=0,"",教務委員編集用!F206)</f>
        <v>G-1 1年小計</v>
      </c>
      <c r="G84" s="88" t="str">
        <f>IF(教務委員編集用!G206=0,"",教務委員編集用!G206)</f>
        <v/>
      </c>
      <c r="H84" s="88" t="str">
        <f>IF(教務委員編集用!H206=0,"",教務委員編集用!H206)</f>
        <v/>
      </c>
      <c r="I84" s="88" t="str">
        <f>IF(教務委員編集用!I206=0,"",教務委員編集用!I206)</f>
        <v/>
      </c>
      <c r="J84" s="88">
        <f>IF(教務委員編集用!J206=0,"",教務委員編集用!J206)</f>
        <v>1</v>
      </c>
      <c r="K84" s="88" t="str">
        <f>IF(教務委員編集用!K206=0,"",教務委員編集用!K206)</f>
        <v/>
      </c>
      <c r="L84" s="88" t="str">
        <f>IF(教務委員編集用!L206=0,"",教務委員編集用!L206)</f>
        <v/>
      </c>
      <c r="M84" s="88" t="str">
        <f>IF(教務委員編集用!M206=0,"",教務委員編集用!M206)</f>
        <v/>
      </c>
      <c r="N84" s="88"/>
      <c r="O84" s="88"/>
      <c r="P84" s="98">
        <f>教務委員編集用!T206</f>
        <v>0</v>
      </c>
      <c r="Q84" s="88"/>
      <c r="R84" s="88"/>
      <c r="S84" s="88"/>
      <c r="T84" s="268"/>
    </row>
    <row r="85" spans="2:20" ht="13.8" thickTop="1" x14ac:dyDescent="0.2">
      <c r="B85" s="451"/>
      <c r="C85" s="449"/>
      <c r="D85" s="417">
        <f>教務委員編集用!D212</f>
        <v>2</v>
      </c>
      <c r="E85" s="446" t="str">
        <f>教務委員編集用!E212</f>
        <v>実務訓練等を通じて基盤となる工学分野に関連した業務の概要を理解できる.</v>
      </c>
      <c r="F85" s="10"/>
      <c r="G85" s="246"/>
      <c r="H85" s="246"/>
      <c r="I85" s="246"/>
      <c r="J85" s="246"/>
      <c r="K85" s="246"/>
      <c r="L85" s="246"/>
      <c r="M85" s="246"/>
      <c r="N85" s="246"/>
      <c r="O85" s="246"/>
      <c r="P85" s="103"/>
      <c r="Q85" s="246"/>
      <c r="R85" s="246"/>
      <c r="S85" s="246"/>
      <c r="T85" s="110"/>
    </row>
    <row r="86" spans="2:20" x14ac:dyDescent="0.2">
      <c r="B86" s="451"/>
      <c r="C86" s="449"/>
      <c r="D86" s="417"/>
      <c r="E86" s="446"/>
      <c r="F86" s="10"/>
      <c r="G86" s="246"/>
      <c r="H86" s="246"/>
      <c r="I86" s="246"/>
      <c r="J86" s="246"/>
      <c r="K86" s="246"/>
      <c r="L86" s="246"/>
      <c r="M86" s="246"/>
      <c r="N86" s="246"/>
      <c r="O86" s="246"/>
      <c r="P86" s="103"/>
      <c r="Q86" s="246"/>
      <c r="R86" s="246"/>
      <c r="S86" s="246"/>
      <c r="T86" s="110"/>
    </row>
    <row r="87" spans="2:20" x14ac:dyDescent="0.2">
      <c r="B87" s="451"/>
      <c r="C87" s="449"/>
      <c r="D87" s="418"/>
      <c r="E87" s="449"/>
      <c r="F87" s="8"/>
      <c r="G87" s="247"/>
      <c r="H87" s="247"/>
      <c r="I87" s="247"/>
      <c r="J87" s="247"/>
      <c r="K87" s="247"/>
      <c r="L87" s="247"/>
      <c r="M87" s="247"/>
      <c r="N87" s="247"/>
      <c r="O87" s="247"/>
      <c r="P87" s="101"/>
      <c r="Q87" s="247"/>
      <c r="R87" s="247"/>
      <c r="S87" s="247"/>
      <c r="T87" s="111"/>
    </row>
    <row r="88" spans="2:20" ht="13.8" thickBot="1" x14ac:dyDescent="0.25">
      <c r="B88" s="451"/>
      <c r="C88" s="449"/>
      <c r="D88" s="418"/>
      <c r="E88" s="449"/>
      <c r="F88" s="9"/>
      <c r="G88" s="248"/>
      <c r="H88" s="248"/>
      <c r="I88" s="248"/>
      <c r="J88" s="248"/>
      <c r="K88" s="248"/>
      <c r="L88" s="248"/>
      <c r="M88" s="248"/>
      <c r="N88" s="248"/>
      <c r="O88" s="248"/>
      <c r="P88" s="102"/>
      <c r="Q88" s="248"/>
      <c r="R88" s="248"/>
      <c r="S88" s="248"/>
      <c r="T88" s="267"/>
    </row>
    <row r="89" spans="2:20" ht="14.4" thickTop="1" thickBot="1" x14ac:dyDescent="0.25">
      <c r="B89" s="469"/>
      <c r="C89" s="470"/>
      <c r="D89" s="419"/>
      <c r="E89" s="470"/>
      <c r="F89" s="76" t="str">
        <f>IF(教務委員編集用!F214=0,"",教務委員編集用!F214)</f>
        <v>G-2 1年小計</v>
      </c>
      <c r="G89" s="77" t="str">
        <f>IF(教務委員編集用!G214=0,"",教務委員編集用!G214)</f>
        <v/>
      </c>
      <c r="H89" s="77" t="str">
        <f>IF(教務委員編集用!H214=0,"",教務委員編集用!H214)</f>
        <v/>
      </c>
      <c r="I89" s="77" t="str">
        <f>IF(教務委員編集用!I214=0,"",教務委員編集用!I214)</f>
        <v/>
      </c>
      <c r="J89" s="77">
        <f>IF(教務委員編集用!J214=0,"",教務委員編集用!J214)</f>
        <v>1</v>
      </c>
      <c r="K89" s="77" t="str">
        <f>IF(教務委員編集用!K214=0,"",教務委員編集用!K214)</f>
        <v/>
      </c>
      <c r="L89" s="77" t="str">
        <f>IF(教務委員編集用!L214=0,"",教務委員編集用!L214)</f>
        <v/>
      </c>
      <c r="M89" s="77" t="str">
        <f>IF(教務委員編集用!M214=0,"",教務委員編集用!M214)</f>
        <v/>
      </c>
      <c r="N89" s="77"/>
      <c r="O89" s="77"/>
      <c r="P89" s="107">
        <f>教務委員編集用!T214</f>
        <v>0</v>
      </c>
      <c r="Q89" s="77"/>
      <c r="R89" s="77"/>
      <c r="S89" s="77"/>
      <c r="T89" s="271"/>
    </row>
    <row r="90" spans="2:20" ht="13.8" thickBot="1" x14ac:dyDescent="0.25">
      <c r="F90" s="3" t="str">
        <f>IF(教務委員編集用!F224=0,"",教務委員編集用!F224)</f>
        <v/>
      </c>
      <c r="G90" s="3" t="str">
        <f>IF(教務委員編集用!G224=0,"",教務委員編集用!G224)</f>
        <v/>
      </c>
      <c r="H90" s="3" t="str">
        <f>IF(教務委員編集用!H224=0,"",教務委員編集用!H224)</f>
        <v/>
      </c>
      <c r="I90" s="3" t="str">
        <f>IF(教務委員編集用!I224=0,"",教務委員編集用!I224)</f>
        <v/>
      </c>
      <c r="J90" s="3" t="str">
        <f>IF(教務委員編集用!J224=0,"",教務委員編集用!J224)</f>
        <v/>
      </c>
      <c r="K90" s="3" t="str">
        <f>IF(教務委員編集用!K224=0,"",教務委員編集用!K224)</f>
        <v/>
      </c>
      <c r="L90" s="3" t="str">
        <f>IF(教務委員編集用!L224=0,"",教務委員編集用!L224)</f>
        <v/>
      </c>
      <c r="M90" s="3" t="str">
        <f>IF(教務委員編集用!M224=0,"",教務委員編集用!M224)</f>
        <v/>
      </c>
      <c r="N90" s="3" t="str">
        <f>IF(教務委員編集用!V224=0,"",教務委員編集用!V224)</f>
        <v/>
      </c>
    </row>
    <row r="91" spans="2:20" x14ac:dyDescent="0.2">
      <c r="B91" s="435" t="s">
        <v>156</v>
      </c>
      <c r="C91" s="436"/>
      <c r="D91" s="437" t="s">
        <v>157</v>
      </c>
      <c r="E91" s="437"/>
      <c r="F91" s="420"/>
      <c r="G91" s="421"/>
      <c r="H91" s="421"/>
      <c r="I91" s="421"/>
      <c r="J91" s="421"/>
      <c r="K91" s="421"/>
      <c r="L91" s="421"/>
      <c r="M91" s="421"/>
      <c r="N91" s="421"/>
      <c r="O91" s="421"/>
      <c r="P91" s="422"/>
      <c r="Q91" s="253"/>
      <c r="R91" s="253"/>
      <c r="S91" s="253"/>
      <c r="T91" s="253"/>
    </row>
    <row r="92" spans="2:20" x14ac:dyDescent="0.2">
      <c r="B92" s="413"/>
      <c r="C92" s="414"/>
      <c r="D92" s="438"/>
      <c r="E92" s="438"/>
      <c r="F92" s="423"/>
      <c r="G92" s="424"/>
      <c r="H92" s="424"/>
      <c r="I92" s="424"/>
      <c r="J92" s="424"/>
      <c r="K92" s="424"/>
      <c r="L92" s="424"/>
      <c r="M92" s="424"/>
      <c r="N92" s="424"/>
      <c r="O92" s="424"/>
      <c r="P92" s="425"/>
      <c r="Q92" s="253"/>
      <c r="R92" s="253"/>
      <c r="S92" s="253"/>
      <c r="T92" s="253"/>
    </row>
    <row r="93" spans="2:20" x14ac:dyDescent="0.2">
      <c r="B93" s="413"/>
      <c r="C93" s="414"/>
      <c r="D93" s="438"/>
      <c r="E93" s="438"/>
      <c r="F93" s="426"/>
      <c r="G93" s="427"/>
      <c r="H93" s="427"/>
      <c r="I93" s="427"/>
      <c r="J93" s="427"/>
      <c r="K93" s="427"/>
      <c r="L93" s="427"/>
      <c r="M93" s="427"/>
      <c r="N93" s="427"/>
      <c r="O93" s="427"/>
      <c r="P93" s="428"/>
      <c r="Q93" s="253"/>
      <c r="R93" s="253"/>
      <c r="S93" s="253"/>
      <c r="T93" s="253"/>
    </row>
    <row r="94" spans="2:20" x14ac:dyDescent="0.2">
      <c r="B94" s="413"/>
      <c r="C94" s="414"/>
      <c r="D94" s="438" t="s">
        <v>158</v>
      </c>
      <c r="E94" s="438"/>
      <c r="F94" s="429"/>
      <c r="G94" s="430"/>
      <c r="H94" s="430"/>
      <c r="I94" s="430"/>
      <c r="J94" s="430"/>
      <c r="K94" s="430"/>
      <c r="L94" s="430"/>
      <c r="M94" s="430"/>
      <c r="N94" s="430"/>
      <c r="O94" s="430"/>
      <c r="P94" s="431"/>
      <c r="Q94" s="253"/>
      <c r="R94" s="253"/>
      <c r="S94" s="253"/>
      <c r="T94" s="253"/>
    </row>
    <row r="95" spans="2:20" x14ac:dyDescent="0.2">
      <c r="B95" s="413"/>
      <c r="C95" s="414"/>
      <c r="D95" s="438"/>
      <c r="E95" s="438"/>
      <c r="F95" s="423"/>
      <c r="G95" s="424"/>
      <c r="H95" s="424"/>
      <c r="I95" s="424"/>
      <c r="J95" s="424"/>
      <c r="K95" s="424"/>
      <c r="L95" s="424"/>
      <c r="M95" s="424"/>
      <c r="N95" s="424"/>
      <c r="O95" s="424"/>
      <c r="P95" s="425"/>
      <c r="Q95" s="253"/>
      <c r="R95" s="253"/>
      <c r="S95" s="253"/>
      <c r="T95" s="253"/>
    </row>
    <row r="96" spans="2:20" ht="13.8" thickBot="1" x14ac:dyDescent="0.25">
      <c r="B96" s="415"/>
      <c r="C96" s="416"/>
      <c r="D96" s="439"/>
      <c r="E96" s="439"/>
      <c r="F96" s="432"/>
      <c r="G96" s="433"/>
      <c r="H96" s="433"/>
      <c r="I96" s="433"/>
      <c r="J96" s="433"/>
      <c r="K96" s="433"/>
      <c r="L96" s="433"/>
      <c r="M96" s="433"/>
      <c r="N96" s="433"/>
      <c r="O96" s="433"/>
      <c r="P96" s="434"/>
      <c r="Q96" s="253"/>
      <c r="R96" s="253"/>
      <c r="S96" s="253"/>
      <c r="T96" s="253"/>
    </row>
    <row r="97" spans="2:20" x14ac:dyDescent="0.2">
      <c r="B97" s="411" t="s">
        <v>159</v>
      </c>
      <c r="C97" s="412"/>
      <c r="D97" s="417" t="s">
        <v>160</v>
      </c>
      <c r="E97" s="417"/>
      <c r="F97" s="420"/>
      <c r="G97" s="421"/>
      <c r="H97" s="421"/>
      <c r="I97" s="421"/>
      <c r="J97" s="421"/>
      <c r="K97" s="421"/>
      <c r="L97" s="421"/>
      <c r="M97" s="421"/>
      <c r="N97" s="421"/>
      <c r="O97" s="421"/>
      <c r="P97" s="422"/>
      <c r="Q97" s="253"/>
      <c r="R97" s="253"/>
      <c r="S97" s="253"/>
      <c r="T97" s="253"/>
    </row>
    <row r="98" spans="2:20" x14ac:dyDescent="0.2">
      <c r="B98" s="413"/>
      <c r="C98" s="414"/>
      <c r="D98" s="418"/>
      <c r="E98" s="418"/>
      <c r="F98" s="423"/>
      <c r="G98" s="424"/>
      <c r="H98" s="424"/>
      <c r="I98" s="424"/>
      <c r="J98" s="424"/>
      <c r="K98" s="424"/>
      <c r="L98" s="424"/>
      <c r="M98" s="424"/>
      <c r="N98" s="424"/>
      <c r="O98" s="424"/>
      <c r="P98" s="425"/>
      <c r="Q98" s="253"/>
      <c r="R98" s="253"/>
      <c r="S98" s="253"/>
      <c r="T98" s="253"/>
    </row>
    <row r="99" spans="2:20" x14ac:dyDescent="0.2">
      <c r="B99" s="413"/>
      <c r="C99" s="414"/>
      <c r="D99" s="418"/>
      <c r="E99" s="418"/>
      <c r="F99" s="426"/>
      <c r="G99" s="427"/>
      <c r="H99" s="427"/>
      <c r="I99" s="427"/>
      <c r="J99" s="427"/>
      <c r="K99" s="427"/>
      <c r="L99" s="427"/>
      <c r="M99" s="427"/>
      <c r="N99" s="427"/>
      <c r="O99" s="427"/>
      <c r="P99" s="428"/>
      <c r="Q99" s="253"/>
      <c r="R99" s="253"/>
      <c r="S99" s="253"/>
      <c r="T99" s="253"/>
    </row>
    <row r="100" spans="2:20" x14ac:dyDescent="0.2">
      <c r="B100" s="413"/>
      <c r="C100" s="414"/>
      <c r="D100" s="418" t="s">
        <v>161</v>
      </c>
      <c r="E100" s="418"/>
      <c r="F100" s="429"/>
      <c r="G100" s="430"/>
      <c r="H100" s="430"/>
      <c r="I100" s="430"/>
      <c r="J100" s="430"/>
      <c r="K100" s="430"/>
      <c r="L100" s="430"/>
      <c r="M100" s="430"/>
      <c r="N100" s="430"/>
      <c r="O100" s="430"/>
      <c r="P100" s="431"/>
      <c r="Q100" s="253"/>
      <c r="R100" s="253"/>
      <c r="S100" s="253"/>
      <c r="T100" s="253"/>
    </row>
    <row r="101" spans="2:20" x14ac:dyDescent="0.2">
      <c r="B101" s="413"/>
      <c r="C101" s="414"/>
      <c r="D101" s="418"/>
      <c r="E101" s="418"/>
      <c r="F101" s="423"/>
      <c r="G101" s="424"/>
      <c r="H101" s="424"/>
      <c r="I101" s="424"/>
      <c r="J101" s="424"/>
      <c r="K101" s="424"/>
      <c r="L101" s="424"/>
      <c r="M101" s="424"/>
      <c r="N101" s="424"/>
      <c r="O101" s="424"/>
      <c r="P101" s="425"/>
      <c r="Q101" s="253"/>
      <c r="R101" s="253"/>
      <c r="S101" s="253"/>
      <c r="T101" s="253"/>
    </row>
    <row r="102" spans="2:20" ht="13.8" thickBot="1" x14ac:dyDescent="0.25">
      <c r="B102" s="415"/>
      <c r="C102" s="416"/>
      <c r="D102" s="419"/>
      <c r="E102" s="419"/>
      <c r="F102" s="432"/>
      <c r="G102" s="433"/>
      <c r="H102" s="433"/>
      <c r="I102" s="433"/>
      <c r="J102" s="433"/>
      <c r="K102" s="433"/>
      <c r="L102" s="433"/>
      <c r="M102" s="433"/>
      <c r="N102" s="433"/>
      <c r="O102" s="433"/>
      <c r="P102" s="434"/>
      <c r="Q102" s="253"/>
      <c r="R102" s="253"/>
      <c r="S102" s="253"/>
      <c r="T102" s="253"/>
    </row>
    <row r="103" spans="2:20" x14ac:dyDescent="0.2">
      <c r="F103" s="3" t="str">
        <f>IF(教務委員編集用!F252=0,"",教務委員編集用!F252)</f>
        <v/>
      </c>
      <c r="G103" s="3" t="str">
        <f>IF(教務委員編集用!G252=0,"",教務委員編集用!G252)</f>
        <v/>
      </c>
      <c r="H103" s="3" t="str">
        <f>IF(教務委員編集用!H252=0,"",教務委員編集用!H252)</f>
        <v/>
      </c>
      <c r="I103" s="3" t="str">
        <f>IF(教務委員編集用!I252=0,"",教務委員編集用!I252)</f>
        <v/>
      </c>
      <c r="J103" s="3" t="str">
        <f>IF(教務委員編集用!J252=0,"",教務委員編集用!J252)</f>
        <v/>
      </c>
      <c r="K103" s="3" t="str">
        <f>IF(教務委員編集用!K252=0,"",教務委員編集用!K252)</f>
        <v/>
      </c>
      <c r="L103" s="3" t="str">
        <f>IF(教務委員編集用!L252=0,"",教務委員編集用!L252)</f>
        <v/>
      </c>
      <c r="M103" s="3" t="str">
        <f>IF(教務委員編集用!M252=0,"",教務委員編集用!M252)</f>
        <v/>
      </c>
      <c r="N103" s="3" t="str">
        <f>IF(教務委員編集用!V252=0,"",教務委員編集用!V252)</f>
        <v/>
      </c>
      <c r="R103" s="3" t="str">
        <f>IF(教務委員編集用!W252=0,"",教務委員編集用!W252)</f>
        <v/>
      </c>
      <c r="S103" s="3" t="str">
        <f>IF(教務委員編集用!X252=0,"",教務委員編集用!X252)</f>
        <v/>
      </c>
    </row>
    <row r="104" spans="2:20" x14ac:dyDescent="0.2">
      <c r="F104" s="3" t="str">
        <f>IF(教務委員編集用!F253=0,"",教務委員編集用!F253)</f>
        <v/>
      </c>
      <c r="G104" s="3" t="str">
        <f>IF(教務委員編集用!G253=0,"",教務委員編集用!G253)</f>
        <v/>
      </c>
      <c r="H104" s="3" t="str">
        <f>IF(教務委員編集用!H253=0,"",教務委員編集用!H253)</f>
        <v/>
      </c>
      <c r="I104" s="3" t="str">
        <f>IF(教務委員編集用!I253=0,"",教務委員編集用!I253)</f>
        <v/>
      </c>
      <c r="J104" s="3" t="str">
        <f>IF(教務委員編集用!J253=0,"",教務委員編集用!J253)</f>
        <v/>
      </c>
      <c r="K104" s="3" t="str">
        <f>IF(教務委員編集用!K253=0,"",教務委員編集用!K253)</f>
        <v/>
      </c>
      <c r="L104" s="3" t="str">
        <f>IF(教務委員編集用!L253=0,"",教務委員編集用!L253)</f>
        <v/>
      </c>
      <c r="M104" s="3" t="str">
        <f>IF(教務委員編集用!M253=0,"",教務委員編集用!M253)</f>
        <v/>
      </c>
      <c r="N104" s="3" t="str">
        <f>IF(教務委員編集用!V253=0,"",教務委員編集用!V253)</f>
        <v/>
      </c>
      <c r="R104" s="3" t="str">
        <f>IF(教務委員編集用!W253=0,"",教務委員編集用!W253)</f>
        <v/>
      </c>
      <c r="S104" s="3" t="str">
        <f>IF(教務委員編集用!X253=0,"",教務委員編集用!X253)</f>
        <v/>
      </c>
    </row>
    <row r="105" spans="2:20" x14ac:dyDescent="0.2">
      <c r="F105" s="3" t="str">
        <f>IF(教務委員編集用!F254=0,"",教務委員編集用!F254)</f>
        <v/>
      </c>
      <c r="G105" s="3" t="str">
        <f>IF(教務委員編集用!G254=0,"",教務委員編集用!G254)</f>
        <v/>
      </c>
      <c r="H105" s="3" t="str">
        <f>IF(教務委員編集用!H254=0,"",教務委員編集用!H254)</f>
        <v/>
      </c>
      <c r="I105" s="3" t="str">
        <f>IF(教務委員編集用!I254=0,"",教務委員編集用!I254)</f>
        <v/>
      </c>
      <c r="J105" s="3" t="str">
        <f>IF(教務委員編集用!J254=0,"",教務委員編集用!J254)</f>
        <v/>
      </c>
      <c r="K105" s="3" t="str">
        <f>IF(教務委員編集用!K254=0,"",教務委員編集用!K254)</f>
        <v/>
      </c>
      <c r="L105" s="3" t="str">
        <f>IF(教務委員編集用!L254=0,"",教務委員編集用!L254)</f>
        <v/>
      </c>
      <c r="M105" s="3" t="str">
        <f>IF(教務委員編集用!M254=0,"",教務委員編集用!M254)</f>
        <v/>
      </c>
      <c r="N105" s="3" t="str">
        <f>IF(教務委員編集用!V254=0,"",教務委員編集用!V254)</f>
        <v/>
      </c>
      <c r="R105" s="3" t="str">
        <f>IF(教務委員編集用!W254=0,"",教務委員編集用!W254)</f>
        <v/>
      </c>
      <c r="S105" s="3" t="str">
        <f>IF(教務委員編集用!X254=0,"",教務委員編集用!X254)</f>
        <v/>
      </c>
    </row>
    <row r="106" spans="2:20" x14ac:dyDescent="0.2">
      <c r="F106" s="3" t="str">
        <f>IF(教務委員編集用!F255=0,"",教務委員編集用!F255)</f>
        <v/>
      </c>
      <c r="G106" s="3" t="str">
        <f>IF(教務委員編集用!G255=0,"",教務委員編集用!G255)</f>
        <v/>
      </c>
      <c r="H106" s="3" t="str">
        <f>IF(教務委員編集用!H255=0,"",教務委員編集用!H255)</f>
        <v/>
      </c>
      <c r="I106" s="3" t="str">
        <f>IF(教務委員編集用!I255=0,"",教務委員編集用!I255)</f>
        <v/>
      </c>
      <c r="J106" s="3" t="str">
        <f>IF(教務委員編集用!J255=0,"",教務委員編集用!J255)</f>
        <v/>
      </c>
      <c r="K106" s="3" t="str">
        <f>IF(教務委員編集用!K255=0,"",教務委員編集用!K255)</f>
        <v/>
      </c>
      <c r="L106" s="3" t="str">
        <f>IF(教務委員編集用!L255=0,"",教務委員編集用!L255)</f>
        <v/>
      </c>
      <c r="M106" s="3" t="str">
        <f>IF(教務委員編集用!M255=0,"",教務委員編集用!M255)</f>
        <v/>
      </c>
      <c r="N106" s="3" t="str">
        <f>IF(教務委員編集用!V255=0,"",教務委員編集用!V255)</f>
        <v/>
      </c>
      <c r="R106" s="3" t="str">
        <f>IF(教務委員編集用!W255=0,"",教務委員編集用!W255)</f>
        <v/>
      </c>
      <c r="S106" s="3" t="str">
        <f>IF(教務委員編集用!X255=0,"",教務委員編集用!X255)</f>
        <v/>
      </c>
    </row>
    <row r="107" spans="2:20" x14ac:dyDescent="0.2">
      <c r="F107" s="3" t="str">
        <f>IF(教務委員編集用!F256=0,"",教務委員編集用!F256)</f>
        <v/>
      </c>
      <c r="G107" s="3" t="str">
        <f>IF(教務委員編集用!G256=0,"",教務委員編集用!G256)</f>
        <v/>
      </c>
      <c r="H107" s="3" t="str">
        <f>IF(教務委員編集用!H256=0,"",教務委員編集用!H256)</f>
        <v/>
      </c>
      <c r="I107" s="3" t="str">
        <f>IF(教務委員編集用!I256=0,"",教務委員編集用!I256)</f>
        <v/>
      </c>
      <c r="J107" s="3" t="str">
        <f>IF(教務委員編集用!J256=0,"",教務委員編集用!J256)</f>
        <v/>
      </c>
      <c r="K107" s="3" t="str">
        <f>IF(教務委員編集用!K256=0,"",教務委員編集用!K256)</f>
        <v/>
      </c>
      <c r="L107" s="3" t="str">
        <f>IF(教務委員編集用!L256=0,"",教務委員編集用!L256)</f>
        <v/>
      </c>
      <c r="M107" s="3" t="str">
        <f>IF(教務委員編集用!M256=0,"",教務委員編集用!M256)</f>
        <v/>
      </c>
      <c r="N107" s="3" t="str">
        <f>IF(教務委員編集用!V256=0,"",教務委員編集用!V256)</f>
        <v/>
      </c>
      <c r="R107" s="3" t="str">
        <f>IF(教務委員編集用!W256=0,"",教務委員編集用!W256)</f>
        <v/>
      </c>
      <c r="S107" s="3" t="str">
        <f>IF(教務委員編集用!X256=0,"",教務委員編集用!X256)</f>
        <v/>
      </c>
    </row>
    <row r="108" spans="2:20" x14ac:dyDescent="0.2">
      <c r="F108" s="3" t="str">
        <f>IF(教務委員編集用!F257=0,"",教務委員編集用!F257)</f>
        <v/>
      </c>
      <c r="G108" s="3" t="str">
        <f>IF(教務委員編集用!G257=0,"",教務委員編集用!G257)</f>
        <v/>
      </c>
      <c r="H108" s="3" t="str">
        <f>IF(教務委員編集用!H257=0,"",教務委員編集用!H257)</f>
        <v/>
      </c>
      <c r="I108" s="3" t="str">
        <f>IF(教務委員編集用!I257=0,"",教務委員編集用!I257)</f>
        <v/>
      </c>
      <c r="J108" s="3" t="str">
        <f>IF(教務委員編集用!J257=0,"",教務委員編集用!J257)</f>
        <v/>
      </c>
      <c r="K108" s="3" t="str">
        <f>IF(教務委員編集用!K257=0,"",教務委員編集用!K257)</f>
        <v/>
      </c>
      <c r="L108" s="3" t="str">
        <f>IF(教務委員編集用!L257=0,"",教務委員編集用!L257)</f>
        <v/>
      </c>
      <c r="M108" s="3" t="str">
        <f>IF(教務委員編集用!M257=0,"",教務委員編集用!M257)</f>
        <v/>
      </c>
      <c r="N108" s="3" t="str">
        <f>IF(教務委員編集用!V257=0,"",教務委員編集用!V257)</f>
        <v/>
      </c>
      <c r="R108" s="3" t="str">
        <f>IF(教務委員編集用!W257=0,"",教務委員編集用!W257)</f>
        <v/>
      </c>
      <c r="S108" s="3" t="str">
        <f>IF(教務委員編集用!X257=0,"",教務委員編集用!X257)</f>
        <v/>
      </c>
    </row>
    <row r="109" spans="2:20" x14ac:dyDescent="0.2">
      <c r="F109" s="3" t="str">
        <f>IF(教務委員編集用!F258=0,"",教務委員編集用!F258)</f>
        <v/>
      </c>
      <c r="G109" s="3" t="str">
        <f>IF(教務委員編集用!G258=0,"",教務委員編集用!G258)</f>
        <v/>
      </c>
      <c r="H109" s="3" t="str">
        <f>IF(教務委員編集用!H258=0,"",教務委員編集用!H258)</f>
        <v/>
      </c>
      <c r="I109" s="3" t="str">
        <f>IF(教務委員編集用!I258=0,"",教務委員編集用!I258)</f>
        <v/>
      </c>
      <c r="J109" s="3" t="str">
        <f>IF(教務委員編集用!J258=0,"",教務委員編集用!J258)</f>
        <v/>
      </c>
      <c r="K109" s="3" t="str">
        <f>IF(教務委員編集用!K258=0,"",教務委員編集用!K258)</f>
        <v/>
      </c>
      <c r="L109" s="3" t="str">
        <f>IF(教務委員編集用!L258=0,"",教務委員編集用!L258)</f>
        <v/>
      </c>
      <c r="M109" s="3" t="str">
        <f>IF(教務委員編集用!M258=0,"",教務委員編集用!M258)</f>
        <v/>
      </c>
      <c r="N109" s="3" t="str">
        <f>IF(教務委員編集用!V258=0,"",教務委員編集用!V258)</f>
        <v/>
      </c>
      <c r="R109" s="3" t="str">
        <f>IF(教務委員編集用!W258=0,"",教務委員編集用!W258)</f>
        <v/>
      </c>
      <c r="S109" s="3" t="str">
        <f>IF(教務委員編集用!X258=0,"",教務委員編集用!X258)</f>
        <v/>
      </c>
    </row>
    <row r="110" spans="2:20" x14ac:dyDescent="0.2">
      <c r="F110" s="3" t="str">
        <f>IF(教務委員編集用!F259=0,"",教務委員編集用!F259)</f>
        <v/>
      </c>
      <c r="G110" s="3" t="str">
        <f>IF(教務委員編集用!G259=0,"",教務委員編集用!G259)</f>
        <v/>
      </c>
      <c r="H110" s="3" t="str">
        <f>IF(教務委員編集用!H259=0,"",教務委員編集用!H259)</f>
        <v/>
      </c>
      <c r="I110" s="3" t="str">
        <f>IF(教務委員編集用!I259=0,"",教務委員編集用!I259)</f>
        <v/>
      </c>
      <c r="J110" s="3" t="str">
        <f>IF(教務委員編集用!J259=0,"",教務委員編集用!J259)</f>
        <v/>
      </c>
      <c r="K110" s="3" t="str">
        <f>IF(教務委員編集用!K259=0,"",教務委員編集用!K259)</f>
        <v/>
      </c>
      <c r="L110" s="3" t="str">
        <f>IF(教務委員編集用!L259=0,"",教務委員編集用!L259)</f>
        <v/>
      </c>
      <c r="M110" s="3" t="str">
        <f>IF(教務委員編集用!M259=0,"",教務委員編集用!M259)</f>
        <v/>
      </c>
      <c r="N110" s="3" t="str">
        <f>IF(教務委員編集用!V259=0,"",教務委員編集用!V259)</f>
        <v/>
      </c>
      <c r="R110" s="3" t="str">
        <f>IF(教務委員編集用!W259=0,"",教務委員編集用!W259)</f>
        <v/>
      </c>
      <c r="S110" s="3" t="str">
        <f>IF(教務委員編集用!X259=0,"",教務委員編集用!X259)</f>
        <v/>
      </c>
    </row>
    <row r="111" spans="2:20" x14ac:dyDescent="0.2">
      <c r="F111" s="3" t="str">
        <f>IF(教務委員編集用!F260=0,"",教務委員編集用!F260)</f>
        <v/>
      </c>
      <c r="G111" s="3" t="str">
        <f>IF(教務委員編集用!G260=0,"",教務委員編集用!G260)</f>
        <v/>
      </c>
      <c r="H111" s="3" t="str">
        <f>IF(教務委員編集用!H260=0,"",教務委員編集用!H260)</f>
        <v/>
      </c>
      <c r="I111" s="3" t="str">
        <f>IF(教務委員編集用!I260=0,"",教務委員編集用!I260)</f>
        <v/>
      </c>
      <c r="J111" s="3" t="str">
        <f>IF(教務委員編集用!J260=0,"",教務委員編集用!J260)</f>
        <v/>
      </c>
      <c r="K111" s="3" t="str">
        <f>IF(教務委員編集用!K260=0,"",教務委員編集用!K260)</f>
        <v/>
      </c>
      <c r="L111" s="3" t="str">
        <f>IF(教務委員編集用!L260=0,"",教務委員編集用!L260)</f>
        <v/>
      </c>
      <c r="M111" s="3" t="str">
        <f>IF(教務委員編集用!M260=0,"",教務委員編集用!M260)</f>
        <v/>
      </c>
      <c r="N111" s="3" t="str">
        <f>IF(教務委員編集用!V260=0,"",教務委員編集用!V260)</f>
        <v/>
      </c>
      <c r="R111" s="3" t="str">
        <f>IF(教務委員編集用!W260=0,"",教務委員編集用!W260)</f>
        <v/>
      </c>
      <c r="S111" s="3" t="str">
        <f>IF(教務委員編集用!X260=0,"",教務委員編集用!X260)</f>
        <v/>
      </c>
    </row>
    <row r="112" spans="2:20" x14ac:dyDescent="0.2">
      <c r="F112" s="3" t="str">
        <f>IF(教務委員編集用!F261=0,"",教務委員編集用!F261)</f>
        <v/>
      </c>
      <c r="G112" s="3" t="str">
        <f>IF(教務委員編集用!G261=0,"",教務委員編集用!G261)</f>
        <v/>
      </c>
      <c r="H112" s="3" t="str">
        <f>IF(教務委員編集用!H261=0,"",教務委員編集用!H261)</f>
        <v/>
      </c>
      <c r="I112" s="3" t="str">
        <f>IF(教務委員編集用!I261=0,"",教務委員編集用!I261)</f>
        <v/>
      </c>
      <c r="J112" s="3" t="str">
        <f>IF(教務委員編集用!J261=0,"",教務委員編集用!J261)</f>
        <v/>
      </c>
      <c r="K112" s="3" t="str">
        <f>IF(教務委員編集用!K261=0,"",教務委員編集用!K261)</f>
        <v/>
      </c>
      <c r="L112" s="3" t="str">
        <f>IF(教務委員編集用!L261=0,"",教務委員編集用!L261)</f>
        <v/>
      </c>
      <c r="M112" s="3" t="str">
        <f>IF(教務委員編集用!M261=0,"",教務委員編集用!M261)</f>
        <v/>
      </c>
      <c r="N112" s="3" t="str">
        <f>IF(教務委員編集用!V261=0,"",教務委員編集用!V261)</f>
        <v/>
      </c>
      <c r="R112" s="3" t="str">
        <f>IF(教務委員編集用!W261=0,"",教務委員編集用!W261)</f>
        <v/>
      </c>
      <c r="S112" s="3" t="str">
        <f>IF(教務委員編集用!X261=0,"",教務委員編集用!X261)</f>
        <v/>
      </c>
    </row>
    <row r="113" spans="6:19" x14ac:dyDescent="0.2">
      <c r="F113" s="3" t="str">
        <f>IF(教務委員編集用!F262=0,"",教務委員編集用!F262)</f>
        <v/>
      </c>
      <c r="G113" s="3" t="str">
        <f>IF(教務委員編集用!G262=0,"",教務委員編集用!G262)</f>
        <v/>
      </c>
      <c r="H113" s="3" t="str">
        <f>IF(教務委員編集用!H262=0,"",教務委員編集用!H262)</f>
        <v/>
      </c>
      <c r="I113" s="3" t="str">
        <f>IF(教務委員編集用!I262=0,"",教務委員編集用!I262)</f>
        <v/>
      </c>
      <c r="J113" s="3" t="str">
        <f>IF(教務委員編集用!J262=0,"",教務委員編集用!J262)</f>
        <v/>
      </c>
      <c r="K113" s="3" t="str">
        <f>IF(教務委員編集用!K262=0,"",教務委員編集用!K262)</f>
        <v/>
      </c>
      <c r="L113" s="3" t="str">
        <f>IF(教務委員編集用!L262=0,"",教務委員編集用!L262)</f>
        <v/>
      </c>
      <c r="M113" s="3" t="str">
        <f>IF(教務委員編集用!M262=0,"",教務委員編集用!M262)</f>
        <v/>
      </c>
      <c r="N113" s="3" t="str">
        <f>IF(教務委員編集用!V262=0,"",教務委員編集用!V262)</f>
        <v/>
      </c>
      <c r="R113" s="3" t="str">
        <f>IF(教務委員編集用!W262=0,"",教務委員編集用!W262)</f>
        <v/>
      </c>
      <c r="S113" s="3" t="str">
        <f>IF(教務委員編集用!X262=0,"",教務委員編集用!X262)</f>
        <v/>
      </c>
    </row>
    <row r="114" spans="6:19" x14ac:dyDescent="0.2">
      <c r="F114" s="3" t="str">
        <f>IF(教務委員編集用!F263=0,"",教務委員編集用!F263)</f>
        <v/>
      </c>
      <c r="G114" s="3" t="str">
        <f>IF(教務委員編集用!G263=0,"",教務委員編集用!G263)</f>
        <v/>
      </c>
      <c r="H114" s="3" t="str">
        <f>IF(教務委員編集用!H263=0,"",教務委員編集用!H263)</f>
        <v/>
      </c>
      <c r="I114" s="3" t="str">
        <f>IF(教務委員編集用!I263=0,"",教務委員編集用!I263)</f>
        <v/>
      </c>
      <c r="J114" s="3" t="str">
        <f>IF(教務委員編集用!J263=0,"",教務委員編集用!J263)</f>
        <v/>
      </c>
      <c r="K114" s="3" t="str">
        <f>IF(教務委員編集用!K263=0,"",教務委員編集用!K263)</f>
        <v/>
      </c>
      <c r="L114" s="3" t="str">
        <f>IF(教務委員編集用!L263=0,"",教務委員編集用!L263)</f>
        <v/>
      </c>
      <c r="M114" s="3" t="str">
        <f>IF(教務委員編集用!M263=0,"",教務委員編集用!M263)</f>
        <v/>
      </c>
      <c r="N114" s="3" t="str">
        <f>IF(教務委員編集用!V263=0,"",教務委員編集用!V263)</f>
        <v/>
      </c>
      <c r="R114" s="3" t="str">
        <f>IF(教務委員編集用!W263=0,"",教務委員編集用!W263)</f>
        <v/>
      </c>
      <c r="S114" s="3" t="str">
        <f>IF(教務委員編集用!X263=0,"",教務委員編集用!X263)</f>
        <v/>
      </c>
    </row>
    <row r="115" spans="6:19" x14ac:dyDescent="0.2">
      <c r="F115" s="3" t="str">
        <f>IF(教務委員編集用!F264=0,"",教務委員編集用!F264)</f>
        <v/>
      </c>
      <c r="G115" s="3" t="str">
        <f>IF(教務委員編集用!G264=0,"",教務委員編集用!G264)</f>
        <v/>
      </c>
      <c r="H115" s="3" t="str">
        <f>IF(教務委員編集用!H264=0,"",教務委員編集用!H264)</f>
        <v/>
      </c>
      <c r="I115" s="3" t="str">
        <f>IF(教務委員編集用!I264=0,"",教務委員編集用!I264)</f>
        <v/>
      </c>
      <c r="J115" s="3" t="str">
        <f>IF(教務委員編集用!J264=0,"",教務委員編集用!J264)</f>
        <v/>
      </c>
      <c r="K115" s="3" t="str">
        <f>IF(教務委員編集用!K264=0,"",教務委員編集用!K264)</f>
        <v/>
      </c>
      <c r="L115" s="3" t="str">
        <f>IF(教務委員編集用!L264=0,"",教務委員編集用!L264)</f>
        <v/>
      </c>
      <c r="M115" s="3" t="str">
        <f>IF(教務委員編集用!M264=0,"",教務委員編集用!M264)</f>
        <v/>
      </c>
      <c r="N115" s="3" t="str">
        <f>IF(教務委員編集用!V264=0,"",教務委員編集用!V264)</f>
        <v/>
      </c>
      <c r="R115" s="3" t="str">
        <f>IF(教務委員編集用!W264=0,"",教務委員編集用!W264)</f>
        <v/>
      </c>
      <c r="S115" s="3" t="str">
        <f>IF(教務委員編集用!X264=0,"",教務委員編集用!X264)</f>
        <v/>
      </c>
    </row>
    <row r="116" spans="6:19" x14ac:dyDescent="0.2">
      <c r="F116" s="3" t="str">
        <f>IF(教務委員編集用!F265=0,"",教務委員編集用!F265)</f>
        <v/>
      </c>
      <c r="G116" s="3" t="str">
        <f>IF(教務委員編集用!G265=0,"",教務委員編集用!G265)</f>
        <v/>
      </c>
      <c r="H116" s="3" t="str">
        <f>IF(教務委員編集用!H265=0,"",教務委員編集用!H265)</f>
        <v/>
      </c>
      <c r="I116" s="3" t="str">
        <f>IF(教務委員編集用!I265=0,"",教務委員編集用!I265)</f>
        <v/>
      </c>
      <c r="J116" s="3" t="str">
        <f>IF(教務委員編集用!J265=0,"",教務委員編集用!J265)</f>
        <v/>
      </c>
      <c r="K116" s="3" t="str">
        <f>IF(教務委員編集用!K265=0,"",教務委員編集用!K265)</f>
        <v/>
      </c>
      <c r="L116" s="3" t="str">
        <f>IF(教務委員編集用!L265=0,"",教務委員編集用!L265)</f>
        <v/>
      </c>
      <c r="M116" s="3" t="str">
        <f>IF(教務委員編集用!M265=0,"",教務委員編集用!M265)</f>
        <v/>
      </c>
      <c r="N116" s="3" t="str">
        <f>IF(教務委員編集用!V265=0,"",教務委員編集用!V265)</f>
        <v/>
      </c>
      <c r="R116" s="3" t="str">
        <f>IF(教務委員編集用!W265=0,"",教務委員編集用!W265)</f>
        <v/>
      </c>
      <c r="S116" s="3" t="str">
        <f>IF(教務委員編集用!X265=0,"",教務委員編集用!X265)</f>
        <v/>
      </c>
    </row>
    <row r="117" spans="6:19" x14ac:dyDescent="0.2">
      <c r="F117" s="3" t="str">
        <f>IF(教務委員編集用!F266=0,"",教務委員編集用!F266)</f>
        <v/>
      </c>
      <c r="G117" s="3" t="str">
        <f>IF(教務委員編集用!G266=0,"",教務委員編集用!G266)</f>
        <v/>
      </c>
      <c r="H117" s="3" t="str">
        <f>IF(教務委員編集用!H266=0,"",教務委員編集用!H266)</f>
        <v/>
      </c>
      <c r="I117" s="3" t="str">
        <f>IF(教務委員編集用!I266=0,"",教務委員編集用!I266)</f>
        <v/>
      </c>
      <c r="J117" s="3" t="str">
        <f>IF(教務委員編集用!J266=0,"",教務委員編集用!J266)</f>
        <v/>
      </c>
      <c r="K117" s="3" t="str">
        <f>IF(教務委員編集用!K266=0,"",教務委員編集用!K266)</f>
        <v/>
      </c>
      <c r="L117" s="3" t="str">
        <f>IF(教務委員編集用!L266=0,"",教務委員編集用!L266)</f>
        <v/>
      </c>
      <c r="M117" s="3" t="str">
        <f>IF(教務委員編集用!M266=0,"",教務委員編集用!M266)</f>
        <v/>
      </c>
      <c r="N117" s="3" t="str">
        <f>IF(教務委員編集用!V266=0,"",教務委員編集用!V266)</f>
        <v/>
      </c>
      <c r="R117" s="3" t="str">
        <f>IF(教務委員編集用!W266=0,"",教務委員編集用!W266)</f>
        <v/>
      </c>
      <c r="S117" s="3" t="str">
        <f>IF(教務委員編集用!X266=0,"",教務委員編集用!X266)</f>
        <v/>
      </c>
    </row>
    <row r="118" spans="6:19" x14ac:dyDescent="0.2">
      <c r="F118" s="3" t="str">
        <f>IF(教務委員編集用!F267=0,"",教務委員編集用!F267)</f>
        <v/>
      </c>
      <c r="G118" s="3" t="str">
        <f>IF(教務委員編集用!G267=0,"",教務委員編集用!G267)</f>
        <v/>
      </c>
      <c r="H118" s="3" t="str">
        <f>IF(教務委員編集用!H267=0,"",教務委員編集用!H267)</f>
        <v/>
      </c>
      <c r="I118" s="3" t="str">
        <f>IF(教務委員編集用!I267=0,"",教務委員編集用!I267)</f>
        <v/>
      </c>
      <c r="J118" s="3" t="str">
        <f>IF(教務委員編集用!J267=0,"",教務委員編集用!J267)</f>
        <v/>
      </c>
      <c r="K118" s="3" t="str">
        <f>IF(教務委員編集用!K267=0,"",教務委員編集用!K267)</f>
        <v/>
      </c>
      <c r="L118" s="3" t="str">
        <f>IF(教務委員編集用!L267=0,"",教務委員編集用!L267)</f>
        <v/>
      </c>
      <c r="M118" s="3" t="str">
        <f>IF(教務委員編集用!M267=0,"",教務委員編集用!M267)</f>
        <v/>
      </c>
      <c r="N118" s="3" t="str">
        <f>IF(教務委員編集用!V267=0,"",教務委員編集用!V267)</f>
        <v/>
      </c>
      <c r="R118" s="3" t="str">
        <f>IF(教務委員編集用!W267=0,"",教務委員編集用!W267)</f>
        <v/>
      </c>
      <c r="S118" s="3" t="str">
        <f>IF(教務委員編集用!X267=0,"",教務委員編集用!X267)</f>
        <v/>
      </c>
    </row>
    <row r="119" spans="6:19" x14ac:dyDescent="0.2">
      <c r="F119" s="3" t="str">
        <f>IF(教務委員編集用!F268=0,"",教務委員編集用!F268)</f>
        <v/>
      </c>
      <c r="G119" s="3" t="str">
        <f>IF(教務委員編集用!G268=0,"",教務委員編集用!G268)</f>
        <v/>
      </c>
      <c r="H119" s="3" t="str">
        <f>IF(教務委員編集用!H268=0,"",教務委員編集用!H268)</f>
        <v/>
      </c>
      <c r="I119" s="3" t="str">
        <f>IF(教務委員編集用!I268=0,"",教務委員編集用!I268)</f>
        <v/>
      </c>
      <c r="J119" s="3" t="str">
        <f>IF(教務委員編集用!J268=0,"",教務委員編集用!J268)</f>
        <v/>
      </c>
      <c r="K119" s="3" t="str">
        <f>IF(教務委員編集用!K268=0,"",教務委員編集用!K268)</f>
        <v/>
      </c>
      <c r="L119" s="3" t="str">
        <f>IF(教務委員編集用!L268=0,"",教務委員編集用!L268)</f>
        <v/>
      </c>
      <c r="M119" s="3" t="str">
        <f>IF(教務委員編集用!M268=0,"",教務委員編集用!M268)</f>
        <v/>
      </c>
      <c r="N119" s="3" t="str">
        <f>IF(教務委員編集用!V268=0,"",教務委員編集用!V268)</f>
        <v/>
      </c>
      <c r="R119" s="3" t="str">
        <f>IF(教務委員編集用!W268=0,"",教務委員編集用!W268)</f>
        <v/>
      </c>
      <c r="S119" s="3" t="str">
        <f>IF(教務委員編集用!X268=0,"",教務委員編集用!X268)</f>
        <v/>
      </c>
    </row>
  </sheetData>
  <mergeCells count="64">
    <mergeCell ref="Q2:T3"/>
    <mergeCell ref="B2:D2"/>
    <mergeCell ref="G2:H2"/>
    <mergeCell ref="I2:K2"/>
    <mergeCell ref="L2:M2"/>
    <mergeCell ref="N2:P2"/>
    <mergeCell ref="B4:C4"/>
    <mergeCell ref="D4:E4"/>
    <mergeCell ref="B80:B89"/>
    <mergeCell ref="C80:C89"/>
    <mergeCell ref="D80:D84"/>
    <mergeCell ref="E80:E84"/>
    <mergeCell ref="D85:D89"/>
    <mergeCell ref="E85:E89"/>
    <mergeCell ref="B70:B79"/>
    <mergeCell ref="C70:C79"/>
    <mergeCell ref="D70:D73"/>
    <mergeCell ref="E70:E73"/>
    <mergeCell ref="E74:E79"/>
    <mergeCell ref="D74:D79"/>
    <mergeCell ref="B59:B69"/>
    <mergeCell ref="C59:C69"/>
    <mergeCell ref="D59:D64"/>
    <mergeCell ref="E59:E64"/>
    <mergeCell ref="E65:E69"/>
    <mergeCell ref="D65:D69"/>
    <mergeCell ref="B40:B58"/>
    <mergeCell ref="C40:C58"/>
    <mergeCell ref="D40:D46"/>
    <mergeCell ref="E40:E46"/>
    <mergeCell ref="E47:E50"/>
    <mergeCell ref="D47:D50"/>
    <mergeCell ref="E51:E54"/>
    <mergeCell ref="D51:D54"/>
    <mergeCell ref="E55:E58"/>
    <mergeCell ref="D55:D58"/>
    <mergeCell ref="B27:B39"/>
    <mergeCell ref="C27:C39"/>
    <mergeCell ref="D27:D34"/>
    <mergeCell ref="E27:E34"/>
    <mergeCell ref="E35:E39"/>
    <mergeCell ref="D35:D39"/>
    <mergeCell ref="B18:B26"/>
    <mergeCell ref="D18:D22"/>
    <mergeCell ref="C18:C26"/>
    <mergeCell ref="E18:E22"/>
    <mergeCell ref="E23:E26"/>
    <mergeCell ref="D23:D26"/>
    <mergeCell ref="D5:D12"/>
    <mergeCell ref="E5:E12"/>
    <mergeCell ref="E13:E17"/>
    <mergeCell ref="D13:D17"/>
    <mergeCell ref="B5:B17"/>
    <mergeCell ref="C5:C17"/>
    <mergeCell ref="B91:C96"/>
    <mergeCell ref="D91:E93"/>
    <mergeCell ref="D94:E96"/>
    <mergeCell ref="F91:P93"/>
    <mergeCell ref="F94:P96"/>
    <mergeCell ref="B97:C102"/>
    <mergeCell ref="D97:E99"/>
    <mergeCell ref="D100:E102"/>
    <mergeCell ref="F97:P99"/>
    <mergeCell ref="F100:P102"/>
  </mergeCells>
  <phoneticPr fontId="1"/>
  <dataValidations count="2">
    <dataValidation type="list" allowBlank="1" showInputMessage="1" showErrorMessage="1" sqref="P5:P11 P13:P16 P35:P38 P40:P42 P74:P78 P27:P33">
      <formula1>"5,4,3,2,1,0"</formula1>
    </dataValidation>
    <dataValidation type="list" allowBlank="1" showInputMessage="1" showErrorMessage="1" sqref="O5:O8 O13 O74:O75 O35 O40:O42 O27:O31">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5"/>
  <sheetViews>
    <sheetView zoomScaleNormal="100" zoomScaleSheetLayoutView="100" workbookViewId="0">
      <pane ySplit="4" topLeftCell="A5" activePane="bottomLeft" state="frozen"/>
      <selection activeCell="F45" sqref="F45"/>
      <selection pane="bottomLeft" activeCell="P72" sqref="P72:P73"/>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2"/>
  </cols>
  <sheetData>
    <row r="1" spans="1:20" ht="13.8" thickBot="1" x14ac:dyDescent="0.25"/>
    <row r="2" spans="1:20" ht="21.75" customHeight="1" thickBot="1" x14ac:dyDescent="0.25">
      <c r="B2" s="473" t="s">
        <v>286</v>
      </c>
      <c r="C2" s="473"/>
      <c r="D2" s="473"/>
      <c r="G2" s="474" t="s">
        <v>284</v>
      </c>
      <c r="H2" s="475"/>
      <c r="I2" s="475" t="str">
        <f>IF('1年生'!I2:K2=0,"",'1年生'!I2:K2)</f>
        <v/>
      </c>
      <c r="J2" s="475"/>
      <c r="K2" s="481"/>
      <c r="L2" s="478" t="s">
        <v>285</v>
      </c>
      <c r="M2" s="475"/>
      <c r="N2" s="475" t="str">
        <f>IF('1年生'!N2:P2=0,"",'1年生'!N2:P2)</f>
        <v/>
      </c>
      <c r="O2" s="475"/>
      <c r="P2" s="481"/>
      <c r="Q2" s="471" t="s">
        <v>312</v>
      </c>
      <c r="R2" s="471"/>
      <c r="S2" s="471"/>
      <c r="T2" s="471"/>
    </row>
    <row r="3" spans="1:20" ht="13.8" thickBot="1" x14ac:dyDescent="0.25">
      <c r="Q3" s="472"/>
      <c r="R3" s="472"/>
      <c r="S3" s="472"/>
      <c r="T3" s="472"/>
    </row>
    <row r="4" spans="1:20" ht="75" customHeight="1" thickBot="1" x14ac:dyDescent="0.25">
      <c r="A4" t="str">
        <f>IF(教務委員編集用!A8=0,"",教務委員編集用!A8)</f>
        <v/>
      </c>
      <c r="B4" s="466" t="str">
        <f>IF(教務委員編集用!B8=0,"",教務委員編集用!B8)</f>
        <v>大項目</v>
      </c>
      <c r="C4" s="467"/>
      <c r="D4" s="467" t="str">
        <f>IF(教務委員編集用!D8=0,"",教務委員編集用!D8)</f>
        <v>細項目</v>
      </c>
      <c r="E4" s="467"/>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x14ac:dyDescent="0.2">
      <c r="B5" s="447" t="str">
        <f>教務委員編集用!B9</f>
        <v>A</v>
      </c>
      <c r="C5" s="446" t="str">
        <f>教務委員編集用!C9</f>
        <v>世界の政治,経済,産業や文化を理解し,その中で自分自身か社会に貢献できる役割が何かを討論し,多面的に物事を考え,行動できる素養を持つ。</v>
      </c>
      <c r="D5" s="440">
        <f>教務委員編集用!D9</f>
        <v>1</v>
      </c>
      <c r="E5" s="479"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116"/>
      <c r="P5" s="121"/>
      <c r="Q5" s="254"/>
      <c r="R5" s="254"/>
      <c r="S5" s="254"/>
      <c r="T5" s="260"/>
    </row>
    <row r="6" spans="1:20" x14ac:dyDescent="0.2">
      <c r="B6" s="448"/>
      <c r="C6" s="449"/>
      <c r="D6" s="418"/>
      <c r="E6" s="445"/>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118"/>
      <c r="P6" s="122"/>
      <c r="Q6" s="255"/>
      <c r="R6" s="255"/>
      <c r="S6" s="255"/>
      <c r="T6" s="261"/>
    </row>
    <row r="7" spans="1:20" x14ac:dyDescent="0.2">
      <c r="B7" s="448"/>
      <c r="C7" s="449"/>
      <c r="D7" s="418"/>
      <c r="E7" s="445"/>
      <c r="F7" s="8"/>
      <c r="G7" s="8"/>
      <c r="H7" s="8"/>
      <c r="I7" s="8"/>
      <c r="J7" s="8"/>
      <c r="K7" s="8"/>
      <c r="L7" s="8"/>
      <c r="M7" s="8"/>
      <c r="N7" s="8"/>
      <c r="O7" s="8"/>
      <c r="P7" s="61"/>
      <c r="Q7" s="8"/>
      <c r="R7" s="8"/>
      <c r="S7" s="8"/>
      <c r="T7" s="93"/>
    </row>
    <row r="8" spans="1:20" x14ac:dyDescent="0.2">
      <c r="B8" s="448"/>
      <c r="C8" s="449"/>
      <c r="D8" s="418"/>
      <c r="E8" s="445"/>
      <c r="F8" s="8"/>
      <c r="G8" s="8"/>
      <c r="H8" s="8"/>
      <c r="I8" s="8"/>
      <c r="J8" s="8"/>
      <c r="K8" s="8"/>
      <c r="L8" s="8"/>
      <c r="M8" s="8"/>
      <c r="N8" s="8"/>
      <c r="O8" s="8"/>
      <c r="P8" s="61"/>
      <c r="Q8" s="8"/>
      <c r="R8" s="8"/>
      <c r="S8" s="8"/>
      <c r="T8" s="93"/>
    </row>
    <row r="9" spans="1:20" x14ac:dyDescent="0.2">
      <c r="B9" s="448"/>
      <c r="C9" s="449"/>
      <c r="D9" s="418"/>
      <c r="E9" s="445"/>
      <c r="F9" s="8"/>
      <c r="G9" s="8"/>
      <c r="H9" s="8"/>
      <c r="I9" s="8"/>
      <c r="J9" s="8"/>
      <c r="K9" s="8"/>
      <c r="L9" s="8"/>
      <c r="M9" s="8"/>
      <c r="N9" s="8"/>
      <c r="O9" s="8"/>
      <c r="P9" s="61"/>
      <c r="Q9" s="8"/>
      <c r="R9" s="8"/>
      <c r="S9" s="8"/>
      <c r="T9" s="93"/>
    </row>
    <row r="10" spans="1:20" x14ac:dyDescent="0.2">
      <c r="B10" s="448"/>
      <c r="C10" s="449"/>
      <c r="D10" s="418"/>
      <c r="E10" s="445"/>
      <c r="F10" s="8"/>
      <c r="G10" s="8"/>
      <c r="H10" s="8"/>
      <c r="I10" s="8"/>
      <c r="J10" s="8"/>
      <c r="K10" s="8"/>
      <c r="L10" s="8"/>
      <c r="M10" s="8"/>
      <c r="N10" s="8"/>
      <c r="O10" s="8"/>
      <c r="P10" s="61"/>
      <c r="Q10" s="8"/>
      <c r="R10" s="8"/>
      <c r="S10" s="8"/>
      <c r="T10" s="93"/>
    </row>
    <row r="11" spans="1:20" ht="13.8" thickBot="1" x14ac:dyDescent="0.25">
      <c r="B11" s="448"/>
      <c r="C11" s="449"/>
      <c r="D11" s="418"/>
      <c r="E11" s="445"/>
      <c r="F11" s="9"/>
      <c r="G11" s="9"/>
      <c r="H11" s="9"/>
      <c r="I11" s="9"/>
      <c r="J11" s="9"/>
      <c r="K11" s="9"/>
      <c r="L11" s="9"/>
      <c r="M11" s="9"/>
      <c r="N11" s="9"/>
      <c r="O11" s="9"/>
      <c r="P11" s="62"/>
      <c r="Q11" s="9"/>
      <c r="R11" s="9"/>
      <c r="S11" s="9"/>
      <c r="T11" s="262"/>
    </row>
    <row r="12" spans="1:20" ht="14.4" thickTop="1" thickBot="1" x14ac:dyDescent="0.25">
      <c r="B12" s="448"/>
      <c r="C12" s="449"/>
      <c r="D12" s="441"/>
      <c r="E12" s="480"/>
      <c r="F12" s="81" t="str">
        <f>IF(教務委員編集用!F32=0,"",教務委員編集用!F32)</f>
        <v>A-1 2年小計</v>
      </c>
      <c r="G12" s="81" t="str">
        <f>IF(教務委員編集用!G32=0,"",教務委員編集用!G32)</f>
        <v/>
      </c>
      <c r="H12" s="81" t="str">
        <f>IF(教務委員編集用!H32=0,"",教務委員編集用!H32)</f>
        <v/>
      </c>
      <c r="I12" s="81" t="str">
        <f>IF(教務委員編集用!I32=0,"",教務委員編集用!I32)</f>
        <v/>
      </c>
      <c r="J12" s="81">
        <f>IF(教務委員編集用!J32=0,"",教務委員編集用!J32)</f>
        <v>2</v>
      </c>
      <c r="K12" s="81" t="str">
        <f>IF(教務委員編集用!K32=0,"",教務委員編集用!K32)</f>
        <v/>
      </c>
      <c r="L12" s="81" t="str">
        <f>IF(教務委員編集用!L32=0,"",教務委員編集用!L32)</f>
        <v/>
      </c>
      <c r="M12" s="81" t="str">
        <f>IF(教務委員編集用!M32=0,"",教務委員編集用!M32)</f>
        <v/>
      </c>
      <c r="N12" s="81"/>
      <c r="O12" s="81"/>
      <c r="P12" s="83">
        <f>教務委員編集用!T32</f>
        <v>0</v>
      </c>
      <c r="Q12" s="81"/>
      <c r="R12" s="81"/>
      <c r="S12" s="81"/>
      <c r="T12" s="263"/>
    </row>
    <row r="13" spans="1:20" ht="13.8" thickTop="1" x14ac:dyDescent="0.2">
      <c r="B13" s="448"/>
      <c r="C13" s="449"/>
      <c r="D13" s="417">
        <f>教務委員編集用!D37</f>
        <v>2</v>
      </c>
      <c r="E13" s="461"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124"/>
      <c r="P13" s="125"/>
      <c r="Q13" s="272"/>
      <c r="R13" s="272"/>
      <c r="S13" s="272"/>
      <c r="T13" s="273"/>
    </row>
    <row r="14" spans="1:20" x14ac:dyDescent="0.2">
      <c r="B14" s="448"/>
      <c r="C14" s="449"/>
      <c r="D14" s="418"/>
      <c r="E14" s="461"/>
      <c r="F14" s="8"/>
      <c r="G14" s="8"/>
      <c r="H14" s="8"/>
      <c r="I14" s="8"/>
      <c r="J14" s="8"/>
      <c r="K14" s="8"/>
      <c r="L14" s="8"/>
      <c r="M14" s="8"/>
      <c r="N14" s="8"/>
      <c r="O14" s="8"/>
      <c r="P14" s="61"/>
      <c r="Q14" s="8"/>
      <c r="R14" s="8"/>
      <c r="S14" s="8"/>
      <c r="T14" s="93"/>
    </row>
    <row r="15" spans="1:20" x14ac:dyDescent="0.2">
      <c r="B15" s="448"/>
      <c r="C15" s="449"/>
      <c r="D15" s="418"/>
      <c r="E15" s="461"/>
      <c r="F15" s="8"/>
      <c r="G15" s="8"/>
      <c r="H15" s="8"/>
      <c r="I15" s="8"/>
      <c r="J15" s="8"/>
      <c r="K15" s="8"/>
      <c r="L15" s="8"/>
      <c r="M15" s="8"/>
      <c r="N15" s="8"/>
      <c r="O15" s="8"/>
      <c r="P15" s="61"/>
      <c r="Q15" s="8"/>
      <c r="R15" s="8"/>
      <c r="S15" s="8"/>
      <c r="T15" s="93"/>
    </row>
    <row r="16" spans="1:20" ht="13.8" thickBot="1" x14ac:dyDescent="0.25">
      <c r="B16" s="448"/>
      <c r="C16" s="449"/>
      <c r="D16" s="418"/>
      <c r="E16" s="461"/>
      <c r="F16" s="9"/>
      <c r="G16" s="9"/>
      <c r="H16" s="9"/>
      <c r="I16" s="9"/>
      <c r="J16" s="9"/>
      <c r="K16" s="9"/>
      <c r="L16" s="9"/>
      <c r="M16" s="9"/>
      <c r="N16" s="9"/>
      <c r="O16" s="9"/>
      <c r="P16" s="62"/>
      <c r="Q16" s="9"/>
      <c r="R16" s="9"/>
      <c r="S16" s="9"/>
      <c r="T16" s="262"/>
    </row>
    <row r="17" spans="2:20" ht="14.4" thickTop="1" thickBot="1" x14ac:dyDescent="0.25">
      <c r="B17" s="448"/>
      <c r="C17" s="449"/>
      <c r="D17" s="419"/>
      <c r="E17" s="461"/>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63">
        <f>教務委員編集用!T43</f>
        <v>0</v>
      </c>
      <c r="Q17" s="10"/>
      <c r="R17" s="10"/>
      <c r="S17" s="10"/>
      <c r="T17" s="109"/>
    </row>
    <row r="18" spans="2:20" x14ac:dyDescent="0.2">
      <c r="B18" s="450" t="str">
        <f>教務委員編集用!B49</f>
        <v>B</v>
      </c>
      <c r="C18" s="452" t="str">
        <f>教務委員編集用!C49</f>
        <v>自然環境や社会の問題に関心を持ち,技術者としての役割と責任について考えを述べる素養を持つ。(技術者倫理)</v>
      </c>
      <c r="D18" s="440">
        <f>教務委員編集用!D49</f>
        <v>1</v>
      </c>
      <c r="E18" s="454" t="str">
        <f>教務委員編集用!E49</f>
        <v>自然や社会の問題に関心を持ち,技術が果たしてきた役割を理解し論述できる.</v>
      </c>
      <c r="F18" s="7"/>
      <c r="G18" s="7"/>
      <c r="H18" s="7"/>
      <c r="I18" s="7"/>
      <c r="J18" s="7"/>
      <c r="K18" s="7"/>
      <c r="L18" s="7"/>
      <c r="M18" s="7"/>
      <c r="N18" s="7"/>
      <c r="O18" s="7"/>
      <c r="P18" s="67"/>
      <c r="Q18" s="7"/>
      <c r="R18" s="7"/>
      <c r="S18" s="7"/>
      <c r="T18" s="92"/>
    </row>
    <row r="19" spans="2:20" x14ac:dyDescent="0.2">
      <c r="B19" s="451"/>
      <c r="C19" s="453"/>
      <c r="D19" s="418"/>
      <c r="E19" s="449"/>
      <c r="F19" s="8"/>
      <c r="G19" s="8"/>
      <c r="H19" s="8"/>
      <c r="I19" s="8"/>
      <c r="J19" s="8"/>
      <c r="K19" s="8"/>
      <c r="L19" s="8"/>
      <c r="M19" s="8"/>
      <c r="N19" s="8"/>
      <c r="O19" s="8"/>
      <c r="P19" s="65"/>
      <c r="Q19" s="8"/>
      <c r="R19" s="8"/>
      <c r="S19" s="8"/>
      <c r="T19" s="93"/>
    </row>
    <row r="20" spans="2:20" ht="13.8" thickBot="1" x14ac:dyDescent="0.25">
      <c r="B20" s="451"/>
      <c r="C20" s="453"/>
      <c r="D20" s="418"/>
      <c r="E20" s="449"/>
      <c r="F20" s="9"/>
      <c r="G20" s="9"/>
      <c r="H20" s="9"/>
      <c r="I20" s="9"/>
      <c r="J20" s="9"/>
      <c r="K20" s="9"/>
      <c r="L20" s="9"/>
      <c r="M20" s="9"/>
      <c r="N20" s="9"/>
      <c r="O20" s="9"/>
      <c r="P20" s="64"/>
      <c r="Q20" s="9"/>
      <c r="R20" s="9"/>
      <c r="S20" s="9"/>
      <c r="T20" s="262"/>
    </row>
    <row r="21" spans="2:20" ht="14.4" thickTop="1" thickBot="1" x14ac:dyDescent="0.25">
      <c r="B21" s="451"/>
      <c r="C21" s="453"/>
      <c r="D21" s="441"/>
      <c r="E21" s="455"/>
      <c r="F21" s="81" t="str">
        <f>IF(教務委員編集用!F51=0,"",教務委員編集用!F51)</f>
        <v>B-1 2年小計</v>
      </c>
      <c r="G21" s="81" t="str">
        <f>IF(教務委員編集用!G51=0,"",教務委員編集用!G51)</f>
        <v/>
      </c>
      <c r="H21" s="81" t="str">
        <f>IF(教務委員編集用!H51=0,"",教務委員編集用!H51)</f>
        <v/>
      </c>
      <c r="I21" s="81" t="str">
        <f>IF(教務委員編集用!I51=0,"",教務委員編集用!I51)</f>
        <v/>
      </c>
      <c r="J21" s="81">
        <f>IF(教務委員編集用!J51=0,"",教務委員編集用!J51)</f>
        <v>2</v>
      </c>
      <c r="K21" s="81" t="str">
        <f>IF(教務委員編集用!K51=0,"",教務委員編集用!K51)</f>
        <v/>
      </c>
      <c r="L21" s="81" t="str">
        <f>IF(教務委員編集用!L51=0,"",教務委員編集用!L51)</f>
        <v/>
      </c>
      <c r="M21" s="81" t="str">
        <f>IF(教務委員編集用!M51=0,"",教務委員編集用!M51)</f>
        <v/>
      </c>
      <c r="N21" s="81"/>
      <c r="O21" s="81"/>
      <c r="P21" s="84">
        <f>教務委員編集用!T51</f>
        <v>0</v>
      </c>
      <c r="Q21" s="81"/>
      <c r="R21" s="81"/>
      <c r="S21" s="81"/>
      <c r="T21" s="263"/>
    </row>
    <row r="22" spans="2:20" ht="13.8" thickTop="1" x14ac:dyDescent="0.2">
      <c r="B22" s="451"/>
      <c r="C22" s="453"/>
      <c r="D22" s="456">
        <f>教務委員編集用!D56</f>
        <v>2</v>
      </c>
      <c r="E22" s="446" t="str">
        <f>教務委員編集用!E56</f>
        <v>環境や社会における課題を理解し論述できる.</v>
      </c>
      <c r="F22" s="10"/>
      <c r="G22" s="10"/>
      <c r="H22" s="10"/>
      <c r="I22" s="10"/>
      <c r="J22" s="10"/>
      <c r="K22" s="10"/>
      <c r="L22" s="10"/>
      <c r="M22" s="10"/>
      <c r="N22" s="10"/>
      <c r="O22" s="10"/>
      <c r="P22" s="68"/>
      <c r="Q22" s="10"/>
      <c r="R22" s="10"/>
      <c r="S22" s="10"/>
      <c r="T22" s="109"/>
    </row>
    <row r="23" spans="2:20" x14ac:dyDescent="0.2">
      <c r="B23" s="451"/>
      <c r="C23" s="453"/>
      <c r="D23" s="457"/>
      <c r="E23" s="449"/>
      <c r="F23" s="8"/>
      <c r="G23" s="8"/>
      <c r="H23" s="8"/>
      <c r="I23" s="8"/>
      <c r="J23" s="8"/>
      <c r="K23" s="8"/>
      <c r="L23" s="8"/>
      <c r="M23" s="8"/>
      <c r="N23" s="8"/>
      <c r="O23" s="8"/>
      <c r="P23" s="65"/>
      <c r="Q23" s="8"/>
      <c r="R23" s="8"/>
      <c r="S23" s="8"/>
      <c r="T23" s="93"/>
    </row>
    <row r="24" spans="2:20" ht="13.8" thickBot="1" x14ac:dyDescent="0.25">
      <c r="B24" s="451"/>
      <c r="C24" s="453"/>
      <c r="D24" s="457"/>
      <c r="E24" s="449"/>
      <c r="F24" s="9"/>
      <c r="G24" s="9"/>
      <c r="H24" s="9"/>
      <c r="I24" s="9"/>
      <c r="J24" s="9"/>
      <c r="K24" s="9"/>
      <c r="L24" s="9"/>
      <c r="M24" s="9"/>
      <c r="N24" s="9"/>
      <c r="O24" s="9"/>
      <c r="P24" s="64"/>
      <c r="Q24" s="9"/>
      <c r="R24" s="9"/>
      <c r="S24" s="9"/>
      <c r="T24" s="262"/>
    </row>
    <row r="25" spans="2:20" ht="14.4" thickTop="1" thickBot="1" x14ac:dyDescent="0.25">
      <c r="B25" s="451"/>
      <c r="C25" s="453"/>
      <c r="D25" s="457"/>
      <c r="E25" s="449"/>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78"/>
      <c r="P25" s="63">
        <f>教務委員編集用!T58</f>
        <v>0</v>
      </c>
      <c r="Q25" s="10"/>
      <c r="R25" s="10"/>
      <c r="S25" s="10"/>
      <c r="T25" s="109"/>
    </row>
    <row r="26" spans="2:20" x14ac:dyDescent="0.2">
      <c r="B26" s="458" t="str">
        <f>教務委員編集用!B64</f>
        <v>C</v>
      </c>
      <c r="C26" s="460" t="str">
        <f>教務委員編集用!C64</f>
        <v>機械,電気電子,情報または土木の工学分野(以下「基盤となる工学分野」という。)に必要な数学,自然科学の知識を有し,情報技術に関する基礎知識を習得して活用できる。</v>
      </c>
      <c r="D26" s="440">
        <f>教務委員編集用!D64</f>
        <v>1</v>
      </c>
      <c r="E26" s="454"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116"/>
      <c r="P26" s="121"/>
      <c r="Q26" s="254"/>
      <c r="R26" s="254"/>
      <c r="S26" s="254"/>
      <c r="T26" s="260"/>
    </row>
    <row r="27" spans="2:20" x14ac:dyDescent="0.2">
      <c r="B27" s="459"/>
      <c r="C27" s="461"/>
      <c r="D27" s="418"/>
      <c r="E27" s="449"/>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118"/>
      <c r="P27" s="122"/>
      <c r="Q27" s="255"/>
      <c r="R27" s="255"/>
      <c r="S27" s="255"/>
      <c r="T27" s="261"/>
    </row>
    <row r="28" spans="2:20" x14ac:dyDescent="0.2">
      <c r="B28" s="459"/>
      <c r="C28" s="461"/>
      <c r="D28" s="418"/>
      <c r="E28" s="449"/>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118"/>
      <c r="P28" s="122"/>
      <c r="Q28" s="255"/>
      <c r="R28" s="255"/>
      <c r="S28" s="255"/>
      <c r="T28" s="261"/>
    </row>
    <row r="29" spans="2:20" x14ac:dyDescent="0.2">
      <c r="B29" s="459"/>
      <c r="C29" s="461"/>
      <c r="D29" s="418"/>
      <c r="E29" s="449"/>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118"/>
      <c r="P29" s="122"/>
      <c r="Q29" s="255"/>
      <c r="R29" s="255"/>
      <c r="S29" s="255"/>
      <c r="T29" s="261"/>
    </row>
    <row r="30" spans="2:20" x14ac:dyDescent="0.2">
      <c r="B30" s="459"/>
      <c r="C30" s="461"/>
      <c r="D30" s="418"/>
      <c r="E30" s="449"/>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118"/>
      <c r="P30" s="122"/>
      <c r="Q30" s="255"/>
      <c r="R30" s="255"/>
      <c r="S30" s="255"/>
      <c r="T30" s="261"/>
    </row>
    <row r="31" spans="2:20" ht="13.8" thickBot="1" x14ac:dyDescent="0.25">
      <c r="B31" s="459"/>
      <c r="C31" s="461"/>
      <c r="D31" s="418"/>
      <c r="E31" s="449"/>
      <c r="F31" s="9"/>
      <c r="G31" s="9"/>
      <c r="H31" s="9"/>
      <c r="I31" s="9"/>
      <c r="J31" s="9"/>
      <c r="K31" s="9"/>
      <c r="L31" s="9"/>
      <c r="M31" s="9"/>
      <c r="N31" s="9"/>
      <c r="O31" s="9"/>
      <c r="P31" s="62"/>
      <c r="Q31" s="9"/>
      <c r="R31" s="9"/>
      <c r="S31" s="9"/>
      <c r="T31" s="262"/>
    </row>
    <row r="32" spans="2:20" ht="14.4" thickTop="1" thickBot="1" x14ac:dyDescent="0.25">
      <c r="B32" s="459"/>
      <c r="C32" s="461"/>
      <c r="D32" s="441"/>
      <c r="E32" s="455"/>
      <c r="F32" s="81" t="str">
        <f>IF(教務委員編集用!F88=0,"",教務委員編集用!F88)</f>
        <v>C-1 2年小計</v>
      </c>
      <c r="G32" s="81" t="str">
        <f>IF(教務委員編集用!G88=0,"",教務委員編集用!G88)</f>
        <v/>
      </c>
      <c r="H32" s="81" t="str">
        <f>IF(教務委員編集用!H88=0,"",教務委員編集用!H88)</f>
        <v/>
      </c>
      <c r="I32" s="81" t="str">
        <f>IF(教務委員編集用!I88=0,"",教務委員編集用!I88)</f>
        <v/>
      </c>
      <c r="J32" s="81">
        <f>IF(教務委員編集用!J88=0,"",教務委員編集用!J88)</f>
        <v>2</v>
      </c>
      <c r="K32" s="81" t="str">
        <f>IF(教務委員編集用!K88=0,"",教務委員編集用!K88)</f>
        <v/>
      </c>
      <c r="L32" s="81" t="str">
        <f>IF(教務委員編集用!L88=0,"",教務委員編集用!L88)</f>
        <v/>
      </c>
      <c r="M32" s="81" t="str">
        <f>IF(教務委員編集用!M88=0,"",教務委員編集用!M88)</f>
        <v/>
      </c>
      <c r="N32" s="81"/>
      <c r="O32" s="81"/>
      <c r="P32" s="83">
        <f>教務委員編集用!T88</f>
        <v>0</v>
      </c>
      <c r="Q32" s="81"/>
      <c r="R32" s="81"/>
      <c r="S32" s="81"/>
      <c r="T32" s="263"/>
    </row>
    <row r="33" spans="2:20" ht="13.8" thickTop="1" x14ac:dyDescent="0.2">
      <c r="B33" s="459"/>
      <c r="C33" s="461"/>
      <c r="D33" s="417">
        <f>教務委員編集用!D93</f>
        <v>2</v>
      </c>
      <c r="E33" s="446" t="str">
        <f>教務委員編集用!E93</f>
        <v>工学に必要な情報技術に関するリテラシーを身につけ,使用できる.</v>
      </c>
      <c r="F33" s="10"/>
      <c r="G33" s="10"/>
      <c r="H33" s="10"/>
      <c r="I33" s="10"/>
      <c r="J33" s="10"/>
      <c r="K33" s="10"/>
      <c r="L33" s="10"/>
      <c r="M33" s="10"/>
      <c r="N33" s="10"/>
      <c r="O33" s="10"/>
      <c r="P33" s="71"/>
      <c r="Q33" s="10"/>
      <c r="R33" s="10"/>
      <c r="S33" s="10"/>
      <c r="T33" s="109"/>
    </row>
    <row r="34" spans="2:20" x14ac:dyDescent="0.2">
      <c r="B34" s="459"/>
      <c r="C34" s="461"/>
      <c r="D34" s="418"/>
      <c r="E34" s="449"/>
      <c r="F34" s="8"/>
      <c r="G34" s="8"/>
      <c r="H34" s="8"/>
      <c r="I34" s="8"/>
      <c r="J34" s="8"/>
      <c r="K34" s="8"/>
      <c r="L34" s="8"/>
      <c r="M34" s="8"/>
      <c r="N34" s="8"/>
      <c r="O34" s="8"/>
      <c r="P34" s="61"/>
      <c r="Q34" s="8"/>
      <c r="R34" s="8"/>
      <c r="S34" s="8"/>
      <c r="T34" s="93"/>
    </row>
    <row r="35" spans="2:20" x14ac:dyDescent="0.2">
      <c r="B35" s="459"/>
      <c r="C35" s="461"/>
      <c r="D35" s="418"/>
      <c r="E35" s="449"/>
      <c r="F35" s="8"/>
      <c r="G35" s="8"/>
      <c r="H35" s="8"/>
      <c r="I35" s="8"/>
      <c r="J35" s="8"/>
      <c r="K35" s="8"/>
      <c r="L35" s="8"/>
      <c r="M35" s="8"/>
      <c r="N35" s="8"/>
      <c r="O35" s="8"/>
      <c r="P35" s="61"/>
      <c r="Q35" s="8"/>
      <c r="R35" s="8"/>
      <c r="S35" s="8"/>
      <c r="T35" s="93"/>
    </row>
    <row r="36" spans="2:20" ht="13.8" thickBot="1" x14ac:dyDescent="0.25">
      <c r="B36" s="459"/>
      <c r="C36" s="461"/>
      <c r="D36" s="418"/>
      <c r="E36" s="449"/>
      <c r="F36" s="9"/>
      <c r="G36" s="9"/>
      <c r="H36" s="9"/>
      <c r="I36" s="9"/>
      <c r="J36" s="9"/>
      <c r="K36" s="9"/>
      <c r="L36" s="9"/>
      <c r="M36" s="9"/>
      <c r="N36" s="9"/>
      <c r="O36" s="9"/>
      <c r="P36" s="62"/>
      <c r="Q36" s="9"/>
      <c r="R36" s="9"/>
      <c r="S36" s="9"/>
      <c r="T36" s="262"/>
    </row>
    <row r="37" spans="2:20" ht="14.4" thickTop="1" thickBot="1" x14ac:dyDescent="0.25">
      <c r="B37" s="459"/>
      <c r="C37" s="461"/>
      <c r="D37" s="418"/>
      <c r="E37" s="449"/>
      <c r="F37" s="10" t="str">
        <f>IF(教務委員編集用!F99=0,"",教務委員編集用!F99)</f>
        <v>C-2 2年小計</v>
      </c>
      <c r="G37" s="10" t="str">
        <f>IF(教務委員編集用!G99=0,"",教務委員編集用!G99)</f>
        <v/>
      </c>
      <c r="H37" s="10" t="str">
        <f>IF(教務委員編集用!H99=0,"",教務委員編集用!H99)</f>
        <v/>
      </c>
      <c r="I37" s="10" t="str">
        <f>IF(教務委員編集用!I99=0,"",教務委員編集用!I99)</f>
        <v/>
      </c>
      <c r="J37" s="10">
        <f>IF(教務委員編集用!J99=0,"",教務委員編集用!J99)</f>
        <v>2</v>
      </c>
      <c r="K37" s="10" t="str">
        <f>IF(教務委員編集用!K99=0,"",教務委員編集用!K99)</f>
        <v/>
      </c>
      <c r="L37" s="10" t="str">
        <f>IF(教務委員編集用!L99=0,"",教務委員編集用!L99)</f>
        <v/>
      </c>
      <c r="M37" s="10" t="str">
        <f>IF(教務委員編集用!M99=0,"",教務委員編集用!M99)</f>
        <v/>
      </c>
      <c r="N37" s="10"/>
      <c r="O37" s="78"/>
      <c r="P37" s="70">
        <f>教務委員編集用!T99</f>
        <v>0</v>
      </c>
      <c r="Q37" s="10"/>
      <c r="R37" s="10"/>
      <c r="S37" s="10"/>
      <c r="T37" s="109"/>
    </row>
    <row r="38" spans="2:20" x14ac:dyDescent="0.2">
      <c r="B38" s="450" t="str">
        <f>教務委員編集用!B105</f>
        <v>D</v>
      </c>
      <c r="C38" s="454" t="str">
        <f>教務委員編集用!C105</f>
        <v>基盤となる工学分野およびその基礎となる科学,技術の知識と技能を習得して必要とされる技術上の問題に活用できる。</v>
      </c>
      <c r="D38" s="440">
        <f>教務委員編集用!D105</f>
        <v>1</v>
      </c>
      <c r="E38" s="454" t="str">
        <f>教務委員編集用!E105</f>
        <v>基盤となる工学分野において,事象を理解し,技術士第一次試験相当の学力を身につける.</v>
      </c>
      <c r="F38" s="7" t="str">
        <f>教務委員編集用!F107</f>
        <v>電気電子計測</v>
      </c>
      <c r="G38" s="7">
        <f>教務委員編集用!G107</f>
        <v>2</v>
      </c>
      <c r="H38" s="7" t="str">
        <f>教務委員編集用!H107</f>
        <v>必修</v>
      </c>
      <c r="I38" s="7" t="str">
        <f>教務委員編集用!I107</f>
        <v>履修</v>
      </c>
      <c r="J38" s="7">
        <f>教務委員編集用!J107</f>
        <v>2</v>
      </c>
      <c r="K38" s="7" t="str">
        <f>教務委員編集用!K107</f>
        <v>通年</v>
      </c>
      <c r="L38" s="7">
        <f>教務委員編集用!L107</f>
        <v>45</v>
      </c>
      <c r="M38" s="7">
        <f>教務委員編集用!M107</f>
        <v>100</v>
      </c>
      <c r="N38" s="7">
        <f>教務委員編集用!N107</f>
        <v>45</v>
      </c>
      <c r="O38" s="118"/>
      <c r="P38" s="121"/>
      <c r="Q38" s="254"/>
      <c r="R38" s="254"/>
      <c r="S38" s="254"/>
      <c r="T38" s="260"/>
    </row>
    <row r="39" spans="2:20" x14ac:dyDescent="0.2">
      <c r="B39" s="451"/>
      <c r="C39" s="449"/>
      <c r="D39" s="418"/>
      <c r="E39" s="449"/>
      <c r="F39" s="8" t="str">
        <f>教務委員編集用!F108</f>
        <v>電気回路Ⅰ</v>
      </c>
      <c r="G39" s="8">
        <f>教務委員編集用!G108</f>
        <v>2</v>
      </c>
      <c r="H39" s="8" t="str">
        <f>教務委員編集用!H108</f>
        <v>必修</v>
      </c>
      <c r="I39" s="8" t="str">
        <f>教務委員編集用!I108</f>
        <v>履修</v>
      </c>
      <c r="J39" s="8">
        <f>教務委員編集用!J108</f>
        <v>2</v>
      </c>
      <c r="K39" s="8" t="str">
        <f>教務委員編集用!K108</f>
        <v>通年</v>
      </c>
      <c r="L39" s="8">
        <f>教務委員編集用!L108</f>
        <v>45</v>
      </c>
      <c r="M39" s="8">
        <f>教務委員編集用!M108</f>
        <v>100</v>
      </c>
      <c r="N39" s="8">
        <f>教務委員編集用!N108</f>
        <v>45</v>
      </c>
      <c r="O39" s="118"/>
      <c r="P39" s="122"/>
      <c r="Q39" s="255"/>
      <c r="R39" s="255"/>
      <c r="S39" s="255"/>
      <c r="T39" s="261"/>
    </row>
    <row r="40" spans="2:20" x14ac:dyDescent="0.2">
      <c r="B40" s="451"/>
      <c r="C40" s="449"/>
      <c r="D40" s="418"/>
      <c r="E40" s="449"/>
      <c r="F40" s="8" t="str">
        <f>教務委員編集用!F109</f>
        <v>電気電子製図</v>
      </c>
      <c r="G40" s="8">
        <f>教務委員編集用!G109</f>
        <v>2</v>
      </c>
      <c r="H40" s="8" t="str">
        <f>教務委員編集用!H109</f>
        <v>必修</v>
      </c>
      <c r="I40" s="8" t="str">
        <f>教務委員編集用!I109</f>
        <v>履修</v>
      </c>
      <c r="J40" s="8">
        <f>教務委員編集用!J109</f>
        <v>2</v>
      </c>
      <c r="K40" s="8" t="str">
        <f>教務委員編集用!K109</f>
        <v>通年</v>
      </c>
      <c r="L40" s="8">
        <f>教務委員編集用!L109</f>
        <v>45</v>
      </c>
      <c r="M40" s="8">
        <f>教務委員編集用!M109</f>
        <v>100</v>
      </c>
      <c r="N40" s="8">
        <f>教務委員編集用!N109</f>
        <v>45</v>
      </c>
      <c r="O40" s="118"/>
      <c r="P40" s="122"/>
      <c r="Q40" s="255"/>
      <c r="R40" s="255"/>
      <c r="S40" s="255"/>
      <c r="T40" s="261"/>
    </row>
    <row r="41" spans="2:20" x14ac:dyDescent="0.2">
      <c r="B41" s="451"/>
      <c r="C41" s="449"/>
      <c r="D41" s="418"/>
      <c r="E41" s="449"/>
      <c r="F41" s="8" t="str">
        <f>教務委員編集用!F110</f>
        <v>電気電子工学実験Ⅱ</v>
      </c>
      <c r="G41" s="8">
        <f>教務委員編集用!G110</f>
        <v>2</v>
      </c>
      <c r="H41" s="8" t="str">
        <f>教務委員編集用!H110</f>
        <v>必修</v>
      </c>
      <c r="I41" s="8" t="str">
        <f>教務委員編集用!I110</f>
        <v>履修</v>
      </c>
      <c r="J41" s="8">
        <f>教務委員編集用!J110</f>
        <v>2</v>
      </c>
      <c r="K41" s="8" t="str">
        <f>教務委員編集用!K110</f>
        <v>通年</v>
      </c>
      <c r="L41" s="8">
        <f>教務委員編集用!L110</f>
        <v>45</v>
      </c>
      <c r="M41" s="8">
        <f>教務委員編集用!M110</f>
        <v>100</v>
      </c>
      <c r="N41" s="8">
        <f>教務委員編集用!N110</f>
        <v>45</v>
      </c>
      <c r="O41" s="118"/>
      <c r="P41" s="122"/>
      <c r="Q41" s="255"/>
      <c r="R41" s="255"/>
      <c r="S41" s="255"/>
      <c r="T41" s="261"/>
    </row>
    <row r="42" spans="2:20" x14ac:dyDescent="0.2">
      <c r="B42" s="451"/>
      <c r="C42" s="449"/>
      <c r="D42" s="418"/>
      <c r="E42" s="449"/>
      <c r="F42" s="8"/>
      <c r="G42" s="8"/>
      <c r="H42" s="8"/>
      <c r="I42" s="8"/>
      <c r="J42" s="8"/>
      <c r="K42" s="8"/>
      <c r="L42" s="8"/>
      <c r="M42" s="8"/>
      <c r="N42" s="8"/>
      <c r="O42" s="8"/>
      <c r="P42" s="65"/>
      <c r="Q42" s="8"/>
      <c r="R42" s="8"/>
      <c r="S42" s="8"/>
      <c r="T42" s="93"/>
    </row>
    <row r="43" spans="2:20" ht="13.8" thickBot="1" x14ac:dyDescent="0.25">
      <c r="B43" s="451"/>
      <c r="C43" s="449"/>
      <c r="D43" s="418"/>
      <c r="E43" s="449"/>
      <c r="F43" s="9"/>
      <c r="G43" s="9"/>
      <c r="H43" s="9"/>
      <c r="I43" s="9"/>
      <c r="J43" s="9"/>
      <c r="K43" s="9"/>
      <c r="L43" s="9"/>
      <c r="M43" s="9"/>
      <c r="N43" s="9"/>
      <c r="O43" s="9"/>
      <c r="P43" s="64"/>
      <c r="Q43" s="9"/>
      <c r="R43" s="9"/>
      <c r="S43" s="9"/>
      <c r="T43" s="262"/>
    </row>
    <row r="44" spans="2:20" ht="14.4" thickTop="1" thickBot="1" x14ac:dyDescent="0.25">
      <c r="B44" s="451"/>
      <c r="C44" s="449"/>
      <c r="D44" s="418"/>
      <c r="E44" s="449"/>
      <c r="F44" s="10" t="str">
        <f>IF(教務委員編集用!F130=0,"",教務委員編集用!F130)</f>
        <v>D-1 2年小計</v>
      </c>
      <c r="G44" s="10" t="str">
        <f>IF(教務委員編集用!G130=0,"",教務委員編集用!G130)</f>
        <v/>
      </c>
      <c r="H44" s="10" t="str">
        <f>IF(教務委員編集用!H130=0,"",教務委員編集用!H130)</f>
        <v/>
      </c>
      <c r="I44" s="10" t="str">
        <f>IF(教務委員編集用!I130=0,"",教務委員編集用!I130)</f>
        <v/>
      </c>
      <c r="J44" s="10">
        <f>IF(教務委員編集用!J130=0,"",教務委員編集用!J130)</f>
        <v>2</v>
      </c>
      <c r="K44" s="10" t="str">
        <f>IF(教務委員編集用!K130=0,"",教務委員編集用!K130)</f>
        <v/>
      </c>
      <c r="L44" s="10" t="str">
        <f>IF(教務委員編集用!L130=0,"",教務委員編集用!L130)</f>
        <v/>
      </c>
      <c r="M44" s="10" t="str">
        <f>IF(教務委員編集用!M130=0,"",教務委員編集用!M130)</f>
        <v/>
      </c>
      <c r="N44" s="10"/>
      <c r="O44" s="10"/>
      <c r="P44" s="70">
        <f>教務委員編集用!T130</f>
        <v>0</v>
      </c>
      <c r="Q44" s="10"/>
      <c r="R44" s="10"/>
      <c r="S44" s="10"/>
      <c r="T44" s="109"/>
    </row>
    <row r="45" spans="2:20" ht="13.8" thickTop="1" x14ac:dyDescent="0.2">
      <c r="B45" s="451"/>
      <c r="C45" s="449"/>
      <c r="D45" s="465">
        <f>教務委員編集用!D135</f>
        <v>2</v>
      </c>
      <c r="E45" s="464" t="str">
        <f>教務委員編集用!E135</f>
        <v>基盤となる工学分野において,論理展開に必要な基礎問題を解くことができる.</v>
      </c>
      <c r="F45" s="14"/>
      <c r="G45" s="14"/>
      <c r="H45" s="14"/>
      <c r="I45" s="14"/>
      <c r="J45" s="14"/>
      <c r="K45" s="14"/>
      <c r="L45" s="14"/>
      <c r="M45" s="14"/>
      <c r="N45" s="14"/>
      <c r="O45" s="14"/>
      <c r="P45" s="69"/>
      <c r="Q45" s="14"/>
      <c r="R45" s="14"/>
      <c r="S45" s="14"/>
      <c r="T45" s="265"/>
    </row>
    <row r="46" spans="2:20" x14ac:dyDescent="0.2">
      <c r="B46" s="451"/>
      <c r="C46" s="449"/>
      <c r="D46" s="418"/>
      <c r="E46" s="449"/>
      <c r="F46" s="8"/>
      <c r="G46" s="8"/>
      <c r="H46" s="8"/>
      <c r="I46" s="8"/>
      <c r="J46" s="8"/>
      <c r="K46" s="8"/>
      <c r="L46" s="8"/>
      <c r="M46" s="8"/>
      <c r="N46" s="8"/>
      <c r="O46" s="8"/>
      <c r="P46" s="65"/>
      <c r="Q46" s="8"/>
      <c r="R46" s="8"/>
      <c r="S46" s="8"/>
      <c r="T46" s="93"/>
    </row>
    <row r="47" spans="2:20" ht="13.8" thickBot="1" x14ac:dyDescent="0.25">
      <c r="B47" s="451"/>
      <c r="C47" s="449"/>
      <c r="D47" s="418"/>
      <c r="E47" s="449"/>
      <c r="F47" s="9"/>
      <c r="G47" s="9"/>
      <c r="H47" s="9"/>
      <c r="I47" s="9"/>
      <c r="J47" s="9"/>
      <c r="K47" s="9"/>
      <c r="L47" s="9"/>
      <c r="M47" s="9"/>
      <c r="N47" s="9"/>
      <c r="O47" s="9"/>
      <c r="P47" s="64"/>
      <c r="Q47" s="9"/>
      <c r="R47" s="9"/>
      <c r="S47" s="9"/>
      <c r="T47" s="262"/>
    </row>
    <row r="48" spans="2:20" ht="14.4" thickTop="1" thickBot="1" x14ac:dyDescent="0.25">
      <c r="B48" s="451"/>
      <c r="C48" s="449"/>
      <c r="D48" s="441"/>
      <c r="E48" s="455"/>
      <c r="F48" s="81" t="str">
        <f>IF(教務委員編集用!F145=0,"",教務委員編集用!F145)</f>
        <v>D-2 2年小計</v>
      </c>
      <c r="G48" s="81" t="str">
        <f>IF(教務委員編集用!G145=0,"",教務委員編集用!G145)</f>
        <v/>
      </c>
      <c r="H48" s="81" t="str">
        <f>IF(教務委員編集用!H145=0,"",教務委員編集用!H145)</f>
        <v/>
      </c>
      <c r="I48" s="81" t="str">
        <f>IF(教務委員編集用!I145=0,"",教務委員編集用!I145)</f>
        <v/>
      </c>
      <c r="J48" s="81">
        <f>IF(教務委員編集用!J145=0,"",教務委員編集用!J145)</f>
        <v>2</v>
      </c>
      <c r="K48" s="81" t="str">
        <f>IF(教務委員編集用!K145=0,"",教務委員編集用!K145)</f>
        <v/>
      </c>
      <c r="L48" s="81" t="str">
        <f>IF(教務委員編集用!L145=0,"",教務委員編集用!L145)</f>
        <v/>
      </c>
      <c r="M48" s="81" t="str">
        <f>IF(教務委員編集用!M145=0,"",教務委員編集用!M145)</f>
        <v/>
      </c>
      <c r="N48" s="81"/>
      <c r="O48" s="81"/>
      <c r="P48" s="83">
        <f>教務委員編集用!T145</f>
        <v>0</v>
      </c>
      <c r="Q48" s="81"/>
      <c r="R48" s="81"/>
      <c r="S48" s="81"/>
      <c r="T48" s="263"/>
    </row>
    <row r="49" spans="2:20" ht="13.8" thickTop="1" x14ac:dyDescent="0.2">
      <c r="B49" s="451"/>
      <c r="C49" s="449"/>
      <c r="D49" s="465">
        <f>教務委員編集用!D150</f>
        <v>12</v>
      </c>
      <c r="E49" s="464" t="str">
        <f>教務委員編集用!E150</f>
        <v>基盤となる工学分野において,事象を理解し,技術士第一次試験相当の学力を身につける.
基盤となる工学分野において,論理展開に必要な基礎問題を解くことができる.</v>
      </c>
      <c r="F49" s="14"/>
      <c r="G49" s="14"/>
      <c r="H49" s="14"/>
      <c r="I49" s="14"/>
      <c r="J49" s="14"/>
      <c r="K49" s="14"/>
      <c r="L49" s="14"/>
      <c r="M49" s="14"/>
      <c r="N49" s="14"/>
      <c r="O49" s="14"/>
      <c r="P49" s="69"/>
      <c r="Q49" s="14"/>
      <c r="R49" s="14"/>
      <c r="S49" s="14"/>
      <c r="T49" s="265"/>
    </row>
    <row r="50" spans="2:20" x14ac:dyDescent="0.2">
      <c r="B50" s="451"/>
      <c r="C50" s="449"/>
      <c r="D50" s="418"/>
      <c r="E50" s="449"/>
      <c r="F50" s="8"/>
      <c r="G50" s="8"/>
      <c r="H50" s="8"/>
      <c r="I50" s="8"/>
      <c r="J50" s="8"/>
      <c r="K50" s="8"/>
      <c r="L50" s="8"/>
      <c r="M50" s="8"/>
      <c r="N50" s="8"/>
      <c r="O50" s="8"/>
      <c r="P50" s="65"/>
      <c r="Q50" s="8"/>
      <c r="R50" s="8"/>
      <c r="S50" s="8"/>
      <c r="T50" s="93"/>
    </row>
    <row r="51" spans="2:20" ht="13.8" thickBot="1" x14ac:dyDescent="0.25">
      <c r="B51" s="451"/>
      <c r="C51" s="449"/>
      <c r="D51" s="418"/>
      <c r="E51" s="449"/>
      <c r="F51" s="9"/>
      <c r="G51" s="9"/>
      <c r="H51" s="9"/>
      <c r="I51" s="9"/>
      <c r="J51" s="9"/>
      <c r="K51" s="9"/>
      <c r="L51" s="9"/>
      <c r="M51" s="9"/>
      <c r="N51" s="9"/>
      <c r="O51" s="9"/>
      <c r="P51" s="64"/>
      <c r="Q51" s="9"/>
      <c r="R51" s="9"/>
      <c r="S51" s="9"/>
      <c r="T51" s="262"/>
    </row>
    <row r="52" spans="2:20" ht="14.4" thickTop="1" thickBot="1" x14ac:dyDescent="0.25">
      <c r="B52" s="451"/>
      <c r="C52" s="449"/>
      <c r="D52" s="441"/>
      <c r="E52" s="455"/>
      <c r="F52" s="81" t="str">
        <f>IF(教務委員編集用!F154=0,"",教務委員編集用!F154)</f>
        <v>D-12 2年小計</v>
      </c>
      <c r="G52" s="81" t="str">
        <f>IF(教務委員編集用!G154=0,"",教務委員編集用!G154)</f>
        <v/>
      </c>
      <c r="H52" s="81" t="str">
        <f>IF(教務委員編集用!H154=0,"",教務委員編集用!H154)</f>
        <v/>
      </c>
      <c r="I52" s="81" t="str">
        <f>IF(教務委員編集用!I154=0,"",教務委員編集用!I154)</f>
        <v/>
      </c>
      <c r="J52" s="81">
        <f>IF(教務委員編集用!J154=0,"",教務委員編集用!J154)</f>
        <v>2</v>
      </c>
      <c r="K52" s="81" t="str">
        <f>IF(教務委員編集用!K154=0,"",教務委員編集用!K154)</f>
        <v/>
      </c>
      <c r="L52" s="81" t="str">
        <f>IF(教務委員編集用!L154=0,"",教務委員編集用!L154)</f>
        <v/>
      </c>
      <c r="M52" s="81" t="str">
        <f>IF(教務委員編集用!M154=0,"",教務委員編集用!M154)</f>
        <v/>
      </c>
      <c r="N52" s="81"/>
      <c r="O52" s="81"/>
      <c r="P52" s="83">
        <f>教務委員編集用!T154</f>
        <v>0</v>
      </c>
      <c r="Q52" s="81"/>
      <c r="R52" s="81"/>
      <c r="S52" s="81"/>
      <c r="T52" s="263"/>
    </row>
    <row r="53" spans="2:20" ht="13.8" thickTop="1" x14ac:dyDescent="0.2">
      <c r="B53" s="451"/>
      <c r="C53" s="449"/>
      <c r="D53" s="417">
        <f>教務委員編集用!D159</f>
        <v>3</v>
      </c>
      <c r="E53" s="446" t="str">
        <f>教務委員編集用!E159</f>
        <v>基盤となる工学分野以外の工学分野の基礎的な知識を身につける.</v>
      </c>
      <c r="F53" s="10"/>
      <c r="G53" s="10"/>
      <c r="H53" s="10"/>
      <c r="I53" s="10"/>
      <c r="J53" s="10"/>
      <c r="K53" s="10"/>
      <c r="L53" s="10"/>
      <c r="M53" s="10"/>
      <c r="N53" s="10"/>
      <c r="O53" s="10"/>
      <c r="P53" s="68"/>
      <c r="Q53" s="10"/>
      <c r="R53" s="10"/>
      <c r="S53" s="10"/>
      <c r="T53" s="109"/>
    </row>
    <row r="54" spans="2:20" x14ac:dyDescent="0.2">
      <c r="B54" s="451"/>
      <c r="C54" s="449"/>
      <c r="D54" s="418"/>
      <c r="E54" s="449"/>
      <c r="F54" s="8"/>
      <c r="G54" s="8"/>
      <c r="H54" s="8"/>
      <c r="I54" s="8"/>
      <c r="J54" s="8"/>
      <c r="K54" s="8"/>
      <c r="L54" s="8"/>
      <c r="M54" s="8"/>
      <c r="N54" s="8"/>
      <c r="O54" s="8"/>
      <c r="P54" s="65"/>
      <c r="Q54" s="8"/>
      <c r="R54" s="8"/>
      <c r="S54" s="8"/>
      <c r="T54" s="93"/>
    </row>
    <row r="55" spans="2:20" ht="13.8" thickBot="1" x14ac:dyDescent="0.25">
      <c r="B55" s="451"/>
      <c r="C55" s="449"/>
      <c r="D55" s="418"/>
      <c r="E55" s="449"/>
      <c r="F55" s="9"/>
      <c r="G55" s="9"/>
      <c r="H55" s="9"/>
      <c r="I55" s="9"/>
      <c r="J55" s="9"/>
      <c r="K55" s="9"/>
      <c r="L55" s="9"/>
      <c r="M55" s="9"/>
      <c r="N55" s="9"/>
      <c r="O55" s="9"/>
      <c r="P55" s="64"/>
      <c r="Q55" s="9"/>
      <c r="R55" s="9"/>
      <c r="S55" s="9"/>
      <c r="T55" s="262"/>
    </row>
    <row r="56" spans="2:20" ht="14.4" thickTop="1" thickBot="1" x14ac:dyDescent="0.25">
      <c r="B56" s="451"/>
      <c r="C56" s="449"/>
      <c r="D56" s="418"/>
      <c r="E56" s="449"/>
      <c r="F56" s="10" t="str">
        <f>IF(教務委員編集用!F162=0,"",教務委員編集用!F162)</f>
        <v>D-3 2年小計</v>
      </c>
      <c r="G56" s="10" t="str">
        <f>IF(教務委員編集用!G162=0,"",教務委員編集用!G162)</f>
        <v/>
      </c>
      <c r="H56" s="10" t="str">
        <f>IF(教務委員編集用!H162=0,"",教務委員編集用!H162)</f>
        <v/>
      </c>
      <c r="I56" s="10" t="str">
        <f>IF(教務委員編集用!I162=0,"",教務委員編集用!I162)</f>
        <v/>
      </c>
      <c r="J56" s="10">
        <f>IF(教務委員編集用!J162=0,"",教務委員編集用!J162)</f>
        <v>2</v>
      </c>
      <c r="K56" s="10" t="str">
        <f>IF(教務委員編集用!K162=0,"",教務委員編集用!K162)</f>
        <v/>
      </c>
      <c r="L56" s="10" t="str">
        <f>IF(教務委員編集用!L162=0,"",教務委員編集用!L162)</f>
        <v/>
      </c>
      <c r="M56" s="10" t="str">
        <f>IF(教務委員編集用!M162=0,"",教務委員編集用!M162)</f>
        <v/>
      </c>
      <c r="N56" s="10"/>
      <c r="O56" s="10"/>
      <c r="P56" s="70">
        <f>教務委員編集用!T162</f>
        <v>0</v>
      </c>
      <c r="Q56" s="10"/>
      <c r="R56" s="10"/>
      <c r="S56" s="10"/>
      <c r="T56" s="109"/>
    </row>
    <row r="57" spans="2:20" x14ac:dyDescent="0.2">
      <c r="B57" s="450" t="str">
        <f>教務委員編集用!B168</f>
        <v>E</v>
      </c>
      <c r="C57" s="454" t="str">
        <f>教務委員編集用!C168</f>
        <v>科学,技術および情報の知識,基盤となる工学分野で習得した知識,さらに技術者としての実践的な知識や技能を活用して,自ら問題を発見し解決する能力を養う。</v>
      </c>
      <c r="D57" s="440">
        <f>教務委員編集用!D168</f>
        <v>1</v>
      </c>
      <c r="E57" s="452" t="str">
        <f>教務委員編集用!E168</f>
        <v>科学,技術,工学に関する情報を収集し,その適否を判断してまとめることができる.</v>
      </c>
      <c r="F57" s="7"/>
      <c r="G57" s="245"/>
      <c r="H57" s="245"/>
      <c r="I57" s="245"/>
      <c r="J57" s="245"/>
      <c r="K57" s="245"/>
      <c r="L57" s="245"/>
      <c r="M57" s="245"/>
      <c r="N57" s="245"/>
      <c r="O57" s="245"/>
      <c r="P57" s="67"/>
      <c r="Q57" s="245"/>
      <c r="R57" s="245"/>
      <c r="S57" s="245"/>
      <c r="T57" s="266"/>
    </row>
    <row r="58" spans="2:20" x14ac:dyDescent="0.2">
      <c r="B58" s="468"/>
      <c r="C58" s="446"/>
      <c r="D58" s="417"/>
      <c r="E58" s="462"/>
      <c r="F58" s="10"/>
      <c r="G58" s="246"/>
      <c r="H58" s="246"/>
      <c r="I58" s="246"/>
      <c r="J58" s="246"/>
      <c r="K58" s="246"/>
      <c r="L58" s="246"/>
      <c r="M58" s="246"/>
      <c r="N58" s="246"/>
      <c r="O58" s="246"/>
      <c r="P58" s="68"/>
      <c r="Q58" s="246"/>
      <c r="R58" s="246"/>
      <c r="S58" s="246"/>
      <c r="T58" s="110"/>
    </row>
    <row r="59" spans="2:20" x14ac:dyDescent="0.2">
      <c r="B59" s="468"/>
      <c r="C59" s="446"/>
      <c r="D59" s="417"/>
      <c r="E59" s="462"/>
      <c r="F59" s="10"/>
      <c r="G59" s="246"/>
      <c r="H59" s="246"/>
      <c r="I59" s="246"/>
      <c r="J59" s="246"/>
      <c r="K59" s="246"/>
      <c r="L59" s="246"/>
      <c r="M59" s="246"/>
      <c r="N59" s="246"/>
      <c r="O59" s="246"/>
      <c r="P59" s="68"/>
      <c r="Q59" s="246"/>
      <c r="R59" s="246"/>
      <c r="S59" s="246"/>
      <c r="T59" s="110"/>
    </row>
    <row r="60" spans="2:20" x14ac:dyDescent="0.2">
      <c r="B60" s="451"/>
      <c r="C60" s="449"/>
      <c r="D60" s="418"/>
      <c r="E60" s="453"/>
      <c r="F60" s="8"/>
      <c r="G60" s="247"/>
      <c r="H60" s="247"/>
      <c r="I60" s="247"/>
      <c r="J60" s="247"/>
      <c r="K60" s="247"/>
      <c r="L60" s="247"/>
      <c r="M60" s="247"/>
      <c r="N60" s="247"/>
      <c r="O60" s="247"/>
      <c r="P60" s="65"/>
      <c r="Q60" s="247"/>
      <c r="R60" s="247"/>
      <c r="S60" s="247"/>
      <c r="T60" s="111"/>
    </row>
    <row r="61" spans="2:20" ht="13.8" thickBot="1" x14ac:dyDescent="0.25">
      <c r="B61" s="451"/>
      <c r="C61" s="449"/>
      <c r="D61" s="418"/>
      <c r="E61" s="453"/>
      <c r="F61" s="9"/>
      <c r="G61" s="248"/>
      <c r="H61" s="248"/>
      <c r="I61" s="248"/>
      <c r="J61" s="248"/>
      <c r="K61" s="248"/>
      <c r="L61" s="248"/>
      <c r="M61" s="248"/>
      <c r="N61" s="248"/>
      <c r="O61" s="248"/>
      <c r="P61" s="64"/>
      <c r="Q61" s="248"/>
      <c r="R61" s="248"/>
      <c r="S61" s="248"/>
      <c r="T61" s="267"/>
    </row>
    <row r="62" spans="2:20" ht="14.4" thickTop="1" thickBot="1" x14ac:dyDescent="0.25">
      <c r="B62" s="451"/>
      <c r="C62" s="449"/>
      <c r="D62" s="441"/>
      <c r="E62" s="463"/>
      <c r="F62" s="81" t="str">
        <f>IF(教務委員編集用!F170=0,"",教務委員編集用!F170)</f>
        <v>E-1 2年小計</v>
      </c>
      <c r="G62" s="81" t="str">
        <f>IF(教務委員編集用!G170=0,"",教務委員編集用!G170)</f>
        <v/>
      </c>
      <c r="H62" s="81" t="str">
        <f>IF(教務委員編集用!H170=0,"",教務委員編集用!H170)</f>
        <v/>
      </c>
      <c r="I62" s="81" t="str">
        <f>IF(教務委員編集用!I170=0,"",教務委員編集用!I170)</f>
        <v/>
      </c>
      <c r="J62" s="81">
        <f>IF(教務委員編集用!J170=0,"",教務委員編集用!J170)</f>
        <v>2</v>
      </c>
      <c r="K62" s="81" t="str">
        <f>IF(教務委員編集用!K170=0,"",教務委員編集用!K170)</f>
        <v/>
      </c>
      <c r="L62" s="81" t="str">
        <f>IF(教務委員編集用!L170=0,"",教務委員編集用!L170)</f>
        <v/>
      </c>
      <c r="M62" s="81" t="str">
        <f>IF(教務委員編集用!M170=0,"",教務委員編集用!M170)</f>
        <v/>
      </c>
      <c r="N62" s="81"/>
      <c r="O62" s="81"/>
      <c r="P62" s="83">
        <f>教務委員編集用!T170</f>
        <v>0</v>
      </c>
      <c r="Q62" s="81"/>
      <c r="R62" s="81"/>
      <c r="S62" s="81"/>
      <c r="T62" s="263"/>
    </row>
    <row r="63" spans="2:20" ht="13.8" thickTop="1" x14ac:dyDescent="0.2">
      <c r="B63" s="451"/>
      <c r="C63" s="449"/>
      <c r="D63" s="417">
        <f>教務委員編集用!D175</f>
        <v>2</v>
      </c>
      <c r="E63" s="446" t="str">
        <f>教務委員編集用!E175</f>
        <v>習得した知識や技能を課題に対して利用できる.</v>
      </c>
      <c r="F63" s="10"/>
      <c r="G63" s="246"/>
      <c r="H63" s="246"/>
      <c r="I63" s="246"/>
      <c r="J63" s="246"/>
      <c r="K63" s="246"/>
      <c r="L63" s="246"/>
      <c r="M63" s="246"/>
      <c r="N63" s="246"/>
      <c r="O63" s="246"/>
      <c r="P63" s="68"/>
      <c r="Q63" s="246"/>
      <c r="R63" s="246"/>
      <c r="S63" s="246"/>
      <c r="T63" s="110"/>
    </row>
    <row r="64" spans="2:20" x14ac:dyDescent="0.2">
      <c r="B64" s="451"/>
      <c r="C64" s="449"/>
      <c r="D64" s="417"/>
      <c r="E64" s="446"/>
      <c r="F64" s="10"/>
      <c r="G64" s="246"/>
      <c r="H64" s="246"/>
      <c r="I64" s="246"/>
      <c r="J64" s="246"/>
      <c r="K64" s="246"/>
      <c r="L64" s="246"/>
      <c r="M64" s="246"/>
      <c r="N64" s="246"/>
      <c r="O64" s="246"/>
      <c r="P64" s="68"/>
      <c r="Q64" s="246"/>
      <c r="R64" s="246"/>
      <c r="S64" s="246"/>
      <c r="T64" s="110"/>
    </row>
    <row r="65" spans="2:20" x14ac:dyDescent="0.2">
      <c r="B65" s="451"/>
      <c r="C65" s="449"/>
      <c r="D65" s="418"/>
      <c r="E65" s="449"/>
      <c r="F65" s="8"/>
      <c r="G65" s="247"/>
      <c r="H65" s="247"/>
      <c r="I65" s="247"/>
      <c r="J65" s="247"/>
      <c r="K65" s="247"/>
      <c r="L65" s="247"/>
      <c r="M65" s="247"/>
      <c r="N65" s="247"/>
      <c r="O65" s="247"/>
      <c r="P65" s="65"/>
      <c r="Q65" s="247"/>
      <c r="R65" s="247"/>
      <c r="S65" s="247"/>
      <c r="T65" s="111"/>
    </row>
    <row r="66" spans="2:20" ht="13.8" thickBot="1" x14ac:dyDescent="0.25">
      <c r="B66" s="451"/>
      <c r="C66" s="449"/>
      <c r="D66" s="418"/>
      <c r="E66" s="449"/>
      <c r="F66" s="9"/>
      <c r="G66" s="248"/>
      <c r="H66" s="248"/>
      <c r="I66" s="248"/>
      <c r="J66" s="248"/>
      <c r="K66" s="248"/>
      <c r="L66" s="248"/>
      <c r="M66" s="248"/>
      <c r="N66" s="248"/>
      <c r="O66" s="248"/>
      <c r="P66" s="64"/>
      <c r="Q66" s="248"/>
      <c r="R66" s="248"/>
      <c r="S66" s="248"/>
      <c r="T66" s="267"/>
    </row>
    <row r="67" spans="2:20" ht="14.4" thickTop="1" thickBot="1" x14ac:dyDescent="0.25">
      <c r="B67" s="451"/>
      <c r="C67" s="449"/>
      <c r="D67" s="418"/>
      <c r="E67" s="449"/>
      <c r="F67" s="10" t="str">
        <f>IF(教務委員編集用!F177=0,"",教務委員編集用!F177)</f>
        <v>E-2 2年小計</v>
      </c>
      <c r="G67" s="10" t="str">
        <f>IF(教務委員編集用!G177=0,"",教務委員編集用!G177)</f>
        <v/>
      </c>
      <c r="H67" s="10" t="str">
        <f>IF(教務委員編集用!H177=0,"",教務委員編集用!H177)</f>
        <v/>
      </c>
      <c r="I67" s="10" t="str">
        <f>IF(教務委員編集用!I177=0,"",教務委員編集用!I177)</f>
        <v/>
      </c>
      <c r="J67" s="10">
        <f>IF(教務委員編集用!J177=0,"",教務委員編集用!J177)</f>
        <v>2</v>
      </c>
      <c r="K67" s="10" t="str">
        <f>IF(教務委員編集用!K177=0,"",教務委員編集用!K177)</f>
        <v/>
      </c>
      <c r="L67" s="10" t="str">
        <f>IF(教務委員編集用!L177=0,"",教務委員編集用!L177)</f>
        <v/>
      </c>
      <c r="M67" s="10" t="str">
        <f>IF(教務委員編集用!M177=0,"",教務委員編集用!M177)</f>
        <v/>
      </c>
      <c r="N67" s="10"/>
      <c r="O67" s="10"/>
      <c r="P67" s="70">
        <f>教務委員編集用!T177</f>
        <v>0</v>
      </c>
      <c r="Q67" s="10"/>
      <c r="R67" s="10"/>
      <c r="S67" s="10"/>
      <c r="T67" s="109"/>
    </row>
    <row r="68" spans="2:20" x14ac:dyDescent="0.2">
      <c r="B68" s="450" t="str">
        <f>教務委員編集用!B183</f>
        <v>F</v>
      </c>
      <c r="C68" s="452" t="str">
        <f>教務委員編集用!C183</f>
        <v>具体的なテーマについて論理的な記述と説明および討論できる能力を身につける。</v>
      </c>
      <c r="D68" s="440">
        <f>教務委員編集用!D183</f>
        <v>1</v>
      </c>
      <c r="E68" s="452" t="str">
        <f>教務委員編集用!E183</f>
        <v>学習成果を適切な文章,図等により表現できる.</v>
      </c>
      <c r="F68" s="7"/>
      <c r="G68" s="245"/>
      <c r="H68" s="245"/>
      <c r="I68" s="245"/>
      <c r="J68" s="245"/>
      <c r="K68" s="245"/>
      <c r="L68" s="245"/>
      <c r="M68" s="245"/>
      <c r="N68" s="245"/>
      <c r="O68" s="245"/>
      <c r="P68" s="67"/>
      <c r="Q68" s="245"/>
      <c r="R68" s="245"/>
      <c r="S68" s="245"/>
      <c r="T68" s="266"/>
    </row>
    <row r="69" spans="2:20" x14ac:dyDescent="0.2">
      <c r="B69" s="451"/>
      <c r="C69" s="453"/>
      <c r="D69" s="418"/>
      <c r="E69" s="453"/>
      <c r="F69" s="8"/>
      <c r="G69" s="247"/>
      <c r="H69" s="247"/>
      <c r="I69" s="247"/>
      <c r="J69" s="247"/>
      <c r="K69" s="247"/>
      <c r="L69" s="247"/>
      <c r="M69" s="247"/>
      <c r="N69" s="247"/>
      <c r="O69" s="247"/>
      <c r="P69" s="65"/>
      <c r="Q69" s="247"/>
      <c r="R69" s="247"/>
      <c r="S69" s="247"/>
      <c r="T69" s="111"/>
    </row>
    <row r="70" spans="2:20" ht="13.8" thickBot="1" x14ac:dyDescent="0.25">
      <c r="B70" s="451"/>
      <c r="C70" s="453"/>
      <c r="D70" s="418"/>
      <c r="E70" s="453"/>
      <c r="F70" s="9"/>
      <c r="G70" s="248"/>
      <c r="H70" s="248"/>
      <c r="I70" s="248"/>
      <c r="J70" s="248"/>
      <c r="K70" s="248"/>
      <c r="L70" s="248"/>
      <c r="M70" s="248"/>
      <c r="N70" s="248"/>
      <c r="O70" s="248"/>
      <c r="P70" s="64"/>
      <c r="Q70" s="248"/>
      <c r="R70" s="248"/>
      <c r="S70" s="248"/>
      <c r="T70" s="267"/>
    </row>
    <row r="71" spans="2:20" ht="14.4" thickTop="1" thickBot="1" x14ac:dyDescent="0.25">
      <c r="B71" s="451"/>
      <c r="C71" s="453"/>
      <c r="D71" s="441"/>
      <c r="E71" s="463"/>
      <c r="F71" s="81" t="str">
        <f>IF(教務委員編集用!F185=0,"",教務委員編集用!F185)</f>
        <v>F-1 2年小計</v>
      </c>
      <c r="G71" s="81" t="str">
        <f>IF(教務委員編集用!G185=0,"",教務委員編集用!G185)</f>
        <v/>
      </c>
      <c r="H71" s="81" t="str">
        <f>IF(教務委員編集用!H185=0,"",教務委員編集用!H185)</f>
        <v/>
      </c>
      <c r="I71" s="81" t="str">
        <f>IF(教務委員編集用!I185=0,"",教務委員編集用!I185)</f>
        <v/>
      </c>
      <c r="J71" s="81">
        <f>IF(教務委員編集用!J185=0,"",教務委員編集用!J185)</f>
        <v>2</v>
      </c>
      <c r="K71" s="81" t="str">
        <f>IF(教務委員編集用!K185=0,"",教務委員編集用!K185)</f>
        <v/>
      </c>
      <c r="L71" s="81" t="str">
        <f>IF(教務委員編集用!L185=0,"",教務委員編集用!L185)</f>
        <v/>
      </c>
      <c r="M71" s="81" t="str">
        <f>IF(教務委員編集用!M185=0,"",教務委員編集用!M185)</f>
        <v/>
      </c>
      <c r="N71" s="81"/>
      <c r="O71" s="81"/>
      <c r="P71" s="83">
        <f>教務委員編集用!T185</f>
        <v>0</v>
      </c>
      <c r="Q71" s="81"/>
      <c r="R71" s="81"/>
      <c r="S71" s="81"/>
      <c r="T71" s="263"/>
    </row>
    <row r="72" spans="2:20" ht="13.8" thickTop="1" x14ac:dyDescent="0.2">
      <c r="B72" s="451"/>
      <c r="C72" s="453"/>
      <c r="D72" s="417">
        <f>教務委員編集用!D190</f>
        <v>2</v>
      </c>
      <c r="E72" s="462" t="str">
        <f>教務委員編集用!E190</f>
        <v>基盤となる工学分野において,必要な英語の基礎力を身につける.</v>
      </c>
      <c r="F72" s="10" t="str">
        <f>教務委員編集用!F192</f>
        <v>英語IIA</v>
      </c>
      <c r="G72" s="246">
        <f>教務委員編集用!G192</f>
        <v>2</v>
      </c>
      <c r="H72" s="246" t="str">
        <f>教務委員編集用!H192</f>
        <v>必修</v>
      </c>
      <c r="I72" s="246" t="str">
        <f>教務委員編集用!I192</f>
        <v>履修</v>
      </c>
      <c r="J72" s="246">
        <f>教務委員編集用!J192</f>
        <v>2</v>
      </c>
      <c r="K72" s="246" t="str">
        <f>教務委員編集用!K192</f>
        <v>通年</v>
      </c>
      <c r="L72" s="246">
        <f>教務委員編集用!L192</f>
        <v>45</v>
      </c>
      <c r="M72" s="246">
        <f>教務委員編集用!M192</f>
        <v>100</v>
      </c>
      <c r="N72" s="246">
        <f>教務委員編集用!N192</f>
        <v>45</v>
      </c>
      <c r="O72" s="118"/>
      <c r="P72" s="123"/>
      <c r="Q72" s="257"/>
      <c r="R72" s="257"/>
      <c r="S72" s="257"/>
      <c r="T72" s="269"/>
    </row>
    <row r="73" spans="2:20" x14ac:dyDescent="0.2">
      <c r="B73" s="451"/>
      <c r="C73" s="453"/>
      <c r="D73" s="418"/>
      <c r="E73" s="453"/>
      <c r="F73" s="8" t="str">
        <f>教務委員編集用!F193</f>
        <v>英語IIB</v>
      </c>
      <c r="G73" s="247">
        <f>教務委員編集用!G193</f>
        <v>4</v>
      </c>
      <c r="H73" s="247" t="str">
        <f>教務委員編集用!H193</f>
        <v>必修</v>
      </c>
      <c r="I73" s="247" t="str">
        <f>教務委員編集用!I193</f>
        <v>履修</v>
      </c>
      <c r="J73" s="247">
        <f>教務委員編集用!J193</f>
        <v>2</v>
      </c>
      <c r="K73" s="247" t="str">
        <f>教務委員編集用!K193</f>
        <v>通年</v>
      </c>
      <c r="L73" s="247">
        <f>教務委員編集用!L193</f>
        <v>90</v>
      </c>
      <c r="M73" s="247">
        <f>教務委員編集用!M193</f>
        <v>100</v>
      </c>
      <c r="N73" s="247">
        <f>教務委員編集用!N193</f>
        <v>90</v>
      </c>
      <c r="O73" s="118"/>
      <c r="P73" s="122"/>
      <c r="Q73" s="258"/>
      <c r="R73" s="258"/>
      <c r="S73" s="258"/>
      <c r="T73" s="270"/>
    </row>
    <row r="74" spans="2:20" x14ac:dyDescent="0.2">
      <c r="B74" s="451"/>
      <c r="C74" s="453"/>
      <c r="D74" s="418"/>
      <c r="E74" s="453"/>
      <c r="F74" s="8"/>
      <c r="G74" s="247"/>
      <c r="H74" s="247"/>
      <c r="I74" s="247"/>
      <c r="J74" s="247"/>
      <c r="K74" s="247"/>
      <c r="L74" s="247"/>
      <c r="M74" s="247"/>
      <c r="N74" s="247"/>
      <c r="O74" s="247"/>
      <c r="P74" s="61"/>
      <c r="Q74" s="247"/>
      <c r="R74" s="247"/>
      <c r="S74" s="247"/>
      <c r="T74" s="111"/>
    </row>
    <row r="75" spans="2:20" x14ac:dyDescent="0.2">
      <c r="B75" s="451"/>
      <c r="C75" s="453"/>
      <c r="D75" s="418"/>
      <c r="E75" s="453"/>
      <c r="F75" s="8"/>
      <c r="G75" s="247"/>
      <c r="H75" s="247"/>
      <c r="I75" s="247"/>
      <c r="J75" s="247"/>
      <c r="K75" s="247"/>
      <c r="L75" s="247"/>
      <c r="M75" s="247"/>
      <c r="N75" s="247"/>
      <c r="O75" s="247"/>
      <c r="P75" s="61"/>
      <c r="Q75" s="247"/>
      <c r="R75" s="247"/>
      <c r="S75" s="247"/>
      <c r="T75" s="111"/>
    </row>
    <row r="76" spans="2:20" ht="13.8" thickBot="1" x14ac:dyDescent="0.25">
      <c r="B76" s="451"/>
      <c r="C76" s="453"/>
      <c r="D76" s="418"/>
      <c r="E76" s="453"/>
      <c r="F76" s="9"/>
      <c r="G76" s="248"/>
      <c r="H76" s="248"/>
      <c r="I76" s="248"/>
      <c r="J76" s="248"/>
      <c r="K76" s="248"/>
      <c r="L76" s="248"/>
      <c r="M76" s="248"/>
      <c r="N76" s="248"/>
      <c r="O76" s="248"/>
      <c r="P76" s="62"/>
      <c r="Q76" s="248"/>
      <c r="R76" s="248"/>
      <c r="S76" s="248"/>
      <c r="T76" s="267"/>
    </row>
    <row r="77" spans="2:20" ht="14.4" thickTop="1" thickBot="1" x14ac:dyDescent="0.25">
      <c r="B77" s="451"/>
      <c r="C77" s="453"/>
      <c r="D77" s="418"/>
      <c r="E77" s="453"/>
      <c r="F77" s="10" t="str">
        <f>IF(教務委員編集用!F199=0,"",教務委員編集用!F199)</f>
        <v>F-2 2年小計</v>
      </c>
      <c r="G77" s="10" t="str">
        <f>IF(教務委員編集用!G199=0,"",教務委員編集用!G199)</f>
        <v/>
      </c>
      <c r="H77" s="10" t="str">
        <f>IF(教務委員編集用!H199=0,"",教務委員編集用!H199)</f>
        <v/>
      </c>
      <c r="I77" s="10" t="str">
        <f>IF(教務委員編集用!I199=0,"",教務委員編集用!I199)</f>
        <v/>
      </c>
      <c r="J77" s="10">
        <f>IF(教務委員編集用!J199=0,"",教務委員編集用!J199)</f>
        <v>2</v>
      </c>
      <c r="K77" s="10" t="str">
        <f>IF(教務委員編集用!K199=0,"",教務委員編集用!K199)</f>
        <v/>
      </c>
      <c r="L77" s="10" t="str">
        <f>IF(教務委員編集用!L199=0,"",教務委員編集用!L199)</f>
        <v/>
      </c>
      <c r="M77" s="10" t="str">
        <f>IF(教務委員編集用!M199=0,"",教務委員編集用!M199)</f>
        <v/>
      </c>
      <c r="N77" s="10"/>
      <c r="O77" s="10"/>
      <c r="P77" s="70">
        <f>教務委員編集用!T199</f>
        <v>0</v>
      </c>
      <c r="Q77" s="10"/>
      <c r="R77" s="10"/>
      <c r="S77" s="10"/>
      <c r="T77" s="109"/>
    </row>
    <row r="78" spans="2:20" x14ac:dyDescent="0.2">
      <c r="B78" s="450" t="str">
        <f>教務委員編集用!B205</f>
        <v>G</v>
      </c>
      <c r="C78" s="454" t="str">
        <f>教務委員編集用!C205</f>
        <v>習得した工学分野の知識を基に,課題の達成に向けて自ら問題を発見し,それに対処するための業務を自主的・継続的かつ組織的に遂行する能力を身につける。</v>
      </c>
      <c r="D78" s="440">
        <f>教務委員編集用!D205</f>
        <v>1</v>
      </c>
      <c r="E78" s="454" t="str">
        <f>教務委員編集用!E205</f>
        <v>自己の能力を把握し,その向上のために自主的に学習を遂行てきる.</v>
      </c>
      <c r="F78" s="7"/>
      <c r="G78" s="245"/>
      <c r="H78" s="245"/>
      <c r="I78" s="245"/>
      <c r="J78" s="245"/>
      <c r="K78" s="245"/>
      <c r="L78" s="245"/>
      <c r="M78" s="245"/>
      <c r="N78" s="245"/>
      <c r="O78" s="245"/>
      <c r="P78" s="67"/>
      <c r="Q78" s="245"/>
      <c r="R78" s="245"/>
      <c r="S78" s="245"/>
      <c r="T78" s="266"/>
    </row>
    <row r="79" spans="2:20" x14ac:dyDescent="0.2">
      <c r="B79" s="468"/>
      <c r="C79" s="446"/>
      <c r="D79" s="417"/>
      <c r="E79" s="446"/>
      <c r="F79" s="10"/>
      <c r="G79" s="246"/>
      <c r="H79" s="246"/>
      <c r="I79" s="246"/>
      <c r="J79" s="246"/>
      <c r="K79" s="246"/>
      <c r="L79" s="246"/>
      <c r="M79" s="246"/>
      <c r="N79" s="246"/>
      <c r="O79" s="246"/>
      <c r="P79" s="68"/>
      <c r="Q79" s="246"/>
      <c r="R79" s="246"/>
      <c r="S79" s="246"/>
      <c r="T79" s="110"/>
    </row>
    <row r="80" spans="2:20" x14ac:dyDescent="0.2">
      <c r="B80" s="451"/>
      <c r="C80" s="449"/>
      <c r="D80" s="418"/>
      <c r="E80" s="449"/>
      <c r="F80" s="8"/>
      <c r="G80" s="247"/>
      <c r="H80" s="247"/>
      <c r="I80" s="247"/>
      <c r="J80" s="247"/>
      <c r="K80" s="247"/>
      <c r="L80" s="247"/>
      <c r="M80" s="247"/>
      <c r="N80" s="247"/>
      <c r="O80" s="247"/>
      <c r="P80" s="65"/>
      <c r="Q80" s="247"/>
      <c r="R80" s="247"/>
      <c r="S80" s="247"/>
      <c r="T80" s="111"/>
    </row>
    <row r="81" spans="2:20" ht="13.8" thickBot="1" x14ac:dyDescent="0.25">
      <c r="B81" s="451"/>
      <c r="C81" s="449"/>
      <c r="D81" s="418"/>
      <c r="E81" s="449"/>
      <c r="F81" s="9"/>
      <c r="G81" s="248"/>
      <c r="H81" s="248"/>
      <c r="I81" s="248"/>
      <c r="J81" s="248"/>
      <c r="K81" s="248"/>
      <c r="L81" s="248"/>
      <c r="M81" s="248"/>
      <c r="N81" s="248"/>
      <c r="O81" s="248"/>
      <c r="P81" s="64"/>
      <c r="Q81" s="248"/>
      <c r="R81" s="248"/>
      <c r="S81" s="248"/>
      <c r="T81" s="267"/>
    </row>
    <row r="82" spans="2:20" ht="14.4" thickTop="1" thickBot="1" x14ac:dyDescent="0.25">
      <c r="B82" s="451"/>
      <c r="C82" s="449"/>
      <c r="D82" s="441"/>
      <c r="E82" s="455"/>
      <c r="F82" s="81" t="str">
        <f>IF(教務委員編集用!F207=0,"",教務委員編集用!F207)</f>
        <v>G-1 2年小計</v>
      </c>
      <c r="G82" s="81" t="str">
        <f>IF(教務委員編集用!G207=0,"",教務委員編集用!G207)</f>
        <v/>
      </c>
      <c r="H82" s="81" t="str">
        <f>IF(教務委員編集用!H207=0,"",教務委員編集用!H207)</f>
        <v/>
      </c>
      <c r="I82" s="81" t="str">
        <f>IF(教務委員編集用!I207=0,"",教務委員編集用!I207)</f>
        <v/>
      </c>
      <c r="J82" s="81">
        <f>IF(教務委員編集用!J207=0,"",教務委員編集用!J207)</f>
        <v>2</v>
      </c>
      <c r="K82" s="81" t="str">
        <f>IF(教務委員編集用!K207=0,"",教務委員編集用!K207)</f>
        <v/>
      </c>
      <c r="L82" s="81" t="str">
        <f>IF(教務委員編集用!L207=0,"",教務委員編集用!L207)</f>
        <v/>
      </c>
      <c r="M82" s="81" t="str">
        <f>IF(教務委員編集用!M207=0,"",教務委員編集用!M207)</f>
        <v/>
      </c>
      <c r="N82" s="81"/>
      <c r="O82" s="81"/>
      <c r="P82" s="83">
        <f>教務委員編集用!T207</f>
        <v>0</v>
      </c>
      <c r="Q82" s="81"/>
      <c r="R82" s="81"/>
      <c r="S82" s="81"/>
      <c r="T82" s="263"/>
    </row>
    <row r="83" spans="2:20" ht="13.8" thickTop="1" x14ac:dyDescent="0.2">
      <c r="B83" s="451"/>
      <c r="C83" s="449"/>
      <c r="D83" s="417">
        <f>教務委員編集用!D212</f>
        <v>2</v>
      </c>
      <c r="E83" s="446" t="str">
        <f>教務委員編集用!E212</f>
        <v>実務訓練等を通じて基盤となる工学分野に関連した業務の概要を理解できる.</v>
      </c>
      <c r="F83" s="10"/>
      <c r="G83" s="246"/>
      <c r="H83" s="246"/>
      <c r="I83" s="246"/>
      <c r="J83" s="246"/>
      <c r="K83" s="246"/>
      <c r="L83" s="246"/>
      <c r="M83" s="246"/>
      <c r="N83" s="246"/>
      <c r="O83" s="246"/>
      <c r="P83" s="68"/>
      <c r="Q83" s="246"/>
      <c r="R83" s="246"/>
      <c r="S83" s="246"/>
      <c r="T83" s="110"/>
    </row>
    <row r="84" spans="2:20" x14ac:dyDescent="0.2">
      <c r="B84" s="451"/>
      <c r="C84" s="449"/>
      <c r="D84" s="417"/>
      <c r="E84" s="446"/>
      <c r="F84" s="10"/>
      <c r="G84" s="246"/>
      <c r="H84" s="246"/>
      <c r="I84" s="246"/>
      <c r="J84" s="246"/>
      <c r="K84" s="246"/>
      <c r="L84" s="246"/>
      <c r="M84" s="246"/>
      <c r="N84" s="246"/>
      <c r="O84" s="246"/>
      <c r="P84" s="68"/>
      <c r="Q84" s="246"/>
      <c r="R84" s="246"/>
      <c r="S84" s="246"/>
      <c r="T84" s="110"/>
    </row>
    <row r="85" spans="2:20" x14ac:dyDescent="0.2">
      <c r="B85" s="451"/>
      <c r="C85" s="449"/>
      <c r="D85" s="418"/>
      <c r="E85" s="449"/>
      <c r="F85" s="8"/>
      <c r="G85" s="247"/>
      <c r="H85" s="247"/>
      <c r="I85" s="247"/>
      <c r="J85" s="247"/>
      <c r="K85" s="247"/>
      <c r="L85" s="247"/>
      <c r="M85" s="247"/>
      <c r="N85" s="247"/>
      <c r="O85" s="247"/>
      <c r="P85" s="65"/>
      <c r="Q85" s="247"/>
      <c r="R85" s="247"/>
      <c r="S85" s="247"/>
      <c r="T85" s="111"/>
    </row>
    <row r="86" spans="2:20" ht="13.8" thickBot="1" x14ac:dyDescent="0.25">
      <c r="B86" s="451"/>
      <c r="C86" s="449"/>
      <c r="D86" s="418"/>
      <c r="E86" s="449"/>
      <c r="F86" s="9"/>
      <c r="G86" s="248"/>
      <c r="H86" s="248"/>
      <c r="I86" s="248"/>
      <c r="J86" s="248"/>
      <c r="K86" s="248"/>
      <c r="L86" s="248"/>
      <c r="M86" s="248"/>
      <c r="N86" s="248"/>
      <c r="O86" s="248"/>
      <c r="P86" s="64"/>
      <c r="Q86" s="248"/>
      <c r="R86" s="248"/>
      <c r="S86" s="248"/>
      <c r="T86" s="267"/>
    </row>
    <row r="87" spans="2:20" ht="14.4" thickTop="1" thickBot="1" x14ac:dyDescent="0.25">
      <c r="B87" s="469"/>
      <c r="C87" s="470"/>
      <c r="D87" s="419"/>
      <c r="E87" s="470"/>
      <c r="F87" s="76" t="str">
        <f>IF(教務委員編集用!F215=0,"",教務委員編集用!F215)</f>
        <v>G-2 2年小計</v>
      </c>
      <c r="G87" s="76" t="str">
        <f>IF(教務委員編集用!G215=0,"",教務委員編集用!G215)</f>
        <v/>
      </c>
      <c r="H87" s="76" t="str">
        <f>IF(教務委員編集用!H215=0,"",教務委員編集用!H215)</f>
        <v/>
      </c>
      <c r="I87" s="76" t="str">
        <f>IF(教務委員編集用!I215=0,"",教務委員編集用!I215)</f>
        <v/>
      </c>
      <c r="J87" s="76">
        <f>IF(教務委員編集用!J215=0,"",教務委員編集用!J215)</f>
        <v>2</v>
      </c>
      <c r="K87" s="76" t="str">
        <f>IF(教務委員編集用!K215=0,"",教務委員編集用!K215)</f>
        <v/>
      </c>
      <c r="L87" s="76" t="str">
        <f>IF(教務委員編集用!L215=0,"",教務委員編集用!L215)</f>
        <v/>
      </c>
      <c r="M87" s="76" t="str">
        <f>IF(教務委員編集用!M215=0,"",教務委員編集用!M215)</f>
        <v/>
      </c>
      <c r="N87" s="76"/>
      <c r="O87" s="76"/>
      <c r="P87" s="79">
        <f>教務委員編集用!T215</f>
        <v>0</v>
      </c>
      <c r="Q87" s="76"/>
      <c r="R87" s="76"/>
      <c r="S87" s="76"/>
      <c r="T87" s="274"/>
    </row>
    <row r="88" spans="2:20" ht="13.8" thickBot="1" x14ac:dyDescent="0.25"/>
    <row r="89" spans="2:20" x14ac:dyDescent="0.2">
      <c r="B89" s="435" t="s">
        <v>156</v>
      </c>
      <c r="C89" s="436"/>
      <c r="D89" s="437" t="s">
        <v>157</v>
      </c>
      <c r="E89" s="437"/>
      <c r="F89" s="420"/>
      <c r="G89" s="421"/>
      <c r="H89" s="421"/>
      <c r="I89" s="421"/>
      <c r="J89" s="421"/>
      <c r="K89" s="421"/>
      <c r="L89" s="421"/>
      <c r="M89" s="421"/>
      <c r="N89" s="421"/>
      <c r="O89" s="421"/>
      <c r="P89" s="422"/>
      <c r="Q89" s="253"/>
      <c r="R89" s="253"/>
      <c r="S89" s="253"/>
      <c r="T89" s="253"/>
    </row>
    <row r="90" spans="2:20" x14ac:dyDescent="0.2">
      <c r="B90" s="413"/>
      <c r="C90" s="414"/>
      <c r="D90" s="438"/>
      <c r="E90" s="438"/>
      <c r="F90" s="423"/>
      <c r="G90" s="424"/>
      <c r="H90" s="424"/>
      <c r="I90" s="424"/>
      <c r="J90" s="424"/>
      <c r="K90" s="424"/>
      <c r="L90" s="424"/>
      <c r="M90" s="424"/>
      <c r="N90" s="424"/>
      <c r="O90" s="424"/>
      <c r="P90" s="425"/>
      <c r="Q90" s="253"/>
      <c r="R90" s="253"/>
      <c r="S90" s="253"/>
      <c r="T90" s="253"/>
    </row>
    <row r="91" spans="2:20" x14ac:dyDescent="0.2">
      <c r="B91" s="413"/>
      <c r="C91" s="414"/>
      <c r="D91" s="438"/>
      <c r="E91" s="438"/>
      <c r="F91" s="426"/>
      <c r="G91" s="427"/>
      <c r="H91" s="427"/>
      <c r="I91" s="427"/>
      <c r="J91" s="427"/>
      <c r="K91" s="427"/>
      <c r="L91" s="427"/>
      <c r="M91" s="427"/>
      <c r="N91" s="427"/>
      <c r="O91" s="427"/>
      <c r="P91" s="428"/>
      <c r="Q91" s="253"/>
      <c r="R91" s="253"/>
      <c r="S91" s="253"/>
      <c r="T91" s="253"/>
    </row>
    <row r="92" spans="2:20" x14ac:dyDescent="0.2">
      <c r="B92" s="413"/>
      <c r="C92" s="414"/>
      <c r="D92" s="438" t="s">
        <v>158</v>
      </c>
      <c r="E92" s="438"/>
      <c r="F92" s="429"/>
      <c r="G92" s="430"/>
      <c r="H92" s="430"/>
      <c r="I92" s="430"/>
      <c r="J92" s="430"/>
      <c r="K92" s="430"/>
      <c r="L92" s="430"/>
      <c r="M92" s="430"/>
      <c r="N92" s="430"/>
      <c r="O92" s="430"/>
      <c r="P92" s="431"/>
      <c r="Q92" s="253"/>
      <c r="R92" s="253"/>
      <c r="S92" s="253"/>
      <c r="T92" s="253"/>
    </row>
    <row r="93" spans="2:20" x14ac:dyDescent="0.2">
      <c r="B93" s="413"/>
      <c r="C93" s="414"/>
      <c r="D93" s="438"/>
      <c r="E93" s="438"/>
      <c r="F93" s="423"/>
      <c r="G93" s="424"/>
      <c r="H93" s="424"/>
      <c r="I93" s="424"/>
      <c r="J93" s="424"/>
      <c r="K93" s="424"/>
      <c r="L93" s="424"/>
      <c r="M93" s="424"/>
      <c r="N93" s="424"/>
      <c r="O93" s="424"/>
      <c r="P93" s="425"/>
      <c r="Q93" s="253"/>
      <c r="R93" s="253"/>
      <c r="S93" s="253"/>
      <c r="T93" s="253"/>
    </row>
    <row r="94" spans="2:20" ht="13.8" thickBot="1" x14ac:dyDescent="0.25">
      <c r="B94" s="415"/>
      <c r="C94" s="416"/>
      <c r="D94" s="439"/>
      <c r="E94" s="439"/>
      <c r="F94" s="432"/>
      <c r="G94" s="433"/>
      <c r="H94" s="433"/>
      <c r="I94" s="433"/>
      <c r="J94" s="433"/>
      <c r="K94" s="433"/>
      <c r="L94" s="433"/>
      <c r="M94" s="433"/>
      <c r="N94" s="433"/>
      <c r="O94" s="433"/>
      <c r="P94" s="434"/>
      <c r="Q94" s="253"/>
      <c r="R94" s="253"/>
      <c r="S94" s="253"/>
      <c r="T94" s="253"/>
    </row>
    <row r="95" spans="2:20" x14ac:dyDescent="0.2">
      <c r="B95" s="411" t="s">
        <v>159</v>
      </c>
      <c r="C95" s="412"/>
      <c r="D95" s="417" t="s">
        <v>160</v>
      </c>
      <c r="E95" s="417"/>
      <c r="F95" s="420"/>
      <c r="G95" s="421"/>
      <c r="H95" s="421"/>
      <c r="I95" s="421"/>
      <c r="J95" s="421"/>
      <c r="K95" s="421"/>
      <c r="L95" s="421"/>
      <c r="M95" s="421"/>
      <c r="N95" s="421"/>
      <c r="O95" s="421"/>
      <c r="P95" s="422"/>
      <c r="Q95" s="253"/>
      <c r="R95" s="253"/>
      <c r="S95" s="253"/>
      <c r="T95" s="253"/>
    </row>
    <row r="96" spans="2:20" x14ac:dyDescent="0.2">
      <c r="B96" s="413"/>
      <c r="C96" s="414"/>
      <c r="D96" s="418"/>
      <c r="E96" s="418"/>
      <c r="F96" s="423"/>
      <c r="G96" s="424"/>
      <c r="H96" s="424"/>
      <c r="I96" s="424"/>
      <c r="J96" s="424"/>
      <c r="K96" s="424"/>
      <c r="L96" s="424"/>
      <c r="M96" s="424"/>
      <c r="N96" s="424"/>
      <c r="O96" s="424"/>
      <c r="P96" s="425"/>
      <c r="Q96" s="253"/>
      <c r="R96" s="253"/>
      <c r="S96" s="253"/>
      <c r="T96" s="253"/>
    </row>
    <row r="97" spans="2:20" x14ac:dyDescent="0.2">
      <c r="B97" s="413"/>
      <c r="C97" s="414"/>
      <c r="D97" s="418"/>
      <c r="E97" s="418"/>
      <c r="F97" s="426"/>
      <c r="G97" s="427"/>
      <c r="H97" s="427"/>
      <c r="I97" s="427"/>
      <c r="J97" s="427"/>
      <c r="K97" s="427"/>
      <c r="L97" s="427"/>
      <c r="M97" s="427"/>
      <c r="N97" s="427"/>
      <c r="O97" s="427"/>
      <c r="P97" s="428"/>
      <c r="Q97" s="253"/>
      <c r="R97" s="253"/>
      <c r="S97" s="253"/>
      <c r="T97" s="253"/>
    </row>
    <row r="98" spans="2:20" x14ac:dyDescent="0.2">
      <c r="B98" s="413"/>
      <c r="C98" s="414"/>
      <c r="D98" s="418" t="s">
        <v>161</v>
      </c>
      <c r="E98" s="418"/>
      <c r="F98" s="429"/>
      <c r="G98" s="430"/>
      <c r="H98" s="430"/>
      <c r="I98" s="430"/>
      <c r="J98" s="430"/>
      <c r="K98" s="430"/>
      <c r="L98" s="430"/>
      <c r="M98" s="430"/>
      <c r="N98" s="430"/>
      <c r="O98" s="430"/>
      <c r="P98" s="431"/>
      <c r="Q98" s="253"/>
      <c r="R98" s="253"/>
      <c r="S98" s="253"/>
      <c r="T98" s="253"/>
    </row>
    <row r="99" spans="2:20" x14ac:dyDescent="0.2">
      <c r="B99" s="413"/>
      <c r="C99" s="414"/>
      <c r="D99" s="418"/>
      <c r="E99" s="418"/>
      <c r="F99" s="423"/>
      <c r="G99" s="424"/>
      <c r="H99" s="424"/>
      <c r="I99" s="424"/>
      <c r="J99" s="424"/>
      <c r="K99" s="424"/>
      <c r="L99" s="424"/>
      <c r="M99" s="424"/>
      <c r="N99" s="424"/>
      <c r="O99" s="424"/>
      <c r="P99" s="425"/>
      <c r="Q99" s="253"/>
      <c r="R99" s="253"/>
      <c r="S99" s="253"/>
      <c r="T99" s="253"/>
    </row>
    <row r="100" spans="2:20" ht="13.8" thickBot="1" x14ac:dyDescent="0.25">
      <c r="B100" s="415"/>
      <c r="C100" s="416"/>
      <c r="D100" s="419"/>
      <c r="E100" s="419"/>
      <c r="F100" s="432"/>
      <c r="G100" s="433"/>
      <c r="H100" s="433"/>
      <c r="I100" s="433"/>
      <c r="J100" s="433"/>
      <c r="K100" s="433"/>
      <c r="L100" s="433"/>
      <c r="M100" s="433"/>
      <c r="N100" s="433"/>
      <c r="O100" s="433"/>
      <c r="P100" s="434"/>
      <c r="Q100" s="253"/>
      <c r="R100" s="253"/>
      <c r="S100" s="253"/>
      <c r="T100" s="253"/>
    </row>
    <row r="101" spans="2:20" x14ac:dyDescent="0.2">
      <c r="F101" s="3" t="str">
        <f>IF(教務委員編集用!F254=0,"",教務委員編集用!F254)</f>
        <v/>
      </c>
      <c r="G101" s="3" t="str">
        <f>IF(教務委員編集用!G254=0,"",教務委員編集用!G254)</f>
        <v/>
      </c>
      <c r="H101" s="3" t="str">
        <f>IF(教務委員編集用!H254=0,"",教務委員編集用!H254)</f>
        <v/>
      </c>
      <c r="I101" s="3" t="str">
        <f>IF(教務委員編集用!I254=0,"",教務委員編集用!I254)</f>
        <v/>
      </c>
      <c r="J101" s="3" t="str">
        <f>IF(教務委員編集用!J254=0,"",教務委員編集用!J254)</f>
        <v/>
      </c>
      <c r="K101" s="3" t="str">
        <f>IF(教務委員編集用!K254=0,"",教務委員編集用!K254)</f>
        <v/>
      </c>
      <c r="L101" s="3" t="str">
        <f>IF(教務委員編集用!L254=0,"",教務委員編集用!L254)</f>
        <v/>
      </c>
      <c r="M101" s="3" t="str">
        <f>IF(教務委員編集用!M254=0,"",教務委員編集用!M254)</f>
        <v/>
      </c>
      <c r="N101" s="3" t="str">
        <f>IF(教務委員編集用!V254=0,"",教務委員編集用!V254)</f>
        <v/>
      </c>
      <c r="R101" s="3" t="str">
        <f>IF(教務委員編集用!W254=0,"",教務委員編集用!W254)</f>
        <v/>
      </c>
      <c r="S101" s="3" t="str">
        <f>IF(教務委員編集用!X254=0,"",教務委員編集用!X254)</f>
        <v/>
      </c>
    </row>
    <row r="102" spans="2:20" x14ac:dyDescent="0.2">
      <c r="F102" s="3" t="str">
        <f>IF(教務委員編集用!F255=0,"",教務委員編集用!F255)</f>
        <v/>
      </c>
      <c r="G102" s="3" t="str">
        <f>IF(教務委員編集用!G255=0,"",教務委員編集用!G255)</f>
        <v/>
      </c>
      <c r="H102" s="3" t="str">
        <f>IF(教務委員編集用!H255=0,"",教務委員編集用!H255)</f>
        <v/>
      </c>
      <c r="I102" s="3" t="str">
        <f>IF(教務委員編集用!I255=0,"",教務委員編集用!I255)</f>
        <v/>
      </c>
      <c r="J102" s="3" t="str">
        <f>IF(教務委員編集用!J255=0,"",教務委員編集用!J255)</f>
        <v/>
      </c>
      <c r="K102" s="3" t="str">
        <f>IF(教務委員編集用!K255=0,"",教務委員編集用!K255)</f>
        <v/>
      </c>
      <c r="L102" s="3" t="str">
        <f>IF(教務委員編集用!L255=0,"",教務委員編集用!L255)</f>
        <v/>
      </c>
      <c r="M102" s="3" t="str">
        <f>IF(教務委員編集用!M255=0,"",教務委員編集用!M255)</f>
        <v/>
      </c>
      <c r="N102" s="3" t="str">
        <f>IF(教務委員編集用!V255=0,"",教務委員編集用!V255)</f>
        <v/>
      </c>
      <c r="R102" s="3" t="str">
        <f>IF(教務委員編集用!W255=0,"",教務委員編集用!W255)</f>
        <v/>
      </c>
      <c r="S102" s="3" t="str">
        <f>IF(教務委員編集用!X255=0,"",教務委員編集用!X255)</f>
        <v/>
      </c>
    </row>
    <row r="103" spans="2:20" x14ac:dyDescent="0.2">
      <c r="F103" s="3" t="str">
        <f>IF(教務委員編集用!F256=0,"",教務委員編集用!F256)</f>
        <v/>
      </c>
      <c r="G103" s="3" t="str">
        <f>IF(教務委員編集用!G256=0,"",教務委員編集用!G256)</f>
        <v/>
      </c>
      <c r="H103" s="3" t="str">
        <f>IF(教務委員編集用!H256=0,"",教務委員編集用!H256)</f>
        <v/>
      </c>
      <c r="I103" s="3" t="str">
        <f>IF(教務委員編集用!I256=0,"",教務委員編集用!I256)</f>
        <v/>
      </c>
      <c r="J103" s="3" t="str">
        <f>IF(教務委員編集用!J256=0,"",教務委員編集用!J256)</f>
        <v/>
      </c>
      <c r="K103" s="3" t="str">
        <f>IF(教務委員編集用!K256=0,"",教務委員編集用!K256)</f>
        <v/>
      </c>
      <c r="L103" s="3" t="str">
        <f>IF(教務委員編集用!L256=0,"",教務委員編集用!L256)</f>
        <v/>
      </c>
      <c r="M103" s="3" t="str">
        <f>IF(教務委員編集用!M256=0,"",教務委員編集用!M256)</f>
        <v/>
      </c>
      <c r="N103" s="3" t="str">
        <f>IF(教務委員編集用!V256=0,"",教務委員編集用!V256)</f>
        <v/>
      </c>
      <c r="R103" s="3" t="str">
        <f>IF(教務委員編集用!W256=0,"",教務委員編集用!W256)</f>
        <v/>
      </c>
      <c r="S103" s="3" t="str">
        <f>IF(教務委員編集用!X256=0,"",教務委員編集用!X256)</f>
        <v/>
      </c>
    </row>
    <row r="104" spans="2:20" x14ac:dyDescent="0.2">
      <c r="F104" s="3" t="str">
        <f>IF(教務委員編集用!F257=0,"",教務委員編集用!F257)</f>
        <v/>
      </c>
      <c r="G104" s="3" t="str">
        <f>IF(教務委員編集用!G257=0,"",教務委員編集用!G257)</f>
        <v/>
      </c>
      <c r="H104" s="3" t="str">
        <f>IF(教務委員編集用!H257=0,"",教務委員編集用!H257)</f>
        <v/>
      </c>
      <c r="I104" s="3" t="str">
        <f>IF(教務委員編集用!I257=0,"",教務委員編集用!I257)</f>
        <v/>
      </c>
      <c r="J104" s="3" t="str">
        <f>IF(教務委員編集用!J257=0,"",教務委員編集用!J257)</f>
        <v/>
      </c>
      <c r="K104" s="3" t="str">
        <f>IF(教務委員編集用!K257=0,"",教務委員編集用!K257)</f>
        <v/>
      </c>
      <c r="L104" s="3" t="str">
        <f>IF(教務委員編集用!L257=0,"",教務委員編集用!L257)</f>
        <v/>
      </c>
      <c r="M104" s="3" t="str">
        <f>IF(教務委員編集用!M257=0,"",教務委員編集用!M257)</f>
        <v/>
      </c>
      <c r="N104" s="3" t="str">
        <f>IF(教務委員編集用!V257=0,"",教務委員編集用!V257)</f>
        <v/>
      </c>
      <c r="R104" s="3" t="str">
        <f>IF(教務委員編集用!W257=0,"",教務委員編集用!W257)</f>
        <v/>
      </c>
      <c r="S104" s="3" t="str">
        <f>IF(教務委員編集用!X257=0,"",教務委員編集用!X257)</f>
        <v/>
      </c>
    </row>
    <row r="105" spans="2:20" x14ac:dyDescent="0.2">
      <c r="F105" s="3" t="str">
        <f>IF(教務委員編集用!F258=0,"",教務委員編集用!F258)</f>
        <v/>
      </c>
      <c r="G105" s="3" t="str">
        <f>IF(教務委員編集用!G258=0,"",教務委員編集用!G258)</f>
        <v/>
      </c>
      <c r="H105" s="3" t="str">
        <f>IF(教務委員編集用!H258=0,"",教務委員編集用!H258)</f>
        <v/>
      </c>
      <c r="I105" s="3" t="str">
        <f>IF(教務委員編集用!I258=0,"",教務委員編集用!I258)</f>
        <v/>
      </c>
      <c r="J105" s="3" t="str">
        <f>IF(教務委員編集用!J258=0,"",教務委員編集用!J258)</f>
        <v/>
      </c>
      <c r="K105" s="3" t="str">
        <f>IF(教務委員編集用!K258=0,"",教務委員編集用!K258)</f>
        <v/>
      </c>
      <c r="L105" s="3" t="str">
        <f>IF(教務委員編集用!L258=0,"",教務委員編集用!L258)</f>
        <v/>
      </c>
      <c r="M105" s="3" t="str">
        <f>IF(教務委員編集用!M258=0,"",教務委員編集用!M258)</f>
        <v/>
      </c>
      <c r="N105" s="3" t="str">
        <f>IF(教務委員編集用!V258=0,"",教務委員編集用!V258)</f>
        <v/>
      </c>
      <c r="R105" s="3" t="str">
        <f>IF(教務委員編集用!W258=0,"",教務委員編集用!W258)</f>
        <v/>
      </c>
      <c r="S105" s="3" t="str">
        <f>IF(教務委員編集用!X258=0,"",教務委員編集用!X258)</f>
        <v/>
      </c>
    </row>
    <row r="106" spans="2:20" x14ac:dyDescent="0.2">
      <c r="F106" s="3" t="str">
        <f>IF(教務委員編集用!F259=0,"",教務委員編集用!F259)</f>
        <v/>
      </c>
      <c r="G106" s="3" t="str">
        <f>IF(教務委員編集用!G259=0,"",教務委員編集用!G259)</f>
        <v/>
      </c>
      <c r="H106" s="3" t="str">
        <f>IF(教務委員編集用!H259=0,"",教務委員編集用!H259)</f>
        <v/>
      </c>
      <c r="I106" s="3" t="str">
        <f>IF(教務委員編集用!I259=0,"",教務委員編集用!I259)</f>
        <v/>
      </c>
      <c r="J106" s="3" t="str">
        <f>IF(教務委員編集用!J259=0,"",教務委員編集用!J259)</f>
        <v/>
      </c>
      <c r="K106" s="3" t="str">
        <f>IF(教務委員編集用!K259=0,"",教務委員編集用!K259)</f>
        <v/>
      </c>
      <c r="L106" s="3" t="str">
        <f>IF(教務委員編集用!L259=0,"",教務委員編集用!L259)</f>
        <v/>
      </c>
      <c r="M106" s="3" t="str">
        <f>IF(教務委員編集用!M259=0,"",教務委員編集用!M259)</f>
        <v/>
      </c>
      <c r="N106" s="3" t="str">
        <f>IF(教務委員編集用!V259=0,"",教務委員編集用!V259)</f>
        <v/>
      </c>
      <c r="R106" s="3" t="str">
        <f>IF(教務委員編集用!W259=0,"",教務委員編集用!W259)</f>
        <v/>
      </c>
      <c r="S106" s="3" t="str">
        <f>IF(教務委員編集用!X259=0,"",教務委員編集用!X259)</f>
        <v/>
      </c>
    </row>
    <row r="107" spans="2:20" x14ac:dyDescent="0.2">
      <c r="F107" s="3" t="str">
        <f>IF(教務委員編集用!F260=0,"",教務委員編集用!F260)</f>
        <v/>
      </c>
      <c r="G107" s="3" t="str">
        <f>IF(教務委員編集用!G260=0,"",教務委員編集用!G260)</f>
        <v/>
      </c>
      <c r="H107" s="3" t="str">
        <f>IF(教務委員編集用!H260=0,"",教務委員編集用!H260)</f>
        <v/>
      </c>
      <c r="I107" s="3" t="str">
        <f>IF(教務委員編集用!I260=0,"",教務委員編集用!I260)</f>
        <v/>
      </c>
      <c r="J107" s="3" t="str">
        <f>IF(教務委員編集用!J260=0,"",教務委員編集用!J260)</f>
        <v/>
      </c>
      <c r="K107" s="3" t="str">
        <f>IF(教務委員編集用!K260=0,"",教務委員編集用!K260)</f>
        <v/>
      </c>
      <c r="L107" s="3" t="str">
        <f>IF(教務委員編集用!L260=0,"",教務委員編集用!L260)</f>
        <v/>
      </c>
      <c r="M107" s="3" t="str">
        <f>IF(教務委員編集用!M260=0,"",教務委員編集用!M260)</f>
        <v/>
      </c>
      <c r="N107" s="3" t="str">
        <f>IF(教務委員編集用!V260=0,"",教務委員編集用!V260)</f>
        <v/>
      </c>
      <c r="R107" s="3" t="str">
        <f>IF(教務委員編集用!W260=0,"",教務委員編集用!W260)</f>
        <v/>
      </c>
      <c r="S107" s="3" t="str">
        <f>IF(教務委員編集用!X260=0,"",教務委員編集用!X260)</f>
        <v/>
      </c>
    </row>
    <row r="108" spans="2:20" x14ac:dyDescent="0.2">
      <c r="F108" s="3" t="str">
        <f>IF(教務委員編集用!F261=0,"",教務委員編集用!F261)</f>
        <v/>
      </c>
      <c r="G108" s="3" t="str">
        <f>IF(教務委員編集用!G261=0,"",教務委員編集用!G261)</f>
        <v/>
      </c>
      <c r="H108" s="3" t="str">
        <f>IF(教務委員編集用!H261=0,"",教務委員編集用!H261)</f>
        <v/>
      </c>
      <c r="I108" s="3" t="str">
        <f>IF(教務委員編集用!I261=0,"",教務委員編集用!I261)</f>
        <v/>
      </c>
      <c r="J108" s="3" t="str">
        <f>IF(教務委員編集用!J261=0,"",教務委員編集用!J261)</f>
        <v/>
      </c>
      <c r="K108" s="3" t="str">
        <f>IF(教務委員編集用!K261=0,"",教務委員編集用!K261)</f>
        <v/>
      </c>
      <c r="L108" s="3" t="str">
        <f>IF(教務委員編集用!L261=0,"",教務委員編集用!L261)</f>
        <v/>
      </c>
      <c r="M108" s="3" t="str">
        <f>IF(教務委員編集用!M261=0,"",教務委員編集用!M261)</f>
        <v/>
      </c>
      <c r="N108" s="3" t="str">
        <f>IF(教務委員編集用!V261=0,"",教務委員編集用!V261)</f>
        <v/>
      </c>
      <c r="R108" s="3" t="str">
        <f>IF(教務委員編集用!W261=0,"",教務委員編集用!W261)</f>
        <v/>
      </c>
      <c r="S108" s="3" t="str">
        <f>IF(教務委員編集用!X261=0,"",教務委員編集用!X261)</f>
        <v/>
      </c>
    </row>
    <row r="109" spans="2:20" x14ac:dyDescent="0.2">
      <c r="F109" s="3" t="str">
        <f>IF(教務委員編集用!F262=0,"",教務委員編集用!F262)</f>
        <v/>
      </c>
      <c r="G109" s="3" t="str">
        <f>IF(教務委員編集用!G262=0,"",教務委員編集用!G262)</f>
        <v/>
      </c>
      <c r="H109" s="3" t="str">
        <f>IF(教務委員編集用!H262=0,"",教務委員編集用!H262)</f>
        <v/>
      </c>
      <c r="I109" s="3" t="str">
        <f>IF(教務委員編集用!I262=0,"",教務委員編集用!I262)</f>
        <v/>
      </c>
      <c r="J109" s="3" t="str">
        <f>IF(教務委員編集用!J262=0,"",教務委員編集用!J262)</f>
        <v/>
      </c>
      <c r="K109" s="3" t="str">
        <f>IF(教務委員編集用!K262=0,"",教務委員編集用!K262)</f>
        <v/>
      </c>
      <c r="L109" s="3" t="str">
        <f>IF(教務委員編集用!L262=0,"",教務委員編集用!L262)</f>
        <v/>
      </c>
      <c r="M109" s="3" t="str">
        <f>IF(教務委員編集用!M262=0,"",教務委員編集用!M262)</f>
        <v/>
      </c>
      <c r="N109" s="3" t="str">
        <f>IF(教務委員編集用!V262=0,"",教務委員編集用!V262)</f>
        <v/>
      </c>
      <c r="R109" s="3" t="str">
        <f>IF(教務委員編集用!W262=0,"",教務委員編集用!W262)</f>
        <v/>
      </c>
      <c r="S109" s="3" t="str">
        <f>IF(教務委員編集用!X262=0,"",教務委員編集用!X262)</f>
        <v/>
      </c>
    </row>
    <row r="110" spans="2:20" x14ac:dyDescent="0.2">
      <c r="F110" s="3" t="str">
        <f>IF(教務委員編集用!F263=0,"",教務委員編集用!F263)</f>
        <v/>
      </c>
      <c r="G110" s="3" t="str">
        <f>IF(教務委員編集用!G263=0,"",教務委員編集用!G263)</f>
        <v/>
      </c>
      <c r="H110" s="3" t="str">
        <f>IF(教務委員編集用!H263=0,"",教務委員編集用!H263)</f>
        <v/>
      </c>
      <c r="I110" s="3" t="str">
        <f>IF(教務委員編集用!I263=0,"",教務委員編集用!I263)</f>
        <v/>
      </c>
      <c r="J110" s="3" t="str">
        <f>IF(教務委員編集用!J263=0,"",教務委員編集用!J263)</f>
        <v/>
      </c>
      <c r="K110" s="3" t="str">
        <f>IF(教務委員編集用!K263=0,"",教務委員編集用!K263)</f>
        <v/>
      </c>
      <c r="L110" s="3" t="str">
        <f>IF(教務委員編集用!L263=0,"",教務委員編集用!L263)</f>
        <v/>
      </c>
      <c r="M110" s="3" t="str">
        <f>IF(教務委員編集用!M263=0,"",教務委員編集用!M263)</f>
        <v/>
      </c>
      <c r="N110" s="3" t="str">
        <f>IF(教務委員編集用!V263=0,"",教務委員編集用!V263)</f>
        <v/>
      </c>
      <c r="R110" s="3" t="str">
        <f>IF(教務委員編集用!W263=0,"",教務委員編集用!W263)</f>
        <v/>
      </c>
      <c r="S110" s="3" t="str">
        <f>IF(教務委員編集用!X263=0,"",教務委員編集用!X263)</f>
        <v/>
      </c>
    </row>
    <row r="111" spans="2:20" x14ac:dyDescent="0.2">
      <c r="F111" s="3" t="str">
        <f>IF(教務委員編集用!F264=0,"",教務委員編集用!F264)</f>
        <v/>
      </c>
      <c r="G111" s="3" t="str">
        <f>IF(教務委員編集用!G264=0,"",教務委員編集用!G264)</f>
        <v/>
      </c>
      <c r="H111" s="3" t="str">
        <f>IF(教務委員編集用!H264=0,"",教務委員編集用!H264)</f>
        <v/>
      </c>
      <c r="I111" s="3" t="str">
        <f>IF(教務委員編集用!I264=0,"",教務委員編集用!I264)</f>
        <v/>
      </c>
      <c r="J111" s="3" t="str">
        <f>IF(教務委員編集用!J264=0,"",教務委員編集用!J264)</f>
        <v/>
      </c>
      <c r="K111" s="3" t="str">
        <f>IF(教務委員編集用!K264=0,"",教務委員編集用!K264)</f>
        <v/>
      </c>
      <c r="L111" s="3" t="str">
        <f>IF(教務委員編集用!L264=0,"",教務委員編集用!L264)</f>
        <v/>
      </c>
      <c r="M111" s="3" t="str">
        <f>IF(教務委員編集用!M264=0,"",教務委員編集用!M264)</f>
        <v/>
      </c>
      <c r="N111" s="3" t="str">
        <f>IF(教務委員編集用!V264=0,"",教務委員編集用!V264)</f>
        <v/>
      </c>
      <c r="R111" s="3" t="str">
        <f>IF(教務委員編集用!W264=0,"",教務委員編集用!W264)</f>
        <v/>
      </c>
      <c r="S111" s="3" t="str">
        <f>IF(教務委員編集用!X264=0,"",教務委員編集用!X264)</f>
        <v/>
      </c>
    </row>
    <row r="112" spans="2:20" x14ac:dyDescent="0.2">
      <c r="F112" s="3" t="str">
        <f>IF(教務委員編集用!F265=0,"",教務委員編集用!F265)</f>
        <v/>
      </c>
      <c r="G112" s="3" t="str">
        <f>IF(教務委員編集用!G265=0,"",教務委員編集用!G265)</f>
        <v/>
      </c>
      <c r="H112" s="3" t="str">
        <f>IF(教務委員編集用!H265=0,"",教務委員編集用!H265)</f>
        <v/>
      </c>
      <c r="I112" s="3" t="str">
        <f>IF(教務委員編集用!I265=0,"",教務委員編集用!I265)</f>
        <v/>
      </c>
      <c r="J112" s="3" t="str">
        <f>IF(教務委員編集用!J265=0,"",教務委員編集用!J265)</f>
        <v/>
      </c>
      <c r="K112" s="3" t="str">
        <f>IF(教務委員編集用!K265=0,"",教務委員編集用!K265)</f>
        <v/>
      </c>
      <c r="L112" s="3" t="str">
        <f>IF(教務委員編集用!L265=0,"",教務委員編集用!L265)</f>
        <v/>
      </c>
      <c r="M112" s="3" t="str">
        <f>IF(教務委員編集用!M265=0,"",教務委員編集用!M265)</f>
        <v/>
      </c>
      <c r="N112" s="3" t="str">
        <f>IF(教務委員編集用!V265=0,"",教務委員編集用!V265)</f>
        <v/>
      </c>
      <c r="R112" s="3" t="str">
        <f>IF(教務委員編集用!W265=0,"",教務委員編集用!W265)</f>
        <v/>
      </c>
      <c r="S112" s="3" t="str">
        <f>IF(教務委員編集用!X265=0,"",教務委員編集用!X265)</f>
        <v/>
      </c>
    </row>
    <row r="113" spans="6:19" x14ac:dyDescent="0.2">
      <c r="F113" s="3" t="str">
        <f>IF(教務委員編集用!F266=0,"",教務委員編集用!F266)</f>
        <v/>
      </c>
      <c r="G113" s="3" t="str">
        <f>IF(教務委員編集用!G266=0,"",教務委員編集用!G266)</f>
        <v/>
      </c>
      <c r="H113" s="3" t="str">
        <f>IF(教務委員編集用!H266=0,"",教務委員編集用!H266)</f>
        <v/>
      </c>
      <c r="I113" s="3" t="str">
        <f>IF(教務委員編集用!I266=0,"",教務委員編集用!I266)</f>
        <v/>
      </c>
      <c r="J113" s="3" t="str">
        <f>IF(教務委員編集用!J266=0,"",教務委員編集用!J266)</f>
        <v/>
      </c>
      <c r="K113" s="3" t="str">
        <f>IF(教務委員編集用!K266=0,"",教務委員編集用!K266)</f>
        <v/>
      </c>
      <c r="L113" s="3" t="str">
        <f>IF(教務委員編集用!L266=0,"",教務委員編集用!L266)</f>
        <v/>
      </c>
      <c r="M113" s="3" t="str">
        <f>IF(教務委員編集用!M266=0,"",教務委員編集用!M266)</f>
        <v/>
      </c>
      <c r="N113" s="3" t="str">
        <f>IF(教務委員編集用!V266=0,"",教務委員編集用!V266)</f>
        <v/>
      </c>
      <c r="R113" s="3" t="str">
        <f>IF(教務委員編集用!W266=0,"",教務委員編集用!W266)</f>
        <v/>
      </c>
      <c r="S113" s="3" t="str">
        <f>IF(教務委員編集用!X266=0,"",教務委員編集用!X266)</f>
        <v/>
      </c>
    </row>
    <row r="114" spans="6:19" x14ac:dyDescent="0.2">
      <c r="F114" s="3" t="str">
        <f>IF(教務委員編集用!F267=0,"",教務委員編集用!F267)</f>
        <v/>
      </c>
      <c r="G114" s="3" t="str">
        <f>IF(教務委員編集用!G267=0,"",教務委員編集用!G267)</f>
        <v/>
      </c>
      <c r="H114" s="3" t="str">
        <f>IF(教務委員編集用!H267=0,"",教務委員編集用!H267)</f>
        <v/>
      </c>
      <c r="I114" s="3" t="str">
        <f>IF(教務委員編集用!I267=0,"",教務委員編集用!I267)</f>
        <v/>
      </c>
      <c r="J114" s="3" t="str">
        <f>IF(教務委員編集用!J267=0,"",教務委員編集用!J267)</f>
        <v/>
      </c>
      <c r="K114" s="3" t="str">
        <f>IF(教務委員編集用!K267=0,"",教務委員編集用!K267)</f>
        <v/>
      </c>
      <c r="L114" s="3" t="str">
        <f>IF(教務委員編集用!L267=0,"",教務委員編集用!L267)</f>
        <v/>
      </c>
      <c r="M114" s="3" t="str">
        <f>IF(教務委員編集用!M267=0,"",教務委員編集用!M267)</f>
        <v/>
      </c>
      <c r="N114" s="3" t="str">
        <f>IF(教務委員編集用!V267=0,"",教務委員編集用!V267)</f>
        <v/>
      </c>
      <c r="R114" s="3" t="str">
        <f>IF(教務委員編集用!W267=0,"",教務委員編集用!W267)</f>
        <v/>
      </c>
      <c r="S114" s="3" t="str">
        <f>IF(教務委員編集用!X267=0,"",教務委員編集用!X267)</f>
        <v/>
      </c>
    </row>
    <row r="115" spans="6:19" x14ac:dyDescent="0.2">
      <c r="F115" s="3" t="str">
        <f>IF(教務委員編集用!F268=0,"",教務委員編集用!F268)</f>
        <v/>
      </c>
      <c r="G115" s="3" t="str">
        <f>IF(教務委員編集用!G268=0,"",教務委員編集用!G268)</f>
        <v/>
      </c>
      <c r="H115" s="3" t="str">
        <f>IF(教務委員編集用!H268=0,"",教務委員編集用!H268)</f>
        <v/>
      </c>
      <c r="I115" s="3" t="str">
        <f>IF(教務委員編集用!I268=0,"",教務委員編集用!I268)</f>
        <v/>
      </c>
      <c r="J115" s="3" t="str">
        <f>IF(教務委員編集用!J268=0,"",教務委員編集用!J268)</f>
        <v/>
      </c>
      <c r="K115" s="3" t="str">
        <f>IF(教務委員編集用!K268=0,"",教務委員編集用!K268)</f>
        <v/>
      </c>
      <c r="L115" s="3" t="str">
        <f>IF(教務委員編集用!L268=0,"",教務委員編集用!L268)</f>
        <v/>
      </c>
      <c r="M115" s="3" t="str">
        <f>IF(教務委員編集用!M268=0,"",教務委員編集用!M268)</f>
        <v/>
      </c>
      <c r="N115" s="3" t="str">
        <f>IF(教務委員編集用!V268=0,"",教務委員編集用!V268)</f>
        <v/>
      </c>
      <c r="R115" s="3" t="str">
        <f>IF(教務委員編集用!W268=0,"",教務委員編集用!W268)</f>
        <v/>
      </c>
      <c r="S115" s="3" t="str">
        <f>IF(教務委員編集用!X268=0,"",教務委員編集用!X268)</f>
        <v/>
      </c>
    </row>
  </sheetData>
  <mergeCells count="64">
    <mergeCell ref="B2:D2"/>
    <mergeCell ref="G2:H2"/>
    <mergeCell ref="I2:K2"/>
    <mergeCell ref="L2:M2"/>
    <mergeCell ref="N2:P2"/>
    <mergeCell ref="Q2:T3"/>
    <mergeCell ref="B78:B87"/>
    <mergeCell ref="C78:C87"/>
    <mergeCell ref="D78:D82"/>
    <mergeCell ref="E78:E82"/>
    <mergeCell ref="D83:D87"/>
    <mergeCell ref="E83:E87"/>
    <mergeCell ref="B68:B77"/>
    <mergeCell ref="C68:C77"/>
    <mergeCell ref="D68:D71"/>
    <mergeCell ref="E68:E71"/>
    <mergeCell ref="D72:D77"/>
    <mergeCell ref="E72:E77"/>
    <mergeCell ref="B57:B67"/>
    <mergeCell ref="C57:C67"/>
    <mergeCell ref="D57:D62"/>
    <mergeCell ref="E57:E62"/>
    <mergeCell ref="D63:D67"/>
    <mergeCell ref="E63:E67"/>
    <mergeCell ref="B38:B56"/>
    <mergeCell ref="C38:C56"/>
    <mergeCell ref="D38:D44"/>
    <mergeCell ref="E38:E44"/>
    <mergeCell ref="D45:D48"/>
    <mergeCell ref="E45:E48"/>
    <mergeCell ref="D49:D52"/>
    <mergeCell ref="E49:E52"/>
    <mergeCell ref="D53:D56"/>
    <mergeCell ref="E53:E56"/>
    <mergeCell ref="B26:B37"/>
    <mergeCell ref="C26:C37"/>
    <mergeCell ref="D26:D32"/>
    <mergeCell ref="E26:E32"/>
    <mergeCell ref="D33:D37"/>
    <mergeCell ref="E33:E37"/>
    <mergeCell ref="B18:B25"/>
    <mergeCell ref="C18:C25"/>
    <mergeCell ref="D18:D21"/>
    <mergeCell ref="E18:E21"/>
    <mergeCell ref="D22:D25"/>
    <mergeCell ref="E22:E25"/>
    <mergeCell ref="B4:C4"/>
    <mergeCell ref="D4:E4"/>
    <mergeCell ref="B5:B17"/>
    <mergeCell ref="C5:C17"/>
    <mergeCell ref="D5:D12"/>
    <mergeCell ref="E5:E12"/>
    <mergeCell ref="D13:D17"/>
    <mergeCell ref="E13:E17"/>
    <mergeCell ref="F89:P91"/>
    <mergeCell ref="F92:P94"/>
    <mergeCell ref="F95:P97"/>
    <mergeCell ref="F98:P100"/>
    <mergeCell ref="B95:C100"/>
    <mergeCell ref="D95:E97"/>
    <mergeCell ref="D98:E100"/>
    <mergeCell ref="B89:C94"/>
    <mergeCell ref="D89:E91"/>
    <mergeCell ref="D92:E94"/>
  </mergeCells>
  <phoneticPr fontId="1"/>
  <dataValidations count="2">
    <dataValidation type="list" allowBlank="1" showInputMessage="1" showErrorMessage="1" sqref="P5:P11 P33:P36 P38:P41 P72:P76 P13:P16 P26:P31">
      <formula1>"5,4,3,2,1,0"</formula1>
    </dataValidation>
    <dataValidation type="list" allowBlank="1" showInputMessage="1" showErrorMessage="1" sqref="O5:O6 O13 O26:O30 O38:O41 O72:O73">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6"/>
  <sheetViews>
    <sheetView zoomScaleNormal="100" zoomScaleSheetLayoutView="100" workbookViewId="0">
      <pane ySplit="4" topLeftCell="A5" activePane="bottomLeft" state="frozen"/>
      <selection activeCell="F45" sqref="F45"/>
      <selection pane="bottomLeft" activeCell="Q11" sqref="Q11"/>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2"/>
  </cols>
  <sheetData>
    <row r="1" spans="1:20" ht="13.8" thickBot="1" x14ac:dyDescent="0.25"/>
    <row r="2" spans="1:20" ht="21.75" customHeight="1" thickBot="1" x14ac:dyDescent="0.25">
      <c r="B2" s="473" t="s">
        <v>286</v>
      </c>
      <c r="C2" s="473"/>
      <c r="D2" s="473"/>
      <c r="G2" s="474" t="s">
        <v>284</v>
      </c>
      <c r="H2" s="475"/>
      <c r="I2" s="475" t="str">
        <f>IF('1年生'!I2:K2=0,"",'1年生'!I2:K2)</f>
        <v/>
      </c>
      <c r="J2" s="475"/>
      <c r="K2" s="481"/>
      <c r="L2" s="478" t="s">
        <v>285</v>
      </c>
      <c r="M2" s="475"/>
      <c r="N2" s="475" t="str">
        <f>IF('1年生'!N2:P2=0,"",'1年生'!N2:P2)</f>
        <v/>
      </c>
      <c r="O2" s="475"/>
      <c r="P2" s="481"/>
      <c r="Q2" s="471" t="s">
        <v>312</v>
      </c>
      <c r="R2" s="471"/>
      <c r="S2" s="471"/>
      <c r="T2" s="471"/>
    </row>
    <row r="3" spans="1:20" ht="13.8" thickBot="1" x14ac:dyDescent="0.25">
      <c r="Q3" s="472"/>
      <c r="R3" s="472"/>
      <c r="S3" s="472"/>
      <c r="T3" s="472"/>
    </row>
    <row r="4" spans="1:20" ht="75" customHeight="1" thickBot="1" x14ac:dyDescent="0.25">
      <c r="A4" t="str">
        <f>IF(教務委員編集用!A8=0,"",教務委員編集用!A8)</f>
        <v/>
      </c>
      <c r="B4" s="466" t="str">
        <f>IF(教務委員編集用!B8=0,"",教務委員編集用!B8)</f>
        <v>大項目</v>
      </c>
      <c r="C4" s="467"/>
      <c r="D4" s="467" t="str">
        <f>IF(教務委員編集用!D8=0,"",教務委員編集用!D8)</f>
        <v>細項目</v>
      </c>
      <c r="E4" s="467"/>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x14ac:dyDescent="0.2">
      <c r="B5" s="447" t="str">
        <f>教務委員編集用!B9</f>
        <v>A</v>
      </c>
      <c r="C5" s="446" t="str">
        <f>教務委員編集用!C9</f>
        <v>世界の政治,経済,産業や文化を理解し,その中で自分自身か社会に貢献できる役割が何かを討論し,多面的に物事を考え,行動できる素養を持つ。</v>
      </c>
      <c r="D5" s="440">
        <f>教務委員編集用!D9</f>
        <v>1</v>
      </c>
      <c r="E5" s="479"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1</v>
      </c>
      <c r="H5" s="7" t="str">
        <f>教務委員編集用!H12</f>
        <v>必修</v>
      </c>
      <c r="I5" s="7" t="str">
        <f>教務委員編集用!I12</f>
        <v>履修</v>
      </c>
      <c r="J5" s="7">
        <f>教務委員編集用!J12</f>
        <v>3</v>
      </c>
      <c r="K5" s="7" t="str">
        <f>教務委員編集用!K12</f>
        <v>半期</v>
      </c>
      <c r="L5" s="7">
        <f>教務委員編集用!L12</f>
        <v>22.5</v>
      </c>
      <c r="M5" s="7">
        <f>教務委員編集用!M12</f>
        <v>100</v>
      </c>
      <c r="N5" s="7">
        <f>教務委員編集用!$N$12</f>
        <v>22.5</v>
      </c>
      <c r="O5" s="116"/>
      <c r="P5" s="121"/>
      <c r="Q5" s="254"/>
      <c r="R5" s="254"/>
      <c r="S5" s="254"/>
      <c r="T5" s="260"/>
    </row>
    <row r="6" spans="1:20" x14ac:dyDescent="0.2">
      <c r="B6" s="448"/>
      <c r="C6" s="449"/>
      <c r="D6" s="418"/>
      <c r="E6" s="445"/>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118"/>
      <c r="P6" s="122"/>
      <c r="Q6" s="255"/>
      <c r="R6" s="255"/>
      <c r="S6" s="255"/>
      <c r="T6" s="261"/>
    </row>
    <row r="7" spans="1:20" x14ac:dyDescent="0.2">
      <c r="B7" s="448"/>
      <c r="C7" s="449"/>
      <c r="D7" s="418"/>
      <c r="E7" s="445"/>
      <c r="F7" s="8"/>
      <c r="G7" s="8"/>
      <c r="H7" s="8"/>
      <c r="I7" s="8"/>
      <c r="J7" s="8"/>
      <c r="K7" s="8"/>
      <c r="L7" s="8"/>
      <c r="M7" s="8"/>
      <c r="N7" s="8"/>
      <c r="O7" s="8"/>
      <c r="P7" s="61"/>
      <c r="Q7" s="8"/>
      <c r="R7" s="8"/>
      <c r="S7" s="8"/>
      <c r="T7" s="93"/>
    </row>
    <row r="8" spans="1:20" x14ac:dyDescent="0.2">
      <c r="B8" s="448"/>
      <c r="C8" s="449"/>
      <c r="D8" s="418"/>
      <c r="E8" s="445"/>
      <c r="F8" s="8"/>
      <c r="G8" s="8"/>
      <c r="H8" s="8"/>
      <c r="I8" s="8"/>
      <c r="J8" s="8"/>
      <c r="K8" s="8"/>
      <c r="L8" s="8"/>
      <c r="M8" s="8"/>
      <c r="N8" s="8"/>
      <c r="O8" s="8"/>
      <c r="P8" s="61"/>
      <c r="Q8" s="8"/>
      <c r="R8" s="8"/>
      <c r="S8" s="8"/>
      <c r="T8" s="93"/>
    </row>
    <row r="9" spans="1:20" x14ac:dyDescent="0.2">
      <c r="B9" s="448"/>
      <c r="C9" s="449"/>
      <c r="D9" s="418"/>
      <c r="E9" s="445"/>
      <c r="F9" s="8"/>
      <c r="G9" s="8"/>
      <c r="H9" s="8"/>
      <c r="I9" s="8"/>
      <c r="J9" s="8"/>
      <c r="K9" s="8"/>
      <c r="L9" s="8"/>
      <c r="M9" s="8"/>
      <c r="N9" s="8"/>
      <c r="O9" s="8"/>
      <c r="P9" s="61"/>
      <c r="Q9" s="8"/>
      <c r="R9" s="8"/>
      <c r="S9" s="8"/>
      <c r="T9" s="93"/>
    </row>
    <row r="10" spans="1:20" x14ac:dyDescent="0.2">
      <c r="B10" s="448"/>
      <c r="C10" s="449"/>
      <c r="D10" s="418"/>
      <c r="E10" s="445"/>
      <c r="F10" s="8"/>
      <c r="G10" s="8"/>
      <c r="H10" s="8"/>
      <c r="I10" s="8"/>
      <c r="J10" s="8"/>
      <c r="K10" s="8"/>
      <c r="L10" s="8"/>
      <c r="M10" s="8"/>
      <c r="N10" s="8"/>
      <c r="O10" s="8"/>
      <c r="P10" s="61"/>
      <c r="Q10" s="8"/>
      <c r="R10" s="8"/>
      <c r="S10" s="8"/>
      <c r="T10" s="93"/>
    </row>
    <row r="11" spans="1:20" ht="13.8" thickBot="1" x14ac:dyDescent="0.25">
      <c r="B11" s="448"/>
      <c r="C11" s="449"/>
      <c r="D11" s="418"/>
      <c r="E11" s="445"/>
      <c r="F11" s="9"/>
      <c r="G11" s="9"/>
      <c r="H11" s="9"/>
      <c r="I11" s="9"/>
      <c r="J11" s="9"/>
      <c r="K11" s="9"/>
      <c r="L11" s="9"/>
      <c r="M11" s="9"/>
      <c r="N11" s="9"/>
      <c r="O11" s="9"/>
      <c r="P11" s="62"/>
      <c r="Q11" s="9"/>
      <c r="R11" s="9"/>
      <c r="S11" s="9"/>
      <c r="T11" s="262"/>
    </row>
    <row r="12" spans="1:20" ht="14.4" thickTop="1" thickBot="1" x14ac:dyDescent="0.25">
      <c r="B12" s="448"/>
      <c r="C12" s="449"/>
      <c r="D12" s="441"/>
      <c r="E12" s="480"/>
      <c r="F12" s="81" t="str">
        <f>IF(教務委員編集用!F33=0,"",教務委員編集用!F33)</f>
        <v>A-1 3年小計</v>
      </c>
      <c r="G12" s="81" t="str">
        <f>IF(教務委員編集用!G33=0,"",教務委員編集用!G33)</f>
        <v/>
      </c>
      <c r="H12" s="81" t="str">
        <f>IF(教務委員編集用!H33=0,"",教務委員編集用!H33)</f>
        <v/>
      </c>
      <c r="I12" s="81" t="str">
        <f>IF(教務委員編集用!I33=0,"",教務委員編集用!I33)</f>
        <v/>
      </c>
      <c r="J12" s="81">
        <f>IF(教務委員編集用!J33=0,"",教務委員編集用!J33)</f>
        <v>3</v>
      </c>
      <c r="K12" s="81" t="str">
        <f>IF(教務委員編集用!K33=0,"",教務委員編集用!K33)</f>
        <v/>
      </c>
      <c r="L12" s="81" t="str">
        <f>IF(教務委員編集用!L33=0,"",教務委員編集用!L33)</f>
        <v/>
      </c>
      <c r="M12" s="81" t="str">
        <f>IF(教務委員編集用!M33=0,"",教務委員編集用!M33)</f>
        <v/>
      </c>
      <c r="N12" s="81"/>
      <c r="O12" s="81"/>
      <c r="P12" s="83">
        <f>教務委員編集用!T33</f>
        <v>0</v>
      </c>
      <c r="Q12" s="81"/>
      <c r="R12" s="81"/>
      <c r="S12" s="81"/>
      <c r="T12" s="263"/>
    </row>
    <row r="13" spans="1:20" ht="13.8" thickTop="1" x14ac:dyDescent="0.2">
      <c r="B13" s="448"/>
      <c r="C13" s="449"/>
      <c r="D13" s="417">
        <f>教務委員編集用!D37</f>
        <v>2</v>
      </c>
      <c r="E13" s="461"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118"/>
      <c r="P13" s="123"/>
      <c r="Q13" s="256"/>
      <c r="R13" s="256"/>
      <c r="S13" s="256"/>
      <c r="T13" s="264"/>
    </row>
    <row r="14" spans="1:20" x14ac:dyDescent="0.2">
      <c r="B14" s="448"/>
      <c r="C14" s="449"/>
      <c r="D14" s="418"/>
      <c r="E14" s="461"/>
      <c r="F14" s="8"/>
      <c r="G14" s="8"/>
      <c r="H14" s="8"/>
      <c r="I14" s="8"/>
      <c r="J14" s="8"/>
      <c r="K14" s="8"/>
      <c r="L14" s="8"/>
      <c r="M14" s="8"/>
      <c r="N14" s="8"/>
      <c r="O14" s="8"/>
      <c r="P14" s="61"/>
      <c r="Q14" s="8"/>
      <c r="R14" s="8"/>
      <c r="S14" s="8"/>
      <c r="T14" s="93"/>
    </row>
    <row r="15" spans="1:20" x14ac:dyDescent="0.2">
      <c r="B15" s="448"/>
      <c r="C15" s="449"/>
      <c r="D15" s="418"/>
      <c r="E15" s="461"/>
      <c r="F15" s="8"/>
      <c r="G15" s="8"/>
      <c r="H15" s="8"/>
      <c r="I15" s="8"/>
      <c r="J15" s="8"/>
      <c r="K15" s="8"/>
      <c r="L15" s="8"/>
      <c r="M15" s="8"/>
      <c r="N15" s="8"/>
      <c r="O15" s="8"/>
      <c r="P15" s="61"/>
      <c r="Q15" s="8"/>
      <c r="R15" s="8"/>
      <c r="S15" s="8"/>
      <c r="T15" s="93"/>
    </row>
    <row r="16" spans="1:20" ht="13.8" thickBot="1" x14ac:dyDescent="0.25">
      <c r="B16" s="448"/>
      <c r="C16" s="449"/>
      <c r="D16" s="418"/>
      <c r="E16" s="461"/>
      <c r="F16" s="9"/>
      <c r="G16" s="9"/>
      <c r="H16" s="9"/>
      <c r="I16" s="9"/>
      <c r="J16" s="9"/>
      <c r="K16" s="9"/>
      <c r="L16" s="9"/>
      <c r="M16" s="9"/>
      <c r="N16" s="9"/>
      <c r="O16" s="9"/>
      <c r="P16" s="62"/>
      <c r="Q16" s="9"/>
      <c r="R16" s="9"/>
      <c r="S16" s="9"/>
      <c r="T16" s="262"/>
    </row>
    <row r="17" spans="2:20" ht="14.4" thickTop="1" thickBot="1" x14ac:dyDescent="0.25">
      <c r="B17" s="448"/>
      <c r="C17" s="449"/>
      <c r="D17" s="419"/>
      <c r="E17" s="461"/>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63">
        <f>教務委員編集用!T44</f>
        <v>0</v>
      </c>
      <c r="Q17" s="10"/>
      <c r="R17" s="10"/>
      <c r="S17" s="10"/>
      <c r="T17" s="109"/>
    </row>
    <row r="18" spans="2:20" x14ac:dyDescent="0.2">
      <c r="B18" s="450" t="str">
        <f>教務委員編集用!B49</f>
        <v>B</v>
      </c>
      <c r="C18" s="452" t="str">
        <f>教務委員編集用!C49</f>
        <v>自然環境や社会の問題に関心を持ち,技術者としての役割と責任について考えを述べる素養を持つ。(技術者倫理)</v>
      </c>
      <c r="D18" s="440">
        <f>教務委員編集用!D49</f>
        <v>1</v>
      </c>
      <c r="E18" s="454" t="str">
        <f>教務委員編集用!E49</f>
        <v>自然や社会の問題に関心を持ち,技術が果たしてきた役割を理解し論述できる.</v>
      </c>
      <c r="F18" s="7"/>
      <c r="G18" s="7"/>
      <c r="H18" s="7"/>
      <c r="I18" s="7"/>
      <c r="J18" s="7"/>
      <c r="K18" s="7"/>
      <c r="L18" s="7"/>
      <c r="M18" s="7"/>
      <c r="N18" s="7"/>
      <c r="O18" s="7"/>
      <c r="P18" s="67"/>
      <c r="Q18" s="7"/>
      <c r="R18" s="7"/>
      <c r="S18" s="7"/>
      <c r="T18" s="92"/>
    </row>
    <row r="19" spans="2:20" x14ac:dyDescent="0.2">
      <c r="B19" s="451"/>
      <c r="C19" s="453"/>
      <c r="D19" s="418"/>
      <c r="E19" s="449"/>
      <c r="F19" s="8"/>
      <c r="G19" s="8"/>
      <c r="H19" s="8"/>
      <c r="I19" s="8"/>
      <c r="J19" s="8"/>
      <c r="K19" s="8"/>
      <c r="L19" s="8"/>
      <c r="M19" s="8"/>
      <c r="N19" s="8"/>
      <c r="O19" s="8"/>
      <c r="P19" s="65"/>
      <c r="Q19" s="8"/>
      <c r="R19" s="8"/>
      <c r="S19" s="8"/>
      <c r="T19" s="93"/>
    </row>
    <row r="20" spans="2:20" ht="13.8" thickBot="1" x14ac:dyDescent="0.25">
      <c r="B20" s="451"/>
      <c r="C20" s="453"/>
      <c r="D20" s="418"/>
      <c r="E20" s="449"/>
      <c r="F20" s="9"/>
      <c r="G20" s="9"/>
      <c r="H20" s="9"/>
      <c r="I20" s="9"/>
      <c r="J20" s="9"/>
      <c r="K20" s="9"/>
      <c r="L20" s="9"/>
      <c r="M20" s="9"/>
      <c r="N20" s="9"/>
      <c r="O20" s="9"/>
      <c r="P20" s="64"/>
      <c r="Q20" s="9"/>
      <c r="R20" s="9"/>
      <c r="S20" s="9"/>
      <c r="T20" s="262"/>
    </row>
    <row r="21" spans="2:20" ht="14.4" thickTop="1" thickBot="1" x14ac:dyDescent="0.25">
      <c r="B21" s="451"/>
      <c r="C21" s="453"/>
      <c r="D21" s="441"/>
      <c r="E21" s="455"/>
      <c r="F21" s="81" t="str">
        <f>IF(教務委員編集用!F52=0,"",教務委員編集用!F52)</f>
        <v>B-1 3年小計</v>
      </c>
      <c r="G21" s="81" t="str">
        <f>IF(教務委員編集用!G52=0,"",教務委員編集用!G52)</f>
        <v/>
      </c>
      <c r="H21" s="81" t="str">
        <f>IF(教務委員編集用!H52=0,"",教務委員編集用!H52)</f>
        <v/>
      </c>
      <c r="I21" s="81" t="str">
        <f>IF(教務委員編集用!I52=0,"",教務委員編集用!I52)</f>
        <v/>
      </c>
      <c r="J21" s="81">
        <f>IF(教務委員編集用!J52=0,"",教務委員編集用!J52)</f>
        <v>3</v>
      </c>
      <c r="K21" s="81" t="str">
        <f>IF(教務委員編集用!K52=0,"",教務委員編集用!K52)</f>
        <v/>
      </c>
      <c r="L21" s="81" t="str">
        <f>IF(教務委員編集用!L52=0,"",教務委員編集用!L52)</f>
        <v/>
      </c>
      <c r="M21" s="81" t="str">
        <f>IF(教務委員編集用!M52=0,"",教務委員編集用!M52)</f>
        <v/>
      </c>
      <c r="N21" s="81"/>
      <c r="O21" s="81"/>
      <c r="P21" s="84">
        <f>教務委員編集用!T52</f>
        <v>0</v>
      </c>
      <c r="Q21" s="81"/>
      <c r="R21" s="81"/>
      <c r="S21" s="81"/>
      <c r="T21" s="263"/>
    </row>
    <row r="22" spans="2:20" ht="13.8" thickTop="1" x14ac:dyDescent="0.2">
      <c r="B22" s="451"/>
      <c r="C22" s="453"/>
      <c r="D22" s="456">
        <f>教務委員編集用!D56</f>
        <v>2</v>
      </c>
      <c r="E22" s="446" t="str">
        <f>教務委員編集用!E56</f>
        <v>環境や社会における課題を理解し論述できる.</v>
      </c>
      <c r="F22" s="10"/>
      <c r="G22" s="10"/>
      <c r="H22" s="10"/>
      <c r="I22" s="10"/>
      <c r="J22" s="10"/>
      <c r="K22" s="10"/>
      <c r="L22" s="10"/>
      <c r="M22" s="10"/>
      <c r="N22" s="10"/>
      <c r="O22" s="10"/>
      <c r="P22" s="68"/>
      <c r="Q22" s="10"/>
      <c r="R22" s="10"/>
      <c r="S22" s="10"/>
      <c r="T22" s="109"/>
    </row>
    <row r="23" spans="2:20" x14ac:dyDescent="0.2">
      <c r="B23" s="451"/>
      <c r="C23" s="453"/>
      <c r="D23" s="457"/>
      <c r="E23" s="449"/>
      <c r="F23" s="8"/>
      <c r="G23" s="8"/>
      <c r="H23" s="8"/>
      <c r="I23" s="8"/>
      <c r="J23" s="8"/>
      <c r="K23" s="8"/>
      <c r="L23" s="8"/>
      <c r="M23" s="8"/>
      <c r="N23" s="8"/>
      <c r="O23" s="8"/>
      <c r="P23" s="65"/>
      <c r="Q23" s="8"/>
      <c r="R23" s="8"/>
      <c r="S23" s="8"/>
      <c r="T23" s="93"/>
    </row>
    <row r="24" spans="2:20" ht="13.8" thickBot="1" x14ac:dyDescent="0.25">
      <c r="B24" s="451"/>
      <c r="C24" s="453"/>
      <c r="D24" s="457"/>
      <c r="E24" s="449"/>
      <c r="F24" s="9"/>
      <c r="G24" s="9"/>
      <c r="H24" s="9"/>
      <c r="I24" s="9"/>
      <c r="J24" s="9"/>
      <c r="K24" s="9"/>
      <c r="L24" s="9"/>
      <c r="M24" s="9"/>
      <c r="N24" s="9"/>
      <c r="O24" s="9"/>
      <c r="P24" s="64"/>
      <c r="Q24" s="9"/>
      <c r="R24" s="9"/>
      <c r="S24" s="9"/>
      <c r="T24" s="262"/>
    </row>
    <row r="25" spans="2:20" ht="14.4" thickTop="1" thickBot="1" x14ac:dyDescent="0.25">
      <c r="B25" s="451"/>
      <c r="C25" s="453"/>
      <c r="D25" s="457"/>
      <c r="E25" s="449"/>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78"/>
      <c r="P25" s="63">
        <f>教務委員編集用!T59</f>
        <v>0</v>
      </c>
      <c r="Q25" s="10"/>
      <c r="R25" s="10"/>
      <c r="S25" s="10"/>
      <c r="T25" s="109"/>
    </row>
    <row r="26" spans="2:20" x14ac:dyDescent="0.2">
      <c r="B26" s="458" t="str">
        <f>教務委員編集用!B64</f>
        <v>C</v>
      </c>
      <c r="C26" s="460" t="str">
        <f>教務委員編集用!C64</f>
        <v>機械,電気電子,情報または土木の工学分野(以下「基盤となる工学分野」という。)に必要な数学,自然科学の知識を有し,情報技術に関する基礎知識を習得して活用できる。</v>
      </c>
      <c r="D26" s="440">
        <f>教務委員編集用!D64</f>
        <v>1</v>
      </c>
      <c r="E26" s="454"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116"/>
      <c r="P26" s="121"/>
      <c r="Q26" s="254"/>
      <c r="R26" s="254"/>
      <c r="S26" s="254"/>
      <c r="T26" s="260"/>
    </row>
    <row r="27" spans="2:20" x14ac:dyDescent="0.2">
      <c r="B27" s="459"/>
      <c r="C27" s="461"/>
      <c r="D27" s="418"/>
      <c r="E27" s="449"/>
      <c r="F27" s="8" t="str">
        <f>教務委員編集用!F75</f>
        <v>微分積分ⅡＢ</v>
      </c>
      <c r="G27" s="8">
        <f>教務委員編集用!G75</f>
        <v>1</v>
      </c>
      <c r="H27" s="8" t="str">
        <f>教務委員編集用!H75</f>
        <v>必修</v>
      </c>
      <c r="I27" s="8" t="str">
        <f>教務委員編集用!I75</f>
        <v>履修</v>
      </c>
      <c r="J27" s="8">
        <f>教務委員編集用!J75</f>
        <v>3</v>
      </c>
      <c r="K27" s="8" t="str">
        <f>教務委員編集用!K75</f>
        <v>半期</v>
      </c>
      <c r="L27" s="8">
        <f>教務委員編集用!L75</f>
        <v>22.5</v>
      </c>
      <c r="M27" s="8">
        <f>教務委員編集用!M75</f>
        <v>100</v>
      </c>
      <c r="N27" s="8">
        <f>教務委員編集用!N75</f>
        <v>22.5</v>
      </c>
      <c r="O27" s="118"/>
      <c r="P27" s="122"/>
      <c r="Q27" s="255"/>
      <c r="R27" s="255"/>
      <c r="S27" s="255"/>
      <c r="T27" s="261"/>
    </row>
    <row r="28" spans="2:20" x14ac:dyDescent="0.2">
      <c r="B28" s="459"/>
      <c r="C28" s="461"/>
      <c r="D28" s="418"/>
      <c r="E28" s="449"/>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118"/>
      <c r="P28" s="122"/>
      <c r="Q28" s="255"/>
      <c r="R28" s="255"/>
      <c r="S28" s="255"/>
      <c r="T28" s="261"/>
    </row>
    <row r="29" spans="2:20" x14ac:dyDescent="0.2">
      <c r="B29" s="459"/>
      <c r="C29" s="461"/>
      <c r="D29" s="418"/>
      <c r="E29" s="449"/>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118"/>
      <c r="P29" s="122"/>
      <c r="Q29" s="255"/>
      <c r="R29" s="255"/>
      <c r="S29" s="255"/>
      <c r="T29" s="261"/>
    </row>
    <row r="30" spans="2:20" x14ac:dyDescent="0.2">
      <c r="B30" s="459"/>
      <c r="C30" s="461"/>
      <c r="D30" s="418"/>
      <c r="E30" s="449"/>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118"/>
      <c r="P30" s="122"/>
      <c r="Q30" s="255"/>
      <c r="R30" s="255"/>
      <c r="S30" s="255"/>
      <c r="T30" s="261"/>
    </row>
    <row r="31" spans="2:20" ht="13.8" thickBot="1" x14ac:dyDescent="0.25">
      <c r="B31" s="459"/>
      <c r="C31" s="461"/>
      <c r="D31" s="418"/>
      <c r="E31" s="449"/>
      <c r="F31" s="9"/>
      <c r="G31" s="9"/>
      <c r="H31" s="9"/>
      <c r="I31" s="9"/>
      <c r="J31" s="9"/>
      <c r="K31" s="9"/>
      <c r="L31" s="9"/>
      <c r="M31" s="9"/>
      <c r="N31" s="9"/>
      <c r="O31" s="9"/>
      <c r="P31" s="62"/>
      <c r="Q31" s="9"/>
      <c r="R31" s="9"/>
      <c r="S31" s="9"/>
      <c r="T31" s="262"/>
    </row>
    <row r="32" spans="2:20" ht="14.4" thickTop="1" thickBot="1" x14ac:dyDescent="0.25">
      <c r="B32" s="459"/>
      <c r="C32" s="461"/>
      <c r="D32" s="441"/>
      <c r="E32" s="455"/>
      <c r="F32" s="81" t="str">
        <f>IF(教務委員編集用!F89=0,"",教務委員編集用!F89)</f>
        <v>C-1 3年小計</v>
      </c>
      <c r="G32" s="81" t="str">
        <f>IF(教務委員編集用!G89=0,"",教務委員編集用!G89)</f>
        <v/>
      </c>
      <c r="H32" s="81" t="str">
        <f>IF(教務委員編集用!H89=0,"",教務委員編集用!H89)</f>
        <v/>
      </c>
      <c r="I32" s="81" t="str">
        <f>IF(教務委員編集用!I89=0,"",教務委員編集用!I89)</f>
        <v/>
      </c>
      <c r="J32" s="81">
        <f>IF(教務委員編集用!J89=0,"",教務委員編集用!J89)</f>
        <v>3</v>
      </c>
      <c r="K32" s="81" t="str">
        <f>IF(教務委員編集用!K89=0,"",教務委員編集用!K89)</f>
        <v/>
      </c>
      <c r="L32" s="81" t="str">
        <f>IF(教務委員編集用!L89=0,"",教務委員編集用!L89)</f>
        <v/>
      </c>
      <c r="M32" s="81" t="str">
        <f>IF(教務委員編集用!M89=0,"",教務委員編集用!M89)</f>
        <v/>
      </c>
      <c r="N32" s="81"/>
      <c r="O32" s="81"/>
      <c r="P32" s="83">
        <f>教務委員編集用!T89</f>
        <v>0</v>
      </c>
      <c r="Q32" s="81"/>
      <c r="R32" s="81"/>
      <c r="S32" s="81"/>
      <c r="T32" s="263"/>
    </row>
    <row r="33" spans="2:20" ht="13.8" thickTop="1" x14ac:dyDescent="0.2">
      <c r="B33" s="459"/>
      <c r="C33" s="461"/>
      <c r="D33" s="417">
        <f>教務委員編集用!D93</f>
        <v>2</v>
      </c>
      <c r="E33" s="446" t="str">
        <f>教務委員編集用!E93</f>
        <v>工学に必要な情報技術に関するリテラシーを身につけ,使用できる.</v>
      </c>
      <c r="F33" s="10" t="str">
        <f>教務委員編集用!F94</f>
        <v>プログラミング言語Ⅰ</v>
      </c>
      <c r="G33" s="10">
        <f>教務委員編集用!G94</f>
        <v>2</v>
      </c>
      <c r="H33" s="10" t="str">
        <f>教務委員編集用!H94</f>
        <v>必修</v>
      </c>
      <c r="I33" s="10" t="str">
        <f>教務委員編集用!I94</f>
        <v>履修</v>
      </c>
      <c r="J33" s="10">
        <f>教務委員編集用!J94</f>
        <v>3</v>
      </c>
      <c r="K33" s="10" t="str">
        <f>教務委員編集用!K94</f>
        <v>通年</v>
      </c>
      <c r="L33" s="10">
        <f>教務委員編集用!L94</f>
        <v>45</v>
      </c>
      <c r="M33" s="10">
        <f>教務委員編集用!M94</f>
        <v>100</v>
      </c>
      <c r="N33" s="10">
        <f>教務委員編集用!$N$94</f>
        <v>45</v>
      </c>
      <c r="O33" s="118"/>
      <c r="P33" s="123"/>
      <c r="Q33" s="256"/>
      <c r="R33" s="256"/>
      <c r="S33" s="256"/>
      <c r="T33" s="264"/>
    </row>
    <row r="34" spans="2:20" x14ac:dyDescent="0.2">
      <c r="B34" s="459"/>
      <c r="C34" s="461"/>
      <c r="D34" s="418"/>
      <c r="E34" s="449"/>
      <c r="F34" s="8" t="str">
        <f>教務委員編集用!F96</f>
        <v>マイクロコンピュータ</v>
      </c>
      <c r="G34" s="8">
        <f>教務委員編集用!G96</f>
        <v>2</v>
      </c>
      <c r="H34" s="8" t="str">
        <f>教務委員編集用!H96</f>
        <v>必修</v>
      </c>
      <c r="I34" s="8" t="str">
        <f>教務委員編集用!I96</f>
        <v>履修</v>
      </c>
      <c r="J34" s="8">
        <f>教務委員編集用!J96</f>
        <v>3</v>
      </c>
      <c r="K34" s="8" t="str">
        <f>教務委員編集用!K96</f>
        <v>通年</v>
      </c>
      <c r="L34" s="8">
        <f>教務委員編集用!L96</f>
        <v>45</v>
      </c>
      <c r="M34" s="8">
        <f>教務委員編集用!M96</f>
        <v>100</v>
      </c>
      <c r="N34" s="8">
        <f>教務委員編集用!N96</f>
        <v>45</v>
      </c>
      <c r="O34" s="118"/>
      <c r="P34" s="123"/>
      <c r="Q34" s="256"/>
      <c r="R34" s="256"/>
      <c r="S34" s="256"/>
      <c r="T34" s="264"/>
    </row>
    <row r="35" spans="2:20" x14ac:dyDescent="0.2">
      <c r="B35" s="459"/>
      <c r="C35" s="461"/>
      <c r="D35" s="418"/>
      <c r="E35" s="449"/>
      <c r="F35" s="8"/>
      <c r="G35" s="8"/>
      <c r="H35" s="8"/>
      <c r="I35" s="8"/>
      <c r="J35" s="8"/>
      <c r="K35" s="8"/>
      <c r="L35" s="8"/>
      <c r="M35" s="8"/>
      <c r="N35" s="8"/>
      <c r="O35" s="8"/>
      <c r="P35" s="61"/>
      <c r="Q35" s="8"/>
      <c r="R35" s="8"/>
      <c r="S35" s="8"/>
      <c r="T35" s="93"/>
    </row>
    <row r="36" spans="2:20" ht="13.8" thickBot="1" x14ac:dyDescent="0.25">
      <c r="B36" s="459"/>
      <c r="C36" s="461"/>
      <c r="D36" s="418"/>
      <c r="E36" s="449"/>
      <c r="F36" s="9"/>
      <c r="G36" s="9"/>
      <c r="H36" s="9"/>
      <c r="I36" s="9"/>
      <c r="J36" s="9"/>
      <c r="K36" s="9"/>
      <c r="L36" s="9"/>
      <c r="M36" s="9"/>
      <c r="N36" s="9"/>
      <c r="O36" s="9"/>
      <c r="P36" s="62"/>
      <c r="Q36" s="9"/>
      <c r="R36" s="9"/>
      <c r="S36" s="9"/>
      <c r="T36" s="262"/>
    </row>
    <row r="37" spans="2:20" ht="14.4" thickTop="1" thickBot="1" x14ac:dyDescent="0.25">
      <c r="B37" s="459"/>
      <c r="C37" s="461"/>
      <c r="D37" s="418"/>
      <c r="E37" s="449"/>
      <c r="F37" s="10" t="str">
        <f>IF(教務委員編集用!F100=0,"",教務委員編集用!F100)</f>
        <v>C-2 3年小計</v>
      </c>
      <c r="G37" s="10" t="str">
        <f>IF(教務委員編集用!G100=0,"",教務委員編集用!G100)</f>
        <v/>
      </c>
      <c r="H37" s="10" t="str">
        <f>IF(教務委員編集用!H100=0,"",教務委員編集用!H100)</f>
        <v/>
      </c>
      <c r="I37" s="10" t="str">
        <f>IF(教務委員編集用!I100=0,"",教務委員編集用!I100)</f>
        <v/>
      </c>
      <c r="J37" s="10">
        <f>IF(教務委員編集用!J100=0,"",教務委員編集用!J100)</f>
        <v>3</v>
      </c>
      <c r="K37" s="10" t="str">
        <f>IF(教務委員編集用!K100=0,"",教務委員編集用!K100)</f>
        <v/>
      </c>
      <c r="L37" s="10" t="str">
        <f>IF(教務委員編集用!L100=0,"",教務委員編集用!L100)</f>
        <v/>
      </c>
      <c r="M37" s="10" t="str">
        <f>IF(教務委員編集用!M100=0,"",教務委員編集用!M100)</f>
        <v/>
      </c>
      <c r="N37" s="10"/>
      <c r="O37" s="78"/>
      <c r="P37" s="70">
        <f>教務委員編集用!T100</f>
        <v>0</v>
      </c>
      <c r="Q37" s="10"/>
      <c r="R37" s="10"/>
      <c r="S37" s="10"/>
      <c r="T37" s="109"/>
    </row>
    <row r="38" spans="2:20" x14ac:dyDescent="0.2">
      <c r="B38" s="450" t="str">
        <f>教務委員編集用!B105</f>
        <v>D</v>
      </c>
      <c r="C38" s="454" t="str">
        <f>教務委員編集用!C105</f>
        <v>基盤となる工学分野およびその基礎となる科学,技術の知識と技能を習得して必要とされる技術上の問題に活用できる。</v>
      </c>
      <c r="D38" s="440">
        <f>教務委員編集用!D105</f>
        <v>1</v>
      </c>
      <c r="E38" s="454" t="str">
        <f>教務委員編集用!E105</f>
        <v>基盤となる工学分野において,事象を理解し,技術士第一次試験相当の学力を身につける.</v>
      </c>
      <c r="F38" s="7" t="str">
        <f>教務委員編集用!F111</f>
        <v>電気回路Ⅱ</v>
      </c>
      <c r="G38" s="7">
        <f>教務委員編集用!G111</f>
        <v>2</v>
      </c>
      <c r="H38" s="7" t="str">
        <f>教務委員編集用!H111</f>
        <v>必修</v>
      </c>
      <c r="I38" s="7" t="str">
        <f>教務委員編集用!I111</f>
        <v>履修</v>
      </c>
      <c r="J38" s="7">
        <f>教務委員編集用!J111</f>
        <v>3</v>
      </c>
      <c r="K38" s="7" t="str">
        <f>教務委員編集用!K111</f>
        <v>通年</v>
      </c>
      <c r="L38" s="7">
        <f>教務委員編集用!L111</f>
        <v>45</v>
      </c>
      <c r="M38" s="7">
        <f>教務委員編集用!M111</f>
        <v>100</v>
      </c>
      <c r="N38" s="7">
        <f>教務委員編集用!N111</f>
        <v>45</v>
      </c>
      <c r="O38" s="118"/>
      <c r="P38" s="121"/>
      <c r="Q38" s="254"/>
      <c r="R38" s="254"/>
      <c r="S38" s="254"/>
      <c r="T38" s="260"/>
    </row>
    <row r="39" spans="2:20" x14ac:dyDescent="0.2">
      <c r="B39" s="451"/>
      <c r="C39" s="449"/>
      <c r="D39" s="418"/>
      <c r="E39" s="449"/>
      <c r="F39" s="8" t="str">
        <f>教務委員編集用!F112</f>
        <v>電磁気学Ⅰ</v>
      </c>
      <c r="G39" s="8">
        <f>教務委員編集用!G112</f>
        <v>2</v>
      </c>
      <c r="H39" s="8" t="str">
        <f>教務委員編集用!H112</f>
        <v>必修</v>
      </c>
      <c r="I39" s="8" t="str">
        <f>教務委員編集用!I112</f>
        <v>履修</v>
      </c>
      <c r="J39" s="8">
        <f>教務委員編集用!J112</f>
        <v>3</v>
      </c>
      <c r="K39" s="8" t="str">
        <f>教務委員編集用!K112</f>
        <v>通年</v>
      </c>
      <c r="L39" s="8">
        <f>教務委員編集用!L112</f>
        <v>45</v>
      </c>
      <c r="M39" s="8">
        <f>教務委員編集用!M112</f>
        <v>100</v>
      </c>
      <c r="N39" s="8">
        <f>教務委員編集用!N112</f>
        <v>45</v>
      </c>
      <c r="O39" s="118"/>
      <c r="P39" s="122"/>
      <c r="Q39" s="255"/>
      <c r="R39" s="255"/>
      <c r="S39" s="255"/>
      <c r="T39" s="261"/>
    </row>
    <row r="40" spans="2:20" x14ac:dyDescent="0.2">
      <c r="B40" s="451"/>
      <c r="C40" s="449"/>
      <c r="D40" s="418"/>
      <c r="E40" s="449"/>
      <c r="F40" s="8" t="str">
        <f>教務委員編集用!F113</f>
        <v>電子回路Ⅰ</v>
      </c>
      <c r="G40" s="8">
        <f>教務委員編集用!G113</f>
        <v>2</v>
      </c>
      <c r="H40" s="8" t="str">
        <f>教務委員編集用!H113</f>
        <v>必修</v>
      </c>
      <c r="I40" s="8" t="str">
        <f>教務委員編集用!I113</f>
        <v>履修</v>
      </c>
      <c r="J40" s="8">
        <f>教務委員編集用!J113</f>
        <v>3</v>
      </c>
      <c r="K40" s="8" t="str">
        <f>教務委員編集用!K113</f>
        <v>通年</v>
      </c>
      <c r="L40" s="8">
        <f>教務委員編集用!L113</f>
        <v>45</v>
      </c>
      <c r="M40" s="8">
        <f>教務委員編集用!M113</f>
        <v>100</v>
      </c>
      <c r="N40" s="8">
        <f>教務委員編集用!N113</f>
        <v>45</v>
      </c>
      <c r="O40" s="118"/>
      <c r="P40" s="122"/>
      <c r="Q40" s="255"/>
      <c r="R40" s="255"/>
      <c r="S40" s="255"/>
      <c r="T40" s="261"/>
    </row>
    <row r="41" spans="2:20" x14ac:dyDescent="0.2">
      <c r="B41" s="451"/>
      <c r="C41" s="449"/>
      <c r="D41" s="418"/>
      <c r="E41" s="449"/>
      <c r="F41" s="8" t="str">
        <f>教務委員編集用!F114</f>
        <v>電気機器</v>
      </c>
      <c r="G41" s="8">
        <f>教務委員編集用!G114</f>
        <v>2</v>
      </c>
      <c r="H41" s="8" t="str">
        <f>教務委員編集用!H114</f>
        <v>必修</v>
      </c>
      <c r="I41" s="8" t="str">
        <f>教務委員編集用!I114</f>
        <v>履修</v>
      </c>
      <c r="J41" s="8">
        <f>教務委員編集用!J114</f>
        <v>3</v>
      </c>
      <c r="K41" s="8" t="str">
        <f>教務委員編集用!K114</f>
        <v>通年</v>
      </c>
      <c r="L41" s="8">
        <f>教務委員編集用!L114</f>
        <v>45</v>
      </c>
      <c r="M41" s="8">
        <f>教務委員編集用!M114</f>
        <v>100</v>
      </c>
      <c r="N41" s="8">
        <f>教務委員編集用!N114</f>
        <v>45</v>
      </c>
      <c r="O41" s="118"/>
      <c r="P41" s="122"/>
      <c r="Q41" s="255"/>
      <c r="R41" s="255"/>
      <c r="S41" s="255"/>
      <c r="T41" s="261"/>
    </row>
    <row r="42" spans="2:20" ht="13.8" thickBot="1" x14ac:dyDescent="0.25">
      <c r="B42" s="451"/>
      <c r="C42" s="449"/>
      <c r="D42" s="418"/>
      <c r="E42" s="449"/>
      <c r="F42" s="9"/>
      <c r="G42" s="9"/>
      <c r="H42" s="9"/>
      <c r="I42" s="9"/>
      <c r="J42" s="9"/>
      <c r="K42" s="9"/>
      <c r="L42" s="9"/>
      <c r="M42" s="9"/>
      <c r="N42" s="9"/>
      <c r="O42" s="9"/>
      <c r="P42" s="64"/>
      <c r="Q42" s="9"/>
      <c r="R42" s="9"/>
      <c r="S42" s="9"/>
      <c r="T42" s="262"/>
    </row>
    <row r="43" spans="2:20" ht="14.4" thickTop="1" thickBot="1" x14ac:dyDescent="0.25">
      <c r="B43" s="451"/>
      <c r="C43" s="449"/>
      <c r="D43" s="418"/>
      <c r="E43" s="449"/>
      <c r="F43" s="10" t="str">
        <f>教務委員編集用!F131</f>
        <v>D-1 3年小計</v>
      </c>
      <c r="G43" s="10" t="str">
        <f>IF(教務委員編集用!G131=0,"",教務委員編集用!G131)</f>
        <v/>
      </c>
      <c r="H43" s="10" t="str">
        <f>IF(教務委員編集用!H131=0,"",教務委員編集用!H131)</f>
        <v/>
      </c>
      <c r="I43" s="10" t="str">
        <f>IF(教務委員編集用!I131=0,"",教務委員編集用!I131)</f>
        <v/>
      </c>
      <c r="J43" s="10">
        <f>IF(教務委員編集用!J131=0,"",教務委員編集用!J131)</f>
        <v>3</v>
      </c>
      <c r="K43" s="10" t="str">
        <f>IF(教務委員編集用!K131=0,"",教務委員編集用!K131)</f>
        <v/>
      </c>
      <c r="L43" s="10" t="str">
        <f>IF(教務委員編集用!L131=0,"",教務委員編集用!L131)</f>
        <v/>
      </c>
      <c r="M43" s="10" t="str">
        <f>IF(教務委員編集用!M131=0,"",教務委員編集用!M131)</f>
        <v/>
      </c>
      <c r="N43" s="10"/>
      <c r="O43" s="10"/>
      <c r="P43" s="70">
        <f>教務委員編集用!T131</f>
        <v>0</v>
      </c>
      <c r="Q43" s="10"/>
      <c r="R43" s="10"/>
      <c r="S43" s="10"/>
      <c r="T43" s="109"/>
    </row>
    <row r="44" spans="2:20" ht="13.8" thickTop="1" x14ac:dyDescent="0.2">
      <c r="B44" s="451"/>
      <c r="C44" s="449"/>
      <c r="D44" s="465">
        <f>教務委員編集用!D135</f>
        <v>2</v>
      </c>
      <c r="E44" s="464" t="str">
        <f>教務委員編集用!E135</f>
        <v>基盤となる工学分野において,論理展開に必要な基礎問題を解くことができる.</v>
      </c>
      <c r="F44" s="14"/>
      <c r="G44" s="14"/>
      <c r="H44" s="14"/>
      <c r="I44" s="14"/>
      <c r="J44" s="14"/>
      <c r="K44" s="14"/>
      <c r="L44" s="14"/>
      <c r="M44" s="14"/>
      <c r="N44" s="14"/>
      <c r="O44" s="14"/>
      <c r="P44" s="69"/>
      <c r="Q44" s="14"/>
      <c r="R44" s="14"/>
      <c r="S44" s="14"/>
      <c r="T44" s="265"/>
    </row>
    <row r="45" spans="2:20" x14ac:dyDescent="0.2">
      <c r="B45" s="451"/>
      <c r="C45" s="449"/>
      <c r="D45" s="418"/>
      <c r="E45" s="449"/>
      <c r="F45" s="8"/>
      <c r="G45" s="8"/>
      <c r="H45" s="8"/>
      <c r="I45" s="8"/>
      <c r="J45" s="8"/>
      <c r="K45" s="8"/>
      <c r="L45" s="8"/>
      <c r="M45" s="8"/>
      <c r="N45" s="8"/>
      <c r="O45" s="8"/>
      <c r="P45" s="65"/>
      <c r="Q45" s="8"/>
      <c r="R45" s="8"/>
      <c r="S45" s="8"/>
      <c r="T45" s="93"/>
    </row>
    <row r="46" spans="2:20" ht="13.8" thickBot="1" x14ac:dyDescent="0.25">
      <c r="B46" s="451"/>
      <c r="C46" s="449"/>
      <c r="D46" s="418"/>
      <c r="E46" s="449"/>
      <c r="F46" s="9"/>
      <c r="G46" s="9"/>
      <c r="H46" s="9"/>
      <c r="I46" s="9"/>
      <c r="J46" s="9"/>
      <c r="K46" s="9"/>
      <c r="L46" s="9"/>
      <c r="M46" s="9"/>
      <c r="N46" s="9"/>
      <c r="O46" s="9"/>
      <c r="P46" s="64"/>
      <c r="Q46" s="9"/>
      <c r="R46" s="9"/>
      <c r="S46" s="9"/>
      <c r="T46" s="262"/>
    </row>
    <row r="47" spans="2:20" ht="14.4" thickTop="1" thickBot="1" x14ac:dyDescent="0.25">
      <c r="B47" s="451"/>
      <c r="C47" s="449"/>
      <c r="D47" s="441"/>
      <c r="E47" s="455"/>
      <c r="F47" s="81" t="str">
        <f>IF(教務委員編集用!F146=0,"",教務委員編集用!F146)</f>
        <v>D-2 3年小計</v>
      </c>
      <c r="G47" s="81" t="str">
        <f>IF(教務委員編集用!G146=0,"",教務委員編集用!G146)</f>
        <v/>
      </c>
      <c r="H47" s="81" t="str">
        <f>IF(教務委員編集用!H146=0,"",教務委員編集用!H146)</f>
        <v/>
      </c>
      <c r="I47" s="81" t="str">
        <f>IF(教務委員編集用!I146=0,"",教務委員編集用!I146)</f>
        <v/>
      </c>
      <c r="J47" s="81">
        <f>IF(教務委員編集用!J146=0,"",教務委員編集用!J146)</f>
        <v>3</v>
      </c>
      <c r="K47" s="81" t="str">
        <f>IF(教務委員編集用!K146=0,"",教務委員編集用!K146)</f>
        <v/>
      </c>
      <c r="L47" s="81" t="str">
        <f>IF(教務委員編集用!L146=0,"",教務委員編集用!L146)</f>
        <v/>
      </c>
      <c r="M47" s="81" t="str">
        <f>IF(教務委員編集用!M146=0,"",教務委員編集用!M146)</f>
        <v/>
      </c>
      <c r="N47" s="81"/>
      <c r="O47" s="81"/>
      <c r="P47" s="83">
        <f>教務委員編集用!T146</f>
        <v>0</v>
      </c>
      <c r="Q47" s="81"/>
      <c r="R47" s="81"/>
      <c r="S47" s="81"/>
      <c r="T47" s="263"/>
    </row>
    <row r="48" spans="2:20" ht="13.8" thickTop="1" x14ac:dyDescent="0.2">
      <c r="B48" s="451"/>
      <c r="C48" s="449"/>
      <c r="D48" s="465">
        <f>教務委員編集用!D150</f>
        <v>12</v>
      </c>
      <c r="E48" s="464" t="str">
        <f>教務委員編集用!E150</f>
        <v>基盤となる工学分野において,事象を理解し,技術士第一次試験相当の学力を身につける.
基盤となる工学分野において,論理展開に必要な基礎問題を解くことができる.</v>
      </c>
      <c r="F48" s="14" t="str">
        <f>教務委員編集用!F150</f>
        <v>電気電子工学実験Ⅲ</v>
      </c>
      <c r="G48" s="14">
        <f>教務委員編集用!G150</f>
        <v>4</v>
      </c>
      <c r="H48" s="14" t="str">
        <f>教務委員編集用!H150</f>
        <v>必修</v>
      </c>
      <c r="I48" s="14" t="str">
        <f>教務委員編集用!I150</f>
        <v>履修</v>
      </c>
      <c r="J48" s="14">
        <f>教務委員編集用!J150</f>
        <v>3</v>
      </c>
      <c r="K48" s="14" t="str">
        <f>教務委員編集用!K150</f>
        <v>通年</v>
      </c>
      <c r="L48" s="14">
        <f>教務委員編集用!L150</f>
        <v>90</v>
      </c>
      <c r="M48" s="14">
        <f>教務委員編集用!M150</f>
        <v>100</v>
      </c>
      <c r="N48" s="14">
        <f>教務委員編集用!$N$150</f>
        <v>90</v>
      </c>
      <c r="O48" s="126"/>
      <c r="P48" s="127"/>
      <c r="Q48" s="275"/>
      <c r="R48" s="275"/>
      <c r="S48" s="275"/>
      <c r="T48" s="276"/>
    </row>
    <row r="49" spans="2:20" x14ac:dyDescent="0.2">
      <c r="B49" s="451"/>
      <c r="C49" s="449"/>
      <c r="D49" s="418"/>
      <c r="E49" s="449"/>
      <c r="F49" s="8"/>
      <c r="G49" s="8"/>
      <c r="H49" s="8"/>
      <c r="I49" s="8"/>
      <c r="J49" s="8"/>
      <c r="K49" s="8"/>
      <c r="L49" s="8"/>
      <c r="M49" s="8"/>
      <c r="N49" s="8"/>
      <c r="O49" s="8"/>
      <c r="P49" s="65"/>
      <c r="Q49" s="8"/>
      <c r="R49" s="8"/>
      <c r="S49" s="8"/>
      <c r="T49" s="93"/>
    </row>
    <row r="50" spans="2:20" ht="13.8" thickBot="1" x14ac:dyDescent="0.25">
      <c r="B50" s="451"/>
      <c r="C50" s="449"/>
      <c r="D50" s="418"/>
      <c r="E50" s="449"/>
      <c r="F50" s="9"/>
      <c r="G50" s="9"/>
      <c r="H50" s="9"/>
      <c r="I50" s="9"/>
      <c r="J50" s="9"/>
      <c r="K50" s="9"/>
      <c r="L50" s="9"/>
      <c r="M50" s="9"/>
      <c r="N50" s="9"/>
      <c r="O50" s="9"/>
      <c r="P50" s="64"/>
      <c r="Q50" s="9"/>
      <c r="R50" s="9"/>
      <c r="S50" s="9"/>
      <c r="T50" s="262"/>
    </row>
    <row r="51" spans="2:20" ht="14.4" thickTop="1" thickBot="1" x14ac:dyDescent="0.25">
      <c r="B51" s="451"/>
      <c r="C51" s="449"/>
      <c r="D51" s="441"/>
      <c r="E51" s="455"/>
      <c r="F51" s="81" t="str">
        <f>IF(教務委員編集用!F155=0,"",教務委員編集用!F155)</f>
        <v>D-12 3年小計</v>
      </c>
      <c r="G51" s="81" t="str">
        <f>IF(教務委員編集用!G155=0,"",教務委員編集用!G155)</f>
        <v/>
      </c>
      <c r="H51" s="81" t="str">
        <f>IF(教務委員編集用!H155=0,"",教務委員編集用!H155)</f>
        <v/>
      </c>
      <c r="I51" s="81" t="str">
        <f>IF(教務委員編集用!I155=0,"",教務委員編集用!I155)</f>
        <v/>
      </c>
      <c r="J51" s="81">
        <f>IF(教務委員編集用!J155=0,"",教務委員編集用!J155)</f>
        <v>3</v>
      </c>
      <c r="K51" s="81" t="str">
        <f>IF(教務委員編集用!K155=0,"",教務委員編集用!K155)</f>
        <v/>
      </c>
      <c r="L51" s="81" t="str">
        <f>IF(教務委員編集用!L155=0,"",教務委員編集用!L155)</f>
        <v/>
      </c>
      <c r="M51" s="81" t="str">
        <f>IF(教務委員編集用!M155=0,"",教務委員編集用!M155)</f>
        <v/>
      </c>
      <c r="N51" s="81"/>
      <c r="O51" s="81"/>
      <c r="P51" s="83">
        <f>教務委員編集用!T155</f>
        <v>0</v>
      </c>
      <c r="Q51" s="81"/>
      <c r="R51" s="81"/>
      <c r="S51" s="81"/>
      <c r="T51" s="263"/>
    </row>
    <row r="52" spans="2:20" ht="13.8" thickTop="1" x14ac:dyDescent="0.2">
      <c r="B52" s="451"/>
      <c r="C52" s="449"/>
      <c r="D52" s="417">
        <f>教務委員編集用!D159</f>
        <v>3</v>
      </c>
      <c r="E52" s="446" t="str">
        <f>教務委員編集用!E159</f>
        <v>基盤となる工学分野以外の工学分野の基礎的な知識を身につける.</v>
      </c>
      <c r="F52" s="10"/>
      <c r="G52" s="10"/>
      <c r="H52" s="10"/>
      <c r="I52" s="10"/>
      <c r="J52" s="10"/>
      <c r="K52" s="10"/>
      <c r="L52" s="10"/>
      <c r="M52" s="10"/>
      <c r="N52" s="10"/>
      <c r="O52" s="10"/>
      <c r="P52" s="68"/>
      <c r="Q52" s="10"/>
      <c r="R52" s="10"/>
      <c r="S52" s="10"/>
      <c r="T52" s="109"/>
    </row>
    <row r="53" spans="2:20" x14ac:dyDescent="0.2">
      <c r="B53" s="451"/>
      <c r="C53" s="449"/>
      <c r="D53" s="418"/>
      <c r="E53" s="449"/>
      <c r="F53" s="8"/>
      <c r="G53" s="8"/>
      <c r="H53" s="8"/>
      <c r="I53" s="8"/>
      <c r="J53" s="8"/>
      <c r="K53" s="8"/>
      <c r="L53" s="8"/>
      <c r="M53" s="8"/>
      <c r="N53" s="8"/>
      <c r="O53" s="8"/>
      <c r="P53" s="65"/>
      <c r="Q53" s="8"/>
      <c r="R53" s="8"/>
      <c r="S53" s="8"/>
      <c r="T53" s="93"/>
    </row>
    <row r="54" spans="2:20" ht="13.8" thickBot="1" x14ac:dyDescent="0.25">
      <c r="B54" s="451"/>
      <c r="C54" s="449"/>
      <c r="D54" s="418"/>
      <c r="E54" s="449"/>
      <c r="F54" s="9"/>
      <c r="G54" s="9"/>
      <c r="H54" s="9"/>
      <c r="I54" s="9"/>
      <c r="J54" s="9"/>
      <c r="K54" s="9"/>
      <c r="L54" s="9"/>
      <c r="M54" s="9"/>
      <c r="N54" s="9"/>
      <c r="O54" s="9"/>
      <c r="P54" s="64"/>
      <c r="Q54" s="9"/>
      <c r="R54" s="9"/>
      <c r="S54" s="9"/>
      <c r="T54" s="262"/>
    </row>
    <row r="55" spans="2:20" ht="14.4" thickTop="1" thickBot="1" x14ac:dyDescent="0.25">
      <c r="B55" s="451"/>
      <c r="C55" s="449"/>
      <c r="D55" s="418"/>
      <c r="E55" s="449"/>
      <c r="F55" s="10" t="str">
        <f>IF(教務委員編集用!F163=0,"",教務委員編集用!F163)</f>
        <v>D-3 3年小計</v>
      </c>
      <c r="G55" s="10" t="str">
        <f>IF(教務委員編集用!G163=0,"",教務委員編集用!G163)</f>
        <v/>
      </c>
      <c r="H55" s="10" t="str">
        <f>IF(教務委員編集用!H163=0,"",教務委員編集用!H163)</f>
        <v/>
      </c>
      <c r="I55" s="10" t="str">
        <f>IF(教務委員編集用!I163=0,"",教務委員編集用!I163)</f>
        <v/>
      </c>
      <c r="J55" s="10">
        <f>IF(教務委員編集用!J163=0,"",教務委員編集用!J163)</f>
        <v>3</v>
      </c>
      <c r="K55" s="10" t="str">
        <f>IF(教務委員編集用!K163=0,"",教務委員編集用!K163)</f>
        <v/>
      </c>
      <c r="L55" s="10" t="str">
        <f>IF(教務委員編集用!L163=0,"",教務委員編集用!L163)</f>
        <v/>
      </c>
      <c r="M55" s="10" t="str">
        <f>IF(教務委員編集用!M163=0,"",教務委員編集用!M163)</f>
        <v/>
      </c>
      <c r="N55" s="10"/>
      <c r="O55" s="10"/>
      <c r="P55" s="70">
        <f>教務委員編集用!T163</f>
        <v>0</v>
      </c>
      <c r="Q55" s="10"/>
      <c r="R55" s="10"/>
      <c r="S55" s="10"/>
      <c r="T55" s="109"/>
    </row>
    <row r="56" spans="2:20" x14ac:dyDescent="0.2">
      <c r="B56" s="450" t="str">
        <f>教務委員編集用!B168</f>
        <v>E</v>
      </c>
      <c r="C56" s="482" t="str">
        <f>教務委員編集用!C168</f>
        <v>科学,技術および情報の知識,基盤となる工学分野で習得した知識,さらに技術者としての実践的な知識や技能を活用して,自ら問題を発見し解決する能力を養う。</v>
      </c>
      <c r="D56" s="440">
        <f>教務委員編集用!D168</f>
        <v>1</v>
      </c>
      <c r="E56" s="452" t="str">
        <f>教務委員編集用!E168</f>
        <v>科学,技術,工学に関する情報を収集し,その適否を判断してまとめることができる.</v>
      </c>
      <c r="F56" s="7"/>
      <c r="G56" s="245"/>
      <c r="H56" s="245"/>
      <c r="I56" s="245"/>
      <c r="J56" s="245"/>
      <c r="K56" s="245"/>
      <c r="L56" s="245"/>
      <c r="M56" s="245"/>
      <c r="N56" s="245"/>
      <c r="O56" s="245"/>
      <c r="P56" s="67"/>
      <c r="Q56" s="245"/>
      <c r="R56" s="245"/>
      <c r="S56" s="245"/>
      <c r="T56" s="266"/>
    </row>
    <row r="57" spans="2:20" x14ac:dyDescent="0.2">
      <c r="B57" s="468"/>
      <c r="C57" s="483"/>
      <c r="D57" s="417"/>
      <c r="E57" s="462"/>
      <c r="F57" s="10"/>
      <c r="G57" s="246"/>
      <c r="H57" s="246"/>
      <c r="I57" s="246"/>
      <c r="J57" s="246"/>
      <c r="K57" s="246"/>
      <c r="L57" s="246"/>
      <c r="M57" s="246"/>
      <c r="N57" s="246"/>
      <c r="O57" s="246"/>
      <c r="P57" s="68"/>
      <c r="Q57" s="246"/>
      <c r="R57" s="246"/>
      <c r="S57" s="246"/>
      <c r="T57" s="110"/>
    </row>
    <row r="58" spans="2:20" x14ac:dyDescent="0.2">
      <c r="B58" s="468"/>
      <c r="C58" s="483"/>
      <c r="D58" s="417"/>
      <c r="E58" s="462"/>
      <c r="F58" s="10"/>
      <c r="G58" s="246"/>
      <c r="H58" s="246"/>
      <c r="I58" s="246"/>
      <c r="J58" s="246"/>
      <c r="K58" s="246"/>
      <c r="L58" s="246"/>
      <c r="M58" s="246"/>
      <c r="N58" s="246"/>
      <c r="O58" s="246"/>
      <c r="P58" s="68"/>
      <c r="Q58" s="246"/>
      <c r="R58" s="246"/>
      <c r="S58" s="246"/>
      <c r="T58" s="110"/>
    </row>
    <row r="59" spans="2:20" x14ac:dyDescent="0.2">
      <c r="B59" s="451"/>
      <c r="C59" s="484"/>
      <c r="D59" s="418"/>
      <c r="E59" s="453"/>
      <c r="F59" s="8"/>
      <c r="G59" s="247"/>
      <c r="H59" s="247"/>
      <c r="I59" s="247"/>
      <c r="J59" s="247"/>
      <c r="K59" s="247"/>
      <c r="L59" s="247"/>
      <c r="M59" s="247"/>
      <c r="N59" s="247"/>
      <c r="O59" s="247"/>
      <c r="P59" s="65"/>
      <c r="Q59" s="247"/>
      <c r="R59" s="247"/>
      <c r="S59" s="247"/>
      <c r="T59" s="111"/>
    </row>
    <row r="60" spans="2:20" ht="13.8" thickBot="1" x14ac:dyDescent="0.25">
      <c r="B60" s="451"/>
      <c r="C60" s="484"/>
      <c r="D60" s="418"/>
      <c r="E60" s="453"/>
      <c r="F60" s="9"/>
      <c r="G60" s="248"/>
      <c r="H60" s="248"/>
      <c r="I60" s="248"/>
      <c r="J60" s="248"/>
      <c r="K60" s="248"/>
      <c r="L60" s="248"/>
      <c r="M60" s="248"/>
      <c r="N60" s="248"/>
      <c r="O60" s="248"/>
      <c r="P60" s="64"/>
      <c r="Q60" s="248"/>
      <c r="R60" s="248"/>
      <c r="S60" s="248"/>
      <c r="T60" s="267"/>
    </row>
    <row r="61" spans="2:20" ht="14.4" thickTop="1" thickBot="1" x14ac:dyDescent="0.25">
      <c r="B61" s="451"/>
      <c r="C61" s="484"/>
      <c r="D61" s="441"/>
      <c r="E61" s="463"/>
      <c r="F61" s="81" t="str">
        <f>IF(教務委員編集用!F171=0,"",教務委員編集用!F171)</f>
        <v>E-1 3年小計</v>
      </c>
      <c r="G61" s="81" t="str">
        <f>IF(教務委員編集用!G171=0,"",教務委員編集用!G171)</f>
        <v/>
      </c>
      <c r="H61" s="81" t="str">
        <f>IF(教務委員編集用!H171=0,"",教務委員編集用!H171)</f>
        <v/>
      </c>
      <c r="I61" s="81" t="str">
        <f>IF(教務委員編集用!I171=0,"",教務委員編集用!I171)</f>
        <v/>
      </c>
      <c r="J61" s="81">
        <f>IF(教務委員編集用!J171=0,"",教務委員編集用!J171)</f>
        <v>3</v>
      </c>
      <c r="K61" s="81" t="str">
        <f>IF(教務委員編集用!K171=0,"",教務委員編集用!K171)</f>
        <v/>
      </c>
      <c r="L61" s="81" t="str">
        <f>IF(教務委員編集用!L171=0,"",教務委員編集用!L171)</f>
        <v/>
      </c>
      <c r="M61" s="81" t="str">
        <f>IF(教務委員編集用!M171=0,"",教務委員編集用!M171)</f>
        <v/>
      </c>
      <c r="N61" s="81"/>
      <c r="O61" s="81"/>
      <c r="P61" s="83">
        <f>教務委員編集用!T171</f>
        <v>0</v>
      </c>
      <c r="Q61" s="81"/>
      <c r="R61" s="81"/>
      <c r="S61" s="81"/>
      <c r="T61" s="263"/>
    </row>
    <row r="62" spans="2:20" ht="13.8" thickTop="1" x14ac:dyDescent="0.2">
      <c r="B62" s="451"/>
      <c r="C62" s="484"/>
      <c r="D62" s="417">
        <f>教務委員編集用!D175</f>
        <v>2</v>
      </c>
      <c r="E62" s="446" t="str">
        <f>教務委員編集用!E175</f>
        <v>習得した知識や技能を課題に対して利用できる.</v>
      </c>
      <c r="F62" s="10"/>
      <c r="G62" s="246"/>
      <c r="H62" s="246"/>
      <c r="I62" s="246"/>
      <c r="J62" s="246"/>
      <c r="K62" s="246"/>
      <c r="L62" s="246"/>
      <c r="M62" s="246"/>
      <c r="N62" s="246"/>
      <c r="O62" s="246"/>
      <c r="P62" s="68"/>
      <c r="Q62" s="246"/>
      <c r="R62" s="246"/>
      <c r="S62" s="246"/>
      <c r="T62" s="110"/>
    </row>
    <row r="63" spans="2:20" x14ac:dyDescent="0.2">
      <c r="B63" s="451"/>
      <c r="C63" s="484"/>
      <c r="D63" s="417"/>
      <c r="E63" s="446"/>
      <c r="F63" s="10"/>
      <c r="G63" s="246"/>
      <c r="H63" s="246"/>
      <c r="I63" s="246"/>
      <c r="J63" s="246"/>
      <c r="K63" s="246"/>
      <c r="L63" s="246"/>
      <c r="M63" s="246"/>
      <c r="N63" s="246"/>
      <c r="O63" s="246"/>
      <c r="P63" s="68"/>
      <c r="Q63" s="246"/>
      <c r="R63" s="246"/>
      <c r="S63" s="246"/>
      <c r="T63" s="110"/>
    </row>
    <row r="64" spans="2:20" x14ac:dyDescent="0.2">
      <c r="B64" s="451"/>
      <c r="C64" s="484"/>
      <c r="D64" s="418"/>
      <c r="E64" s="449"/>
      <c r="F64" s="8"/>
      <c r="G64" s="247"/>
      <c r="H64" s="247"/>
      <c r="I64" s="247"/>
      <c r="J64" s="247"/>
      <c r="K64" s="247"/>
      <c r="L64" s="247"/>
      <c r="M64" s="247"/>
      <c r="N64" s="247"/>
      <c r="O64" s="247"/>
      <c r="P64" s="65"/>
      <c r="Q64" s="247"/>
      <c r="R64" s="247"/>
      <c r="S64" s="247"/>
      <c r="T64" s="111"/>
    </row>
    <row r="65" spans="2:20" ht="13.8" thickBot="1" x14ac:dyDescent="0.25">
      <c r="B65" s="451"/>
      <c r="C65" s="484"/>
      <c r="D65" s="418"/>
      <c r="E65" s="449"/>
      <c r="F65" s="9"/>
      <c r="G65" s="248"/>
      <c r="H65" s="248"/>
      <c r="I65" s="248"/>
      <c r="J65" s="248"/>
      <c r="K65" s="248"/>
      <c r="L65" s="248"/>
      <c r="M65" s="248"/>
      <c r="N65" s="248"/>
      <c r="O65" s="248"/>
      <c r="P65" s="64"/>
      <c r="Q65" s="248"/>
      <c r="R65" s="248"/>
      <c r="S65" s="248"/>
      <c r="T65" s="267"/>
    </row>
    <row r="66" spans="2:20" ht="14.4" thickTop="1" thickBot="1" x14ac:dyDescent="0.25">
      <c r="B66" s="451"/>
      <c r="C66" s="484"/>
      <c r="D66" s="418"/>
      <c r="E66" s="449"/>
      <c r="F66" s="10" t="str">
        <f>IF(教務委員編集用!F178=0,"",教務委員編集用!F178)</f>
        <v>E-2 3年小計</v>
      </c>
      <c r="G66" s="10" t="str">
        <f>IF(教務委員編集用!G178=0,"",教務委員編集用!G178)</f>
        <v/>
      </c>
      <c r="H66" s="10" t="str">
        <f>IF(教務委員編集用!H178=0,"",教務委員編集用!H178)</f>
        <v/>
      </c>
      <c r="I66" s="10" t="str">
        <f>IF(教務委員編集用!I178=0,"",教務委員編集用!I178)</f>
        <v/>
      </c>
      <c r="J66" s="10">
        <f>IF(教務委員編集用!J178=0,"",教務委員編集用!J178)</f>
        <v>3</v>
      </c>
      <c r="K66" s="10" t="str">
        <f>IF(教務委員編集用!K178=0,"",教務委員編集用!K178)</f>
        <v/>
      </c>
      <c r="L66" s="10" t="str">
        <f>IF(教務委員編集用!L178=0,"",教務委員編集用!L178)</f>
        <v/>
      </c>
      <c r="M66" s="10" t="str">
        <f>IF(教務委員編集用!M178=0,"",教務委員編集用!M178)</f>
        <v/>
      </c>
      <c r="N66" s="10"/>
      <c r="O66" s="10"/>
      <c r="P66" s="70">
        <f>教務委員編集用!T178</f>
        <v>0</v>
      </c>
      <c r="Q66" s="10"/>
      <c r="R66" s="10"/>
      <c r="S66" s="10"/>
      <c r="T66" s="109"/>
    </row>
    <row r="67" spans="2:20" x14ac:dyDescent="0.2">
      <c r="B67" s="450" t="str">
        <f>教務委員編集用!B183</f>
        <v>F</v>
      </c>
      <c r="C67" s="452" t="str">
        <f>教務委員編集用!C183</f>
        <v>具体的なテーマについて論理的な記述と説明および討論できる能力を身につける。</v>
      </c>
      <c r="D67" s="440">
        <f>教務委員編集用!D183</f>
        <v>1</v>
      </c>
      <c r="E67" s="454" t="str">
        <f>教務委員編集用!E183</f>
        <v>学習成果を適切な文章,図等により表現できる.</v>
      </c>
      <c r="F67" s="7"/>
      <c r="G67" s="245"/>
      <c r="H67" s="245"/>
      <c r="I67" s="245"/>
      <c r="J67" s="245"/>
      <c r="K67" s="245"/>
      <c r="L67" s="245"/>
      <c r="M67" s="245"/>
      <c r="N67" s="245"/>
      <c r="O67" s="245"/>
      <c r="P67" s="67"/>
      <c r="Q67" s="245"/>
      <c r="R67" s="245"/>
      <c r="S67" s="245"/>
      <c r="T67" s="266"/>
    </row>
    <row r="68" spans="2:20" x14ac:dyDescent="0.2">
      <c r="B68" s="451"/>
      <c r="C68" s="453"/>
      <c r="D68" s="418"/>
      <c r="E68" s="449"/>
      <c r="F68" s="8"/>
      <c r="G68" s="247"/>
      <c r="H68" s="247"/>
      <c r="I68" s="247"/>
      <c r="J68" s="247"/>
      <c r="K68" s="247"/>
      <c r="L68" s="247"/>
      <c r="M68" s="247"/>
      <c r="N68" s="247"/>
      <c r="O68" s="247"/>
      <c r="P68" s="65"/>
      <c r="Q68" s="247"/>
      <c r="R68" s="247"/>
      <c r="S68" s="247"/>
      <c r="T68" s="111"/>
    </row>
    <row r="69" spans="2:20" ht="13.8" thickBot="1" x14ac:dyDescent="0.25">
      <c r="B69" s="451"/>
      <c r="C69" s="453"/>
      <c r="D69" s="418"/>
      <c r="E69" s="449"/>
      <c r="F69" s="9"/>
      <c r="G69" s="248"/>
      <c r="H69" s="248"/>
      <c r="I69" s="248"/>
      <c r="J69" s="248"/>
      <c r="K69" s="248"/>
      <c r="L69" s="248"/>
      <c r="M69" s="248"/>
      <c r="N69" s="248"/>
      <c r="O69" s="248"/>
      <c r="P69" s="64"/>
      <c r="Q69" s="248"/>
      <c r="R69" s="248"/>
      <c r="S69" s="248"/>
      <c r="T69" s="267"/>
    </row>
    <row r="70" spans="2:20" ht="14.4" thickTop="1" thickBot="1" x14ac:dyDescent="0.25">
      <c r="B70" s="451"/>
      <c r="C70" s="453"/>
      <c r="D70" s="441"/>
      <c r="E70" s="455"/>
      <c r="F70" s="81" t="str">
        <f>IF(教務委員編集用!F186=0,"",教務委員編集用!F186)</f>
        <v>F-1 3年小計</v>
      </c>
      <c r="G70" s="81" t="str">
        <f>IF(教務委員編集用!G186=0,"",教務委員編集用!G186)</f>
        <v/>
      </c>
      <c r="H70" s="81" t="str">
        <f>IF(教務委員編集用!H186=0,"",教務委員編集用!H186)</f>
        <v/>
      </c>
      <c r="I70" s="81" t="str">
        <f>IF(教務委員編集用!I186=0,"",教務委員編集用!I186)</f>
        <v/>
      </c>
      <c r="J70" s="81">
        <f>IF(教務委員編集用!J186=0,"",教務委員編集用!J186)</f>
        <v>3</v>
      </c>
      <c r="K70" s="81" t="str">
        <f>IF(教務委員編集用!K186=0,"",教務委員編集用!K186)</f>
        <v/>
      </c>
      <c r="L70" s="81" t="str">
        <f>IF(教務委員編集用!L186=0,"",教務委員編集用!L186)</f>
        <v/>
      </c>
      <c r="M70" s="81" t="str">
        <f>IF(教務委員編集用!M186=0,"",教務委員編集用!M186)</f>
        <v/>
      </c>
      <c r="N70" s="81"/>
      <c r="O70" s="81"/>
      <c r="P70" s="83">
        <f>教務委員編集用!T186</f>
        <v>0</v>
      </c>
      <c r="Q70" s="81"/>
      <c r="R70" s="81"/>
      <c r="S70" s="81"/>
      <c r="T70" s="263"/>
    </row>
    <row r="71" spans="2:20" ht="13.8" thickTop="1" x14ac:dyDescent="0.2">
      <c r="B71" s="451"/>
      <c r="C71" s="453"/>
      <c r="D71" s="417">
        <f>教務委員編集用!D190</f>
        <v>2</v>
      </c>
      <c r="E71" s="446" t="str">
        <f>教務委員編集用!E190</f>
        <v>基盤となる工学分野において,必要な英語の基礎力を身につける.</v>
      </c>
      <c r="F71" s="10" t="str">
        <f>教務委員編集用!F194</f>
        <v>英語III</v>
      </c>
      <c r="G71" s="246">
        <f>教務委員編集用!G194</f>
        <v>4</v>
      </c>
      <c r="H71" s="246" t="str">
        <f>教務委員編集用!H194</f>
        <v>必修</v>
      </c>
      <c r="I71" s="246" t="str">
        <f>教務委員編集用!I194</f>
        <v>履修</v>
      </c>
      <c r="J71" s="246">
        <f>教務委員編集用!J194</f>
        <v>3</v>
      </c>
      <c r="K71" s="246" t="str">
        <f>教務委員編集用!K194</f>
        <v>半期</v>
      </c>
      <c r="L71" s="246">
        <f>教務委員編集用!L194</f>
        <v>90</v>
      </c>
      <c r="M71" s="246">
        <f>教務委員編集用!M194</f>
        <v>100</v>
      </c>
      <c r="N71" s="246">
        <f>教務委員編集用!$N$194</f>
        <v>90</v>
      </c>
      <c r="O71" s="118"/>
      <c r="P71" s="123"/>
      <c r="Q71" s="257"/>
      <c r="R71" s="257"/>
      <c r="S71" s="257"/>
      <c r="T71" s="269"/>
    </row>
    <row r="72" spans="2:20" x14ac:dyDescent="0.2">
      <c r="B72" s="451"/>
      <c r="C72" s="453"/>
      <c r="D72" s="418"/>
      <c r="E72" s="449"/>
      <c r="F72" s="8"/>
      <c r="G72" s="247"/>
      <c r="H72" s="247"/>
      <c r="I72" s="247"/>
      <c r="J72" s="247"/>
      <c r="K72" s="247"/>
      <c r="L72" s="247"/>
      <c r="M72" s="247"/>
      <c r="N72" s="247"/>
      <c r="O72" s="247"/>
      <c r="P72" s="65"/>
      <c r="Q72" s="247"/>
      <c r="R72" s="247"/>
      <c r="S72" s="247"/>
      <c r="T72" s="111"/>
    </row>
    <row r="73" spans="2:20" x14ac:dyDescent="0.2">
      <c r="B73" s="451"/>
      <c r="C73" s="453"/>
      <c r="D73" s="418"/>
      <c r="E73" s="449"/>
      <c r="F73" s="8"/>
      <c r="G73" s="247"/>
      <c r="H73" s="247"/>
      <c r="I73" s="247"/>
      <c r="J73" s="247"/>
      <c r="K73" s="247"/>
      <c r="L73" s="247"/>
      <c r="M73" s="247"/>
      <c r="N73" s="247"/>
      <c r="O73" s="247"/>
      <c r="P73" s="61"/>
      <c r="Q73" s="247"/>
      <c r="R73" s="247"/>
      <c r="S73" s="247"/>
      <c r="T73" s="111"/>
    </row>
    <row r="74" spans="2:20" x14ac:dyDescent="0.2">
      <c r="B74" s="451"/>
      <c r="C74" s="453"/>
      <c r="D74" s="418"/>
      <c r="E74" s="449"/>
      <c r="F74" s="8"/>
      <c r="G74" s="247"/>
      <c r="H74" s="247"/>
      <c r="I74" s="247"/>
      <c r="J74" s="247"/>
      <c r="K74" s="247"/>
      <c r="L74" s="247"/>
      <c r="M74" s="247"/>
      <c r="N74" s="247"/>
      <c r="O74" s="247"/>
      <c r="P74" s="61"/>
      <c r="Q74" s="247"/>
      <c r="R74" s="247"/>
      <c r="S74" s="247"/>
      <c r="T74" s="111"/>
    </row>
    <row r="75" spans="2:20" ht="13.8" thickBot="1" x14ac:dyDescent="0.25">
      <c r="B75" s="451"/>
      <c r="C75" s="453"/>
      <c r="D75" s="418"/>
      <c r="E75" s="449"/>
      <c r="F75" s="9"/>
      <c r="G75" s="248"/>
      <c r="H75" s="248"/>
      <c r="I75" s="248"/>
      <c r="J75" s="248"/>
      <c r="K75" s="248"/>
      <c r="L75" s="248"/>
      <c r="M75" s="248"/>
      <c r="N75" s="248"/>
      <c r="O75" s="248"/>
      <c r="P75" s="62"/>
      <c r="Q75" s="248"/>
      <c r="R75" s="248"/>
      <c r="S75" s="248"/>
      <c r="T75" s="267"/>
    </row>
    <row r="76" spans="2:20" ht="14.4" thickTop="1" thickBot="1" x14ac:dyDescent="0.25">
      <c r="B76" s="451"/>
      <c r="C76" s="453"/>
      <c r="D76" s="418"/>
      <c r="E76" s="449"/>
      <c r="F76" s="10" t="str">
        <f>IF(教務委員編集用!F200=0,"",教務委員編集用!F200)</f>
        <v>F-2 3年小計</v>
      </c>
      <c r="G76" s="10" t="str">
        <f>IF(教務委員編集用!G200=0,"",教務委員編集用!G200)</f>
        <v/>
      </c>
      <c r="H76" s="10" t="str">
        <f>IF(教務委員編集用!H200=0,"",教務委員編集用!H200)</f>
        <v/>
      </c>
      <c r="I76" s="10" t="str">
        <f>IF(教務委員編集用!I200=0,"",教務委員編集用!I200)</f>
        <v/>
      </c>
      <c r="J76" s="10">
        <f>IF(教務委員編集用!J200=0,"",教務委員編集用!J200)</f>
        <v>3</v>
      </c>
      <c r="K76" s="10" t="str">
        <f>IF(教務委員編集用!K200=0,"",教務委員編集用!K200)</f>
        <v/>
      </c>
      <c r="L76" s="10" t="str">
        <f>IF(教務委員編集用!L200=0,"",教務委員編集用!L200)</f>
        <v/>
      </c>
      <c r="M76" s="10" t="str">
        <f>IF(教務委員編集用!M200=0,"",教務委員編集用!M200)</f>
        <v/>
      </c>
      <c r="N76" s="10"/>
      <c r="O76" s="10"/>
      <c r="P76" s="70">
        <f>教務委員編集用!T200</f>
        <v>0</v>
      </c>
      <c r="Q76" s="10"/>
      <c r="R76" s="10"/>
      <c r="S76" s="10"/>
      <c r="T76" s="109"/>
    </row>
    <row r="77" spans="2:20" x14ac:dyDescent="0.2">
      <c r="B77" s="450" t="str">
        <f>教務委員編集用!B205</f>
        <v>G</v>
      </c>
      <c r="C77" s="454" t="str">
        <f>教務委員編集用!C205</f>
        <v>習得した工学分野の知識を基に,課題の達成に向けて自ら問題を発見し,それに対処するための業務を自主的・継続的かつ組織的に遂行する能力を身につける。</v>
      </c>
      <c r="D77" s="440">
        <f>教務委員編集用!D205</f>
        <v>1</v>
      </c>
      <c r="E77" s="454" t="str">
        <f>教務委員編集用!E205</f>
        <v>自己の能力を把握し,その向上のために自主的に学習を遂行てきる.</v>
      </c>
      <c r="F77" s="7"/>
      <c r="G77" s="245"/>
      <c r="H77" s="245"/>
      <c r="I77" s="245"/>
      <c r="J77" s="245"/>
      <c r="K77" s="245"/>
      <c r="L77" s="245"/>
      <c r="M77" s="245"/>
      <c r="N77" s="245"/>
      <c r="O77" s="245"/>
      <c r="P77" s="67"/>
      <c r="Q77" s="245"/>
      <c r="R77" s="245"/>
      <c r="S77" s="245"/>
      <c r="T77" s="266"/>
    </row>
    <row r="78" spans="2:20" x14ac:dyDescent="0.2">
      <c r="B78" s="468"/>
      <c r="C78" s="446"/>
      <c r="D78" s="417"/>
      <c r="E78" s="446"/>
      <c r="F78" s="10"/>
      <c r="G78" s="246"/>
      <c r="H78" s="246"/>
      <c r="I78" s="246"/>
      <c r="J78" s="246"/>
      <c r="K78" s="246"/>
      <c r="L78" s="246"/>
      <c r="M78" s="246"/>
      <c r="N78" s="246"/>
      <c r="O78" s="246"/>
      <c r="P78" s="68"/>
      <c r="Q78" s="246"/>
      <c r="R78" s="246"/>
      <c r="S78" s="246"/>
      <c r="T78" s="110"/>
    </row>
    <row r="79" spans="2:20" x14ac:dyDescent="0.2">
      <c r="B79" s="451"/>
      <c r="C79" s="449"/>
      <c r="D79" s="418"/>
      <c r="E79" s="449"/>
      <c r="F79" s="8"/>
      <c r="G79" s="247"/>
      <c r="H79" s="247"/>
      <c r="I79" s="247"/>
      <c r="J79" s="247"/>
      <c r="K79" s="247"/>
      <c r="L79" s="247"/>
      <c r="M79" s="247"/>
      <c r="N79" s="247"/>
      <c r="O79" s="247"/>
      <c r="P79" s="65"/>
      <c r="Q79" s="247"/>
      <c r="R79" s="247"/>
      <c r="S79" s="247"/>
      <c r="T79" s="111"/>
    </row>
    <row r="80" spans="2:20" ht="13.8" thickBot="1" x14ac:dyDescent="0.25">
      <c r="B80" s="451"/>
      <c r="C80" s="449"/>
      <c r="D80" s="418"/>
      <c r="E80" s="449"/>
      <c r="F80" s="9"/>
      <c r="G80" s="248"/>
      <c r="H80" s="248"/>
      <c r="I80" s="248"/>
      <c r="J80" s="248"/>
      <c r="K80" s="248"/>
      <c r="L80" s="248"/>
      <c r="M80" s="248"/>
      <c r="N80" s="248"/>
      <c r="O80" s="248"/>
      <c r="P80" s="64"/>
      <c r="Q80" s="248"/>
      <c r="R80" s="248"/>
      <c r="S80" s="248"/>
      <c r="T80" s="267"/>
    </row>
    <row r="81" spans="2:20" ht="14.4" thickTop="1" thickBot="1" x14ac:dyDescent="0.25">
      <c r="B81" s="451"/>
      <c r="C81" s="449"/>
      <c r="D81" s="441"/>
      <c r="E81" s="455"/>
      <c r="F81" s="81" t="str">
        <f>IF(教務委員編集用!F208=0,"",教務委員編集用!F208)</f>
        <v>G-1 3年小計</v>
      </c>
      <c r="G81" s="81" t="str">
        <f>IF(教務委員編集用!G208=0,"",教務委員編集用!G208)</f>
        <v/>
      </c>
      <c r="H81" s="81" t="str">
        <f>IF(教務委員編集用!H208=0,"",教務委員編集用!H208)</f>
        <v/>
      </c>
      <c r="I81" s="81" t="str">
        <f>IF(教務委員編集用!I208=0,"",教務委員編集用!I208)</f>
        <v/>
      </c>
      <c r="J81" s="81">
        <f>IF(教務委員編集用!J208=0,"",教務委員編集用!J208)</f>
        <v>3</v>
      </c>
      <c r="K81" s="81" t="str">
        <f>IF(教務委員編集用!K208=0,"",教務委員編集用!K208)</f>
        <v/>
      </c>
      <c r="L81" s="81" t="str">
        <f>IF(教務委員編集用!L208=0,"",教務委員編集用!L208)</f>
        <v/>
      </c>
      <c r="M81" s="81" t="str">
        <f>IF(教務委員編集用!M208=0,"",教務委員編集用!M208)</f>
        <v/>
      </c>
      <c r="N81" s="81"/>
      <c r="O81" s="81"/>
      <c r="P81" s="83">
        <f>教務委員編集用!T208</f>
        <v>0</v>
      </c>
      <c r="Q81" s="81"/>
      <c r="R81" s="81"/>
      <c r="S81" s="81"/>
      <c r="T81" s="263"/>
    </row>
    <row r="82" spans="2:20" ht="13.8" thickTop="1" x14ac:dyDescent="0.2">
      <c r="B82" s="451"/>
      <c r="C82" s="449"/>
      <c r="D82" s="417">
        <f>教務委員編集用!D212</f>
        <v>2</v>
      </c>
      <c r="E82" s="446" t="str">
        <f>教務委員編集用!E212</f>
        <v>実務訓練等を通じて基盤となる工学分野に関連した業務の概要を理解できる.</v>
      </c>
      <c r="F82" s="10"/>
      <c r="G82" s="246"/>
      <c r="H82" s="246"/>
      <c r="I82" s="246"/>
      <c r="J82" s="246"/>
      <c r="K82" s="246"/>
      <c r="L82" s="246"/>
      <c r="M82" s="246"/>
      <c r="N82" s="246"/>
      <c r="O82" s="246"/>
      <c r="P82" s="68"/>
      <c r="Q82" s="246"/>
      <c r="R82" s="246"/>
      <c r="S82" s="246"/>
      <c r="T82" s="110"/>
    </row>
    <row r="83" spans="2:20" x14ac:dyDescent="0.2">
      <c r="B83" s="451"/>
      <c r="C83" s="449"/>
      <c r="D83" s="418"/>
      <c r="E83" s="449"/>
      <c r="F83" s="8"/>
      <c r="G83" s="247"/>
      <c r="H83" s="247"/>
      <c r="I83" s="247"/>
      <c r="J83" s="247"/>
      <c r="K83" s="247"/>
      <c r="L83" s="247"/>
      <c r="M83" s="247"/>
      <c r="N83" s="247"/>
      <c r="O83" s="247"/>
      <c r="P83" s="65"/>
      <c r="Q83" s="247"/>
      <c r="R83" s="247"/>
      <c r="S83" s="247"/>
      <c r="T83" s="111"/>
    </row>
    <row r="84" spans="2:20" x14ac:dyDescent="0.2">
      <c r="B84" s="451"/>
      <c r="C84" s="449"/>
      <c r="D84" s="418"/>
      <c r="E84" s="449"/>
      <c r="F84" s="11"/>
      <c r="G84" s="6"/>
      <c r="H84" s="6"/>
      <c r="I84" s="6"/>
      <c r="J84" s="6"/>
      <c r="K84" s="6"/>
      <c r="L84" s="6"/>
      <c r="M84" s="6"/>
      <c r="N84" s="6"/>
      <c r="O84" s="6"/>
      <c r="P84" s="66"/>
      <c r="Q84" s="6"/>
      <c r="R84" s="6"/>
      <c r="S84" s="6"/>
      <c r="T84" s="277"/>
    </row>
    <row r="85" spans="2:20" ht="13.8" thickBot="1" x14ac:dyDescent="0.25">
      <c r="B85" s="451"/>
      <c r="C85" s="449"/>
      <c r="D85" s="418"/>
      <c r="E85" s="449"/>
      <c r="F85" s="9"/>
      <c r="G85" s="248"/>
      <c r="H85" s="248"/>
      <c r="I85" s="248"/>
      <c r="J85" s="248"/>
      <c r="K85" s="248"/>
      <c r="L85" s="248"/>
      <c r="M85" s="248"/>
      <c r="N85" s="248"/>
      <c r="O85" s="248"/>
      <c r="P85" s="64"/>
      <c r="Q85" s="248"/>
      <c r="R85" s="248"/>
      <c r="S85" s="248"/>
      <c r="T85" s="267"/>
    </row>
    <row r="86" spans="2:20" ht="14.4" thickTop="1" thickBot="1" x14ac:dyDescent="0.25">
      <c r="B86" s="469"/>
      <c r="C86" s="470"/>
      <c r="D86" s="419"/>
      <c r="E86" s="470"/>
      <c r="F86" s="76" t="str">
        <f>IF(教務委員編集用!F216=0,"",教務委員編集用!F216)</f>
        <v>G-2 3年小計</v>
      </c>
      <c r="G86" s="76" t="str">
        <f>IF(教務委員編集用!G216=0,"",教務委員編集用!G216)</f>
        <v/>
      </c>
      <c r="H86" s="76" t="str">
        <f>IF(教務委員編集用!H216=0,"",教務委員編集用!H216)</f>
        <v/>
      </c>
      <c r="I86" s="76" t="str">
        <f>IF(教務委員編集用!I216=0,"",教務委員編集用!I216)</f>
        <v/>
      </c>
      <c r="J86" s="76">
        <f>IF(教務委員編集用!J216=0,"",教務委員編集用!J216)</f>
        <v>3</v>
      </c>
      <c r="K86" s="76" t="str">
        <f>IF(教務委員編集用!K216=0,"",教務委員編集用!K216)</f>
        <v/>
      </c>
      <c r="L86" s="76" t="str">
        <f>IF(教務委員編集用!L216=0,"",教務委員編集用!L216)</f>
        <v/>
      </c>
      <c r="M86" s="76" t="str">
        <f>IF(教務委員編集用!M216=0,"",教務委員編集用!M216)</f>
        <v/>
      </c>
      <c r="N86" s="76"/>
      <c r="O86" s="76"/>
      <c r="P86" s="79">
        <f>教務委員編集用!T216</f>
        <v>0</v>
      </c>
      <c r="Q86" s="76"/>
      <c r="R86" s="76"/>
      <c r="S86" s="76"/>
      <c r="T86" s="274"/>
    </row>
    <row r="87" spans="2:20" ht="13.8" thickBot="1" x14ac:dyDescent="0.25">
      <c r="F87" s="3" t="str">
        <f>IF(教務委員編集用!F239=0,"",教務委員編集用!F239)</f>
        <v/>
      </c>
      <c r="G87" s="3" t="str">
        <f>IF(教務委員編集用!G239=0,"",教務委員編集用!G239)</f>
        <v/>
      </c>
      <c r="H87" s="3" t="str">
        <f>IF(教務委員編集用!H239=0,"",教務委員編集用!H239)</f>
        <v/>
      </c>
      <c r="I87" s="3" t="str">
        <f>IF(教務委員編集用!I239=0,"",教務委員編集用!I239)</f>
        <v/>
      </c>
      <c r="J87" s="3" t="str">
        <f>IF(教務委員編集用!J239=0,"",教務委員編集用!J239)</f>
        <v/>
      </c>
      <c r="K87" s="3" t="str">
        <f>IF(教務委員編集用!K239=0,"",教務委員編集用!K239)</f>
        <v/>
      </c>
      <c r="L87" s="3" t="str">
        <f>IF(教務委員編集用!L239=0,"",教務委員編集用!L239)</f>
        <v/>
      </c>
      <c r="M87" s="3" t="str">
        <f>IF(教務委員編集用!M239=0,"",教務委員編集用!M239)</f>
        <v/>
      </c>
      <c r="N87" s="3" t="str">
        <f>IF(教務委員編集用!V239=0,"",教務委員編集用!V239)</f>
        <v/>
      </c>
      <c r="R87" s="3" t="str">
        <f>IF(教務委員編集用!W239=0,"",教務委員編集用!W239)</f>
        <v/>
      </c>
      <c r="S87" s="3" t="str">
        <f>IF(教務委員編集用!X239=0,"",教務委員編集用!X239)</f>
        <v/>
      </c>
    </row>
    <row r="88" spans="2:20" x14ac:dyDescent="0.2">
      <c r="B88" s="435" t="s">
        <v>156</v>
      </c>
      <c r="C88" s="436"/>
      <c r="D88" s="437" t="s">
        <v>157</v>
      </c>
      <c r="E88" s="437"/>
      <c r="F88" s="420"/>
      <c r="G88" s="421"/>
      <c r="H88" s="421"/>
      <c r="I88" s="421"/>
      <c r="J88" s="421"/>
      <c r="K88" s="421"/>
      <c r="L88" s="421"/>
      <c r="M88" s="421"/>
      <c r="N88" s="421"/>
      <c r="O88" s="421"/>
      <c r="P88" s="422"/>
      <c r="Q88" s="253"/>
      <c r="R88" s="253"/>
      <c r="S88" s="253"/>
      <c r="T88" s="253"/>
    </row>
    <row r="89" spans="2:20" x14ac:dyDescent="0.2">
      <c r="B89" s="413"/>
      <c r="C89" s="414"/>
      <c r="D89" s="438"/>
      <c r="E89" s="438"/>
      <c r="F89" s="423"/>
      <c r="G89" s="424"/>
      <c r="H89" s="424"/>
      <c r="I89" s="424"/>
      <c r="J89" s="424"/>
      <c r="K89" s="424"/>
      <c r="L89" s="424"/>
      <c r="M89" s="424"/>
      <c r="N89" s="424"/>
      <c r="O89" s="424"/>
      <c r="P89" s="425"/>
      <c r="Q89" s="253"/>
      <c r="R89" s="253"/>
      <c r="S89" s="253"/>
      <c r="T89" s="253"/>
    </row>
    <row r="90" spans="2:20" x14ac:dyDescent="0.2">
      <c r="B90" s="413"/>
      <c r="C90" s="414"/>
      <c r="D90" s="438"/>
      <c r="E90" s="438"/>
      <c r="F90" s="426"/>
      <c r="G90" s="427"/>
      <c r="H90" s="427"/>
      <c r="I90" s="427"/>
      <c r="J90" s="427"/>
      <c r="K90" s="427"/>
      <c r="L90" s="427"/>
      <c r="M90" s="427"/>
      <c r="N90" s="427"/>
      <c r="O90" s="427"/>
      <c r="P90" s="428"/>
      <c r="Q90" s="253"/>
      <c r="R90" s="253"/>
      <c r="S90" s="253"/>
      <c r="T90" s="253"/>
    </row>
    <row r="91" spans="2:20" x14ac:dyDescent="0.2">
      <c r="B91" s="413"/>
      <c r="C91" s="414"/>
      <c r="D91" s="438" t="s">
        <v>158</v>
      </c>
      <c r="E91" s="438"/>
      <c r="F91" s="429"/>
      <c r="G91" s="430"/>
      <c r="H91" s="430"/>
      <c r="I91" s="430"/>
      <c r="J91" s="430"/>
      <c r="K91" s="430"/>
      <c r="L91" s="430"/>
      <c r="M91" s="430"/>
      <c r="N91" s="430"/>
      <c r="O91" s="430"/>
      <c r="P91" s="431"/>
      <c r="Q91" s="253"/>
      <c r="R91" s="253"/>
      <c r="S91" s="253"/>
      <c r="T91" s="253"/>
    </row>
    <row r="92" spans="2:20" x14ac:dyDescent="0.2">
      <c r="B92" s="413"/>
      <c r="C92" s="414"/>
      <c r="D92" s="438"/>
      <c r="E92" s="438"/>
      <c r="F92" s="423"/>
      <c r="G92" s="424"/>
      <c r="H92" s="424"/>
      <c r="I92" s="424"/>
      <c r="J92" s="424"/>
      <c r="K92" s="424"/>
      <c r="L92" s="424"/>
      <c r="M92" s="424"/>
      <c r="N92" s="424"/>
      <c r="O92" s="424"/>
      <c r="P92" s="425"/>
      <c r="Q92" s="253"/>
      <c r="R92" s="253"/>
      <c r="S92" s="253"/>
      <c r="T92" s="253"/>
    </row>
    <row r="93" spans="2:20" ht="13.8" thickBot="1" x14ac:dyDescent="0.25">
      <c r="B93" s="415"/>
      <c r="C93" s="416"/>
      <c r="D93" s="439"/>
      <c r="E93" s="439"/>
      <c r="F93" s="432"/>
      <c r="G93" s="433"/>
      <c r="H93" s="433"/>
      <c r="I93" s="433"/>
      <c r="J93" s="433"/>
      <c r="K93" s="433"/>
      <c r="L93" s="433"/>
      <c r="M93" s="433"/>
      <c r="N93" s="433"/>
      <c r="O93" s="433"/>
      <c r="P93" s="434"/>
      <c r="Q93" s="253"/>
      <c r="R93" s="253"/>
      <c r="S93" s="253"/>
      <c r="T93" s="253"/>
    </row>
    <row r="94" spans="2:20" x14ac:dyDescent="0.2">
      <c r="B94" s="411" t="s">
        <v>159</v>
      </c>
      <c r="C94" s="412"/>
      <c r="D94" s="417" t="s">
        <v>160</v>
      </c>
      <c r="E94" s="417"/>
      <c r="F94" s="420"/>
      <c r="G94" s="421"/>
      <c r="H94" s="421"/>
      <c r="I94" s="421"/>
      <c r="J94" s="421"/>
      <c r="K94" s="421"/>
      <c r="L94" s="421"/>
      <c r="M94" s="421"/>
      <c r="N94" s="421"/>
      <c r="O94" s="421"/>
      <c r="P94" s="422"/>
      <c r="Q94" s="253"/>
      <c r="R94" s="253"/>
      <c r="S94" s="253"/>
      <c r="T94" s="253"/>
    </row>
    <row r="95" spans="2:20" x14ac:dyDescent="0.2">
      <c r="B95" s="413"/>
      <c r="C95" s="414"/>
      <c r="D95" s="418"/>
      <c r="E95" s="418"/>
      <c r="F95" s="423"/>
      <c r="G95" s="424"/>
      <c r="H95" s="424"/>
      <c r="I95" s="424"/>
      <c r="J95" s="424"/>
      <c r="K95" s="424"/>
      <c r="L95" s="424"/>
      <c r="M95" s="424"/>
      <c r="N95" s="424"/>
      <c r="O95" s="424"/>
      <c r="P95" s="425"/>
      <c r="Q95" s="253"/>
      <c r="R95" s="253"/>
      <c r="S95" s="253"/>
      <c r="T95" s="253"/>
    </row>
    <row r="96" spans="2:20" x14ac:dyDescent="0.2">
      <c r="B96" s="413"/>
      <c r="C96" s="414"/>
      <c r="D96" s="418"/>
      <c r="E96" s="418"/>
      <c r="F96" s="426"/>
      <c r="G96" s="427"/>
      <c r="H96" s="427"/>
      <c r="I96" s="427"/>
      <c r="J96" s="427"/>
      <c r="K96" s="427"/>
      <c r="L96" s="427"/>
      <c r="M96" s="427"/>
      <c r="N96" s="427"/>
      <c r="O96" s="427"/>
      <c r="P96" s="428"/>
      <c r="Q96" s="253"/>
      <c r="R96" s="253"/>
      <c r="S96" s="253"/>
      <c r="T96" s="253"/>
    </row>
    <row r="97" spans="2:20" x14ac:dyDescent="0.2">
      <c r="B97" s="413"/>
      <c r="C97" s="414"/>
      <c r="D97" s="418" t="s">
        <v>161</v>
      </c>
      <c r="E97" s="418"/>
      <c r="F97" s="429"/>
      <c r="G97" s="430"/>
      <c r="H97" s="430"/>
      <c r="I97" s="430"/>
      <c r="J97" s="430"/>
      <c r="K97" s="430"/>
      <c r="L97" s="430"/>
      <c r="M97" s="430"/>
      <c r="N97" s="430"/>
      <c r="O97" s="430"/>
      <c r="P97" s="431"/>
      <c r="Q97" s="253"/>
      <c r="R97" s="253"/>
      <c r="S97" s="253"/>
      <c r="T97" s="253"/>
    </row>
    <row r="98" spans="2:20" x14ac:dyDescent="0.2">
      <c r="B98" s="413"/>
      <c r="C98" s="414"/>
      <c r="D98" s="418"/>
      <c r="E98" s="418"/>
      <c r="F98" s="423"/>
      <c r="G98" s="424"/>
      <c r="H98" s="424"/>
      <c r="I98" s="424"/>
      <c r="J98" s="424"/>
      <c r="K98" s="424"/>
      <c r="L98" s="424"/>
      <c r="M98" s="424"/>
      <c r="N98" s="424"/>
      <c r="O98" s="424"/>
      <c r="P98" s="425"/>
      <c r="Q98" s="253"/>
      <c r="R98" s="253"/>
      <c r="S98" s="253"/>
      <c r="T98" s="253"/>
    </row>
    <row r="99" spans="2:20" ht="13.8" thickBot="1" x14ac:dyDescent="0.25">
      <c r="B99" s="415"/>
      <c r="C99" s="416"/>
      <c r="D99" s="419"/>
      <c r="E99" s="419"/>
      <c r="F99" s="432"/>
      <c r="G99" s="433"/>
      <c r="H99" s="433"/>
      <c r="I99" s="433"/>
      <c r="J99" s="433"/>
      <c r="K99" s="433"/>
      <c r="L99" s="433"/>
      <c r="M99" s="433"/>
      <c r="N99" s="433"/>
      <c r="O99" s="433"/>
      <c r="P99" s="434"/>
      <c r="Q99" s="253"/>
      <c r="R99" s="253"/>
      <c r="S99" s="253"/>
      <c r="T99" s="253"/>
    </row>
    <row r="100" spans="2:20" x14ac:dyDescent="0.2">
      <c r="F100" s="3" t="str">
        <f>IF(教務委員編集用!F252=0,"",教務委員編集用!F252)</f>
        <v/>
      </c>
      <c r="G100" s="3" t="str">
        <f>IF(教務委員編集用!G252=0,"",教務委員編集用!G252)</f>
        <v/>
      </c>
      <c r="H100" s="3" t="str">
        <f>IF(教務委員編集用!H252=0,"",教務委員編集用!H252)</f>
        <v/>
      </c>
      <c r="I100" s="3" t="str">
        <f>IF(教務委員編集用!I252=0,"",教務委員編集用!I252)</f>
        <v/>
      </c>
      <c r="J100" s="3" t="str">
        <f>IF(教務委員編集用!J252=0,"",教務委員編集用!J252)</f>
        <v/>
      </c>
      <c r="K100" s="3" t="str">
        <f>IF(教務委員編集用!K252=0,"",教務委員編集用!K252)</f>
        <v/>
      </c>
      <c r="L100" s="3" t="str">
        <f>IF(教務委員編集用!L252=0,"",教務委員編集用!L252)</f>
        <v/>
      </c>
      <c r="M100" s="3" t="str">
        <f>IF(教務委員編集用!M252=0,"",教務委員編集用!M252)</f>
        <v/>
      </c>
      <c r="N100" s="3" t="str">
        <f>IF(教務委員編集用!V252=0,"",教務委員編集用!V252)</f>
        <v/>
      </c>
      <c r="R100" s="3" t="str">
        <f>IF(教務委員編集用!W252=0,"",教務委員編集用!W252)</f>
        <v/>
      </c>
      <c r="S100" s="3" t="str">
        <f>IF(教務委員編集用!X252=0,"",教務委員編集用!X252)</f>
        <v/>
      </c>
    </row>
    <row r="101" spans="2:20" x14ac:dyDescent="0.2">
      <c r="F101" s="3" t="str">
        <f>IF(教務委員編集用!F253=0,"",教務委員編集用!F253)</f>
        <v/>
      </c>
      <c r="G101" s="3" t="str">
        <f>IF(教務委員編集用!G253=0,"",教務委員編集用!G253)</f>
        <v/>
      </c>
      <c r="H101" s="3" t="str">
        <f>IF(教務委員編集用!H253=0,"",教務委員編集用!H253)</f>
        <v/>
      </c>
      <c r="I101" s="3" t="str">
        <f>IF(教務委員編集用!I253=0,"",教務委員編集用!I253)</f>
        <v/>
      </c>
      <c r="J101" s="3" t="str">
        <f>IF(教務委員編集用!J253=0,"",教務委員編集用!J253)</f>
        <v/>
      </c>
      <c r="K101" s="3" t="str">
        <f>IF(教務委員編集用!K253=0,"",教務委員編集用!K253)</f>
        <v/>
      </c>
      <c r="L101" s="3" t="str">
        <f>IF(教務委員編集用!L253=0,"",教務委員編集用!L253)</f>
        <v/>
      </c>
      <c r="M101" s="3" t="str">
        <f>IF(教務委員編集用!M253=0,"",教務委員編集用!M253)</f>
        <v/>
      </c>
      <c r="N101" s="3" t="str">
        <f>IF(教務委員編集用!V253=0,"",教務委員編集用!V253)</f>
        <v/>
      </c>
      <c r="R101" s="3" t="str">
        <f>IF(教務委員編集用!W253=0,"",教務委員編集用!W253)</f>
        <v/>
      </c>
      <c r="S101" s="3" t="str">
        <f>IF(教務委員編集用!X253=0,"",教務委員編集用!X253)</f>
        <v/>
      </c>
    </row>
    <row r="102" spans="2:20" x14ac:dyDescent="0.2">
      <c r="F102" s="3" t="str">
        <f>IF(教務委員編集用!F254=0,"",教務委員編集用!F254)</f>
        <v/>
      </c>
      <c r="G102" s="3" t="str">
        <f>IF(教務委員編集用!G254=0,"",教務委員編集用!G254)</f>
        <v/>
      </c>
      <c r="H102" s="3" t="str">
        <f>IF(教務委員編集用!H254=0,"",教務委員編集用!H254)</f>
        <v/>
      </c>
      <c r="I102" s="3" t="str">
        <f>IF(教務委員編集用!I254=0,"",教務委員編集用!I254)</f>
        <v/>
      </c>
      <c r="J102" s="3" t="str">
        <f>IF(教務委員編集用!J254=0,"",教務委員編集用!J254)</f>
        <v/>
      </c>
      <c r="K102" s="3" t="str">
        <f>IF(教務委員編集用!K254=0,"",教務委員編集用!K254)</f>
        <v/>
      </c>
      <c r="L102" s="3" t="str">
        <f>IF(教務委員編集用!L254=0,"",教務委員編集用!L254)</f>
        <v/>
      </c>
      <c r="M102" s="3" t="str">
        <f>IF(教務委員編集用!M254=0,"",教務委員編集用!M254)</f>
        <v/>
      </c>
      <c r="N102" s="3" t="str">
        <f>IF(教務委員編集用!V254=0,"",教務委員編集用!V254)</f>
        <v/>
      </c>
      <c r="R102" s="3" t="str">
        <f>IF(教務委員編集用!W254=0,"",教務委員編集用!W254)</f>
        <v/>
      </c>
      <c r="S102" s="3" t="str">
        <f>IF(教務委員編集用!X254=0,"",教務委員編集用!X254)</f>
        <v/>
      </c>
    </row>
    <row r="103" spans="2:20" x14ac:dyDescent="0.2">
      <c r="F103" s="3" t="str">
        <f>IF(教務委員編集用!F255=0,"",教務委員編集用!F255)</f>
        <v/>
      </c>
      <c r="G103" s="3" t="str">
        <f>IF(教務委員編集用!G255=0,"",教務委員編集用!G255)</f>
        <v/>
      </c>
      <c r="H103" s="3" t="str">
        <f>IF(教務委員編集用!H255=0,"",教務委員編集用!H255)</f>
        <v/>
      </c>
      <c r="I103" s="3" t="str">
        <f>IF(教務委員編集用!I255=0,"",教務委員編集用!I255)</f>
        <v/>
      </c>
      <c r="J103" s="3" t="str">
        <f>IF(教務委員編集用!J255=0,"",教務委員編集用!J255)</f>
        <v/>
      </c>
      <c r="K103" s="3" t="str">
        <f>IF(教務委員編集用!K255=0,"",教務委員編集用!K255)</f>
        <v/>
      </c>
      <c r="L103" s="3" t="str">
        <f>IF(教務委員編集用!L255=0,"",教務委員編集用!L255)</f>
        <v/>
      </c>
      <c r="M103" s="3" t="str">
        <f>IF(教務委員編集用!M255=0,"",教務委員編集用!M255)</f>
        <v/>
      </c>
      <c r="N103" s="3" t="str">
        <f>IF(教務委員編集用!V255=0,"",教務委員編集用!V255)</f>
        <v/>
      </c>
      <c r="R103" s="3" t="str">
        <f>IF(教務委員編集用!W255=0,"",教務委員編集用!W255)</f>
        <v/>
      </c>
      <c r="S103" s="3" t="str">
        <f>IF(教務委員編集用!X255=0,"",教務委員編集用!X255)</f>
        <v/>
      </c>
    </row>
    <row r="104" spans="2:20" x14ac:dyDescent="0.2">
      <c r="F104" s="3" t="str">
        <f>IF(教務委員編集用!F256=0,"",教務委員編集用!F256)</f>
        <v/>
      </c>
      <c r="G104" s="3" t="str">
        <f>IF(教務委員編集用!G256=0,"",教務委員編集用!G256)</f>
        <v/>
      </c>
      <c r="H104" s="3" t="str">
        <f>IF(教務委員編集用!H256=0,"",教務委員編集用!H256)</f>
        <v/>
      </c>
      <c r="I104" s="3" t="str">
        <f>IF(教務委員編集用!I256=0,"",教務委員編集用!I256)</f>
        <v/>
      </c>
      <c r="J104" s="3" t="str">
        <f>IF(教務委員編集用!J256=0,"",教務委員編集用!J256)</f>
        <v/>
      </c>
      <c r="K104" s="3" t="str">
        <f>IF(教務委員編集用!K256=0,"",教務委員編集用!K256)</f>
        <v/>
      </c>
      <c r="L104" s="3" t="str">
        <f>IF(教務委員編集用!L256=0,"",教務委員編集用!L256)</f>
        <v/>
      </c>
      <c r="M104" s="3" t="str">
        <f>IF(教務委員編集用!M256=0,"",教務委員編集用!M256)</f>
        <v/>
      </c>
      <c r="N104" s="3" t="str">
        <f>IF(教務委員編集用!V256=0,"",教務委員編集用!V256)</f>
        <v/>
      </c>
      <c r="R104" s="3" t="str">
        <f>IF(教務委員編集用!W256=0,"",教務委員編集用!W256)</f>
        <v/>
      </c>
      <c r="S104" s="3" t="str">
        <f>IF(教務委員編集用!X256=0,"",教務委員編集用!X256)</f>
        <v/>
      </c>
    </row>
    <row r="105" spans="2:20" x14ac:dyDescent="0.2">
      <c r="F105" s="3" t="str">
        <f>IF(教務委員編集用!F257=0,"",教務委員編集用!F257)</f>
        <v/>
      </c>
      <c r="G105" s="3" t="str">
        <f>IF(教務委員編集用!G257=0,"",教務委員編集用!G257)</f>
        <v/>
      </c>
      <c r="H105" s="3" t="str">
        <f>IF(教務委員編集用!H257=0,"",教務委員編集用!H257)</f>
        <v/>
      </c>
      <c r="I105" s="3" t="str">
        <f>IF(教務委員編集用!I257=0,"",教務委員編集用!I257)</f>
        <v/>
      </c>
      <c r="J105" s="3" t="str">
        <f>IF(教務委員編集用!J257=0,"",教務委員編集用!J257)</f>
        <v/>
      </c>
      <c r="K105" s="3" t="str">
        <f>IF(教務委員編集用!K257=0,"",教務委員編集用!K257)</f>
        <v/>
      </c>
      <c r="L105" s="3" t="str">
        <f>IF(教務委員編集用!L257=0,"",教務委員編集用!L257)</f>
        <v/>
      </c>
      <c r="M105" s="3" t="str">
        <f>IF(教務委員編集用!M257=0,"",教務委員編集用!M257)</f>
        <v/>
      </c>
      <c r="N105" s="3" t="str">
        <f>IF(教務委員編集用!V257=0,"",教務委員編集用!V257)</f>
        <v/>
      </c>
      <c r="R105" s="3" t="str">
        <f>IF(教務委員編集用!W257=0,"",教務委員編集用!W257)</f>
        <v/>
      </c>
      <c r="S105" s="3" t="str">
        <f>IF(教務委員編集用!X257=0,"",教務委員編集用!X257)</f>
        <v/>
      </c>
    </row>
    <row r="106" spans="2:20" x14ac:dyDescent="0.2">
      <c r="F106" s="3" t="str">
        <f>IF(教務委員編集用!F258=0,"",教務委員編集用!F258)</f>
        <v/>
      </c>
      <c r="G106" s="3" t="str">
        <f>IF(教務委員編集用!G258=0,"",教務委員編集用!G258)</f>
        <v/>
      </c>
      <c r="H106" s="3" t="str">
        <f>IF(教務委員編集用!H258=0,"",教務委員編集用!H258)</f>
        <v/>
      </c>
      <c r="I106" s="3" t="str">
        <f>IF(教務委員編集用!I258=0,"",教務委員編集用!I258)</f>
        <v/>
      </c>
      <c r="J106" s="3" t="str">
        <f>IF(教務委員編集用!J258=0,"",教務委員編集用!J258)</f>
        <v/>
      </c>
      <c r="K106" s="3" t="str">
        <f>IF(教務委員編集用!K258=0,"",教務委員編集用!K258)</f>
        <v/>
      </c>
      <c r="L106" s="3" t="str">
        <f>IF(教務委員編集用!L258=0,"",教務委員編集用!L258)</f>
        <v/>
      </c>
      <c r="M106" s="3" t="str">
        <f>IF(教務委員編集用!M258=0,"",教務委員編集用!M258)</f>
        <v/>
      </c>
      <c r="N106" s="3" t="str">
        <f>IF(教務委員編集用!V258=0,"",教務委員編集用!V258)</f>
        <v/>
      </c>
      <c r="R106" s="3" t="str">
        <f>IF(教務委員編集用!W258=0,"",教務委員編集用!W258)</f>
        <v/>
      </c>
      <c r="S106" s="3" t="str">
        <f>IF(教務委員編集用!X258=0,"",教務委員編集用!X258)</f>
        <v/>
      </c>
    </row>
    <row r="107" spans="2:20" x14ac:dyDescent="0.2">
      <c r="F107" s="3" t="str">
        <f>IF(教務委員編集用!F259=0,"",教務委員編集用!F259)</f>
        <v/>
      </c>
      <c r="G107" s="3" t="str">
        <f>IF(教務委員編集用!G259=0,"",教務委員編集用!G259)</f>
        <v/>
      </c>
      <c r="H107" s="3" t="str">
        <f>IF(教務委員編集用!H259=0,"",教務委員編集用!H259)</f>
        <v/>
      </c>
      <c r="I107" s="3" t="str">
        <f>IF(教務委員編集用!I259=0,"",教務委員編集用!I259)</f>
        <v/>
      </c>
      <c r="J107" s="3" t="str">
        <f>IF(教務委員編集用!J259=0,"",教務委員編集用!J259)</f>
        <v/>
      </c>
      <c r="K107" s="3" t="str">
        <f>IF(教務委員編集用!K259=0,"",教務委員編集用!K259)</f>
        <v/>
      </c>
      <c r="L107" s="3" t="str">
        <f>IF(教務委員編集用!L259=0,"",教務委員編集用!L259)</f>
        <v/>
      </c>
      <c r="M107" s="3" t="str">
        <f>IF(教務委員編集用!M259=0,"",教務委員編集用!M259)</f>
        <v/>
      </c>
      <c r="N107" s="3" t="str">
        <f>IF(教務委員編集用!V259=0,"",教務委員編集用!V259)</f>
        <v/>
      </c>
      <c r="R107" s="3" t="str">
        <f>IF(教務委員編集用!W259=0,"",教務委員編集用!W259)</f>
        <v/>
      </c>
      <c r="S107" s="3" t="str">
        <f>IF(教務委員編集用!X259=0,"",教務委員編集用!X259)</f>
        <v/>
      </c>
    </row>
    <row r="108" spans="2:20" x14ac:dyDescent="0.2">
      <c r="F108" s="3" t="str">
        <f>IF(教務委員編集用!F260=0,"",教務委員編集用!F260)</f>
        <v/>
      </c>
      <c r="G108" s="3" t="str">
        <f>IF(教務委員編集用!G260=0,"",教務委員編集用!G260)</f>
        <v/>
      </c>
      <c r="H108" s="3" t="str">
        <f>IF(教務委員編集用!H260=0,"",教務委員編集用!H260)</f>
        <v/>
      </c>
      <c r="I108" s="3" t="str">
        <f>IF(教務委員編集用!I260=0,"",教務委員編集用!I260)</f>
        <v/>
      </c>
      <c r="J108" s="3" t="str">
        <f>IF(教務委員編集用!J260=0,"",教務委員編集用!J260)</f>
        <v/>
      </c>
      <c r="K108" s="3" t="str">
        <f>IF(教務委員編集用!K260=0,"",教務委員編集用!K260)</f>
        <v/>
      </c>
      <c r="L108" s="3" t="str">
        <f>IF(教務委員編集用!L260=0,"",教務委員編集用!L260)</f>
        <v/>
      </c>
      <c r="M108" s="3" t="str">
        <f>IF(教務委員編集用!M260=0,"",教務委員編集用!M260)</f>
        <v/>
      </c>
      <c r="N108" s="3" t="str">
        <f>IF(教務委員編集用!V260=0,"",教務委員編集用!V260)</f>
        <v/>
      </c>
      <c r="R108" s="3" t="str">
        <f>IF(教務委員編集用!W260=0,"",教務委員編集用!W260)</f>
        <v/>
      </c>
      <c r="S108" s="3" t="str">
        <f>IF(教務委員編集用!X260=0,"",教務委員編集用!X260)</f>
        <v/>
      </c>
    </row>
    <row r="109" spans="2:20" x14ac:dyDescent="0.2">
      <c r="F109" s="3" t="str">
        <f>IF(教務委員編集用!F261=0,"",教務委員編集用!F261)</f>
        <v/>
      </c>
      <c r="G109" s="3" t="str">
        <f>IF(教務委員編集用!G261=0,"",教務委員編集用!G261)</f>
        <v/>
      </c>
      <c r="H109" s="3" t="str">
        <f>IF(教務委員編集用!H261=0,"",教務委員編集用!H261)</f>
        <v/>
      </c>
      <c r="I109" s="3" t="str">
        <f>IF(教務委員編集用!I261=0,"",教務委員編集用!I261)</f>
        <v/>
      </c>
      <c r="J109" s="3" t="str">
        <f>IF(教務委員編集用!J261=0,"",教務委員編集用!J261)</f>
        <v/>
      </c>
      <c r="K109" s="3" t="str">
        <f>IF(教務委員編集用!K261=0,"",教務委員編集用!K261)</f>
        <v/>
      </c>
      <c r="L109" s="3" t="str">
        <f>IF(教務委員編集用!L261=0,"",教務委員編集用!L261)</f>
        <v/>
      </c>
      <c r="M109" s="3" t="str">
        <f>IF(教務委員編集用!M261=0,"",教務委員編集用!M261)</f>
        <v/>
      </c>
      <c r="N109" s="3" t="str">
        <f>IF(教務委員編集用!V261=0,"",教務委員編集用!V261)</f>
        <v/>
      </c>
      <c r="R109" s="3" t="str">
        <f>IF(教務委員編集用!W261=0,"",教務委員編集用!W261)</f>
        <v/>
      </c>
      <c r="S109" s="3" t="str">
        <f>IF(教務委員編集用!X261=0,"",教務委員編集用!X261)</f>
        <v/>
      </c>
    </row>
    <row r="110" spans="2:20" x14ac:dyDescent="0.2">
      <c r="F110" s="3" t="str">
        <f>IF(教務委員編集用!F262=0,"",教務委員編集用!F262)</f>
        <v/>
      </c>
      <c r="G110" s="3" t="str">
        <f>IF(教務委員編集用!G262=0,"",教務委員編集用!G262)</f>
        <v/>
      </c>
      <c r="H110" s="3" t="str">
        <f>IF(教務委員編集用!H262=0,"",教務委員編集用!H262)</f>
        <v/>
      </c>
      <c r="I110" s="3" t="str">
        <f>IF(教務委員編集用!I262=0,"",教務委員編集用!I262)</f>
        <v/>
      </c>
      <c r="J110" s="3" t="str">
        <f>IF(教務委員編集用!J262=0,"",教務委員編集用!J262)</f>
        <v/>
      </c>
      <c r="K110" s="3" t="str">
        <f>IF(教務委員編集用!K262=0,"",教務委員編集用!K262)</f>
        <v/>
      </c>
      <c r="L110" s="3" t="str">
        <f>IF(教務委員編集用!L262=0,"",教務委員編集用!L262)</f>
        <v/>
      </c>
      <c r="M110" s="3" t="str">
        <f>IF(教務委員編集用!M262=0,"",教務委員編集用!M262)</f>
        <v/>
      </c>
      <c r="N110" s="3" t="str">
        <f>IF(教務委員編集用!V262=0,"",教務委員編集用!V262)</f>
        <v/>
      </c>
      <c r="R110" s="3" t="str">
        <f>IF(教務委員編集用!W262=0,"",教務委員編集用!W262)</f>
        <v/>
      </c>
      <c r="S110" s="3" t="str">
        <f>IF(教務委員編集用!X262=0,"",教務委員編集用!X262)</f>
        <v/>
      </c>
    </row>
    <row r="111" spans="2:20" x14ac:dyDescent="0.2">
      <c r="F111" s="3" t="str">
        <f>IF(教務委員編集用!F263=0,"",教務委員編集用!F263)</f>
        <v/>
      </c>
      <c r="G111" s="3" t="str">
        <f>IF(教務委員編集用!G263=0,"",教務委員編集用!G263)</f>
        <v/>
      </c>
      <c r="H111" s="3" t="str">
        <f>IF(教務委員編集用!H263=0,"",教務委員編集用!H263)</f>
        <v/>
      </c>
      <c r="I111" s="3" t="str">
        <f>IF(教務委員編集用!I263=0,"",教務委員編集用!I263)</f>
        <v/>
      </c>
      <c r="J111" s="3" t="str">
        <f>IF(教務委員編集用!J263=0,"",教務委員編集用!J263)</f>
        <v/>
      </c>
      <c r="K111" s="3" t="str">
        <f>IF(教務委員編集用!K263=0,"",教務委員編集用!K263)</f>
        <v/>
      </c>
      <c r="L111" s="3" t="str">
        <f>IF(教務委員編集用!L263=0,"",教務委員編集用!L263)</f>
        <v/>
      </c>
      <c r="M111" s="3" t="str">
        <f>IF(教務委員編集用!M263=0,"",教務委員編集用!M263)</f>
        <v/>
      </c>
      <c r="N111" s="3" t="str">
        <f>IF(教務委員編集用!V263=0,"",教務委員編集用!V263)</f>
        <v/>
      </c>
      <c r="R111" s="3" t="str">
        <f>IF(教務委員編集用!W263=0,"",教務委員編集用!W263)</f>
        <v/>
      </c>
      <c r="S111" s="3" t="str">
        <f>IF(教務委員編集用!X263=0,"",教務委員編集用!X263)</f>
        <v/>
      </c>
    </row>
    <row r="112" spans="2:20" x14ac:dyDescent="0.2">
      <c r="F112" s="3" t="str">
        <f>IF(教務委員編集用!F264=0,"",教務委員編集用!F264)</f>
        <v/>
      </c>
      <c r="G112" s="3" t="str">
        <f>IF(教務委員編集用!G264=0,"",教務委員編集用!G264)</f>
        <v/>
      </c>
      <c r="H112" s="3" t="str">
        <f>IF(教務委員編集用!H264=0,"",教務委員編集用!H264)</f>
        <v/>
      </c>
      <c r="I112" s="3" t="str">
        <f>IF(教務委員編集用!I264=0,"",教務委員編集用!I264)</f>
        <v/>
      </c>
      <c r="J112" s="3" t="str">
        <f>IF(教務委員編集用!J264=0,"",教務委員編集用!J264)</f>
        <v/>
      </c>
      <c r="K112" s="3" t="str">
        <f>IF(教務委員編集用!K264=0,"",教務委員編集用!K264)</f>
        <v/>
      </c>
      <c r="L112" s="3" t="str">
        <f>IF(教務委員編集用!L264=0,"",教務委員編集用!L264)</f>
        <v/>
      </c>
      <c r="M112" s="3" t="str">
        <f>IF(教務委員編集用!M264=0,"",教務委員編集用!M264)</f>
        <v/>
      </c>
      <c r="N112" s="3" t="str">
        <f>IF(教務委員編集用!V264=0,"",教務委員編集用!V264)</f>
        <v/>
      </c>
      <c r="R112" s="3" t="str">
        <f>IF(教務委員編集用!W264=0,"",教務委員編集用!W264)</f>
        <v/>
      </c>
      <c r="S112" s="3" t="str">
        <f>IF(教務委員編集用!X264=0,"",教務委員編集用!X264)</f>
        <v/>
      </c>
    </row>
    <row r="113" spans="6:19" x14ac:dyDescent="0.2">
      <c r="F113" s="3" t="str">
        <f>IF(教務委員編集用!F265=0,"",教務委員編集用!F265)</f>
        <v/>
      </c>
      <c r="G113" s="3" t="str">
        <f>IF(教務委員編集用!G265=0,"",教務委員編集用!G265)</f>
        <v/>
      </c>
      <c r="H113" s="3" t="str">
        <f>IF(教務委員編集用!H265=0,"",教務委員編集用!H265)</f>
        <v/>
      </c>
      <c r="I113" s="3" t="str">
        <f>IF(教務委員編集用!I265=0,"",教務委員編集用!I265)</f>
        <v/>
      </c>
      <c r="J113" s="3" t="str">
        <f>IF(教務委員編集用!J265=0,"",教務委員編集用!J265)</f>
        <v/>
      </c>
      <c r="K113" s="3" t="str">
        <f>IF(教務委員編集用!K265=0,"",教務委員編集用!K265)</f>
        <v/>
      </c>
      <c r="L113" s="3" t="str">
        <f>IF(教務委員編集用!L265=0,"",教務委員編集用!L265)</f>
        <v/>
      </c>
      <c r="M113" s="3" t="str">
        <f>IF(教務委員編集用!M265=0,"",教務委員編集用!M265)</f>
        <v/>
      </c>
      <c r="N113" s="3" t="str">
        <f>IF(教務委員編集用!V265=0,"",教務委員編集用!V265)</f>
        <v/>
      </c>
      <c r="R113" s="3" t="str">
        <f>IF(教務委員編集用!W265=0,"",教務委員編集用!W265)</f>
        <v/>
      </c>
      <c r="S113" s="3" t="str">
        <f>IF(教務委員編集用!X265=0,"",教務委員編集用!X265)</f>
        <v/>
      </c>
    </row>
    <row r="114" spans="6:19" x14ac:dyDescent="0.2">
      <c r="F114" s="3" t="str">
        <f>IF(教務委員編集用!F266=0,"",教務委員編集用!F266)</f>
        <v/>
      </c>
      <c r="G114" s="3" t="str">
        <f>IF(教務委員編集用!G266=0,"",教務委員編集用!G266)</f>
        <v/>
      </c>
      <c r="H114" s="3" t="str">
        <f>IF(教務委員編集用!H266=0,"",教務委員編集用!H266)</f>
        <v/>
      </c>
      <c r="I114" s="3" t="str">
        <f>IF(教務委員編集用!I266=0,"",教務委員編集用!I266)</f>
        <v/>
      </c>
      <c r="J114" s="3" t="str">
        <f>IF(教務委員編集用!J266=0,"",教務委員編集用!J266)</f>
        <v/>
      </c>
      <c r="K114" s="3" t="str">
        <f>IF(教務委員編集用!K266=0,"",教務委員編集用!K266)</f>
        <v/>
      </c>
      <c r="L114" s="3" t="str">
        <f>IF(教務委員編集用!L266=0,"",教務委員編集用!L266)</f>
        <v/>
      </c>
      <c r="M114" s="3" t="str">
        <f>IF(教務委員編集用!M266=0,"",教務委員編集用!M266)</f>
        <v/>
      </c>
      <c r="N114" s="3" t="str">
        <f>IF(教務委員編集用!V266=0,"",教務委員編集用!V266)</f>
        <v/>
      </c>
      <c r="R114" s="3" t="str">
        <f>IF(教務委員編集用!W266=0,"",教務委員編集用!W266)</f>
        <v/>
      </c>
      <c r="S114" s="3" t="str">
        <f>IF(教務委員編集用!X266=0,"",教務委員編集用!X266)</f>
        <v/>
      </c>
    </row>
    <row r="115" spans="6:19" x14ac:dyDescent="0.2">
      <c r="F115" s="3" t="str">
        <f>IF(教務委員編集用!F267=0,"",教務委員編集用!F267)</f>
        <v/>
      </c>
      <c r="G115" s="3" t="str">
        <f>IF(教務委員編集用!G267=0,"",教務委員編集用!G267)</f>
        <v/>
      </c>
      <c r="H115" s="3" t="str">
        <f>IF(教務委員編集用!H267=0,"",教務委員編集用!H267)</f>
        <v/>
      </c>
      <c r="I115" s="3" t="str">
        <f>IF(教務委員編集用!I267=0,"",教務委員編集用!I267)</f>
        <v/>
      </c>
      <c r="J115" s="3" t="str">
        <f>IF(教務委員編集用!J267=0,"",教務委員編集用!J267)</f>
        <v/>
      </c>
      <c r="K115" s="3" t="str">
        <f>IF(教務委員編集用!K267=0,"",教務委員編集用!K267)</f>
        <v/>
      </c>
      <c r="L115" s="3" t="str">
        <f>IF(教務委員編集用!L267=0,"",教務委員編集用!L267)</f>
        <v/>
      </c>
      <c r="M115" s="3" t="str">
        <f>IF(教務委員編集用!M267=0,"",教務委員編集用!M267)</f>
        <v/>
      </c>
      <c r="N115" s="3" t="str">
        <f>IF(教務委員編集用!V267=0,"",教務委員編集用!V267)</f>
        <v/>
      </c>
      <c r="R115" s="3" t="str">
        <f>IF(教務委員編集用!W267=0,"",教務委員編集用!W267)</f>
        <v/>
      </c>
      <c r="S115" s="3" t="str">
        <f>IF(教務委員編集用!X267=0,"",教務委員編集用!X267)</f>
        <v/>
      </c>
    </row>
    <row r="116" spans="6:19" x14ac:dyDescent="0.2">
      <c r="F116" s="3" t="str">
        <f>IF(教務委員編集用!F268=0,"",教務委員編集用!F268)</f>
        <v/>
      </c>
      <c r="G116" s="3" t="str">
        <f>IF(教務委員編集用!G268=0,"",教務委員編集用!G268)</f>
        <v/>
      </c>
      <c r="H116" s="3" t="str">
        <f>IF(教務委員編集用!H268=0,"",教務委員編集用!H268)</f>
        <v/>
      </c>
      <c r="I116" s="3" t="str">
        <f>IF(教務委員編集用!I268=0,"",教務委員編集用!I268)</f>
        <v/>
      </c>
      <c r="J116" s="3" t="str">
        <f>IF(教務委員編集用!J268=0,"",教務委員編集用!J268)</f>
        <v/>
      </c>
      <c r="K116" s="3" t="str">
        <f>IF(教務委員編集用!K268=0,"",教務委員編集用!K268)</f>
        <v/>
      </c>
      <c r="L116" s="3" t="str">
        <f>IF(教務委員編集用!L268=0,"",教務委員編集用!L268)</f>
        <v/>
      </c>
      <c r="M116" s="3" t="str">
        <f>IF(教務委員編集用!M268=0,"",教務委員編集用!M268)</f>
        <v/>
      </c>
      <c r="N116" s="3" t="str">
        <f>IF(教務委員編集用!V268=0,"",教務委員編集用!V268)</f>
        <v/>
      </c>
      <c r="R116" s="3" t="str">
        <f>IF(教務委員編集用!W268=0,"",教務委員編集用!W268)</f>
        <v/>
      </c>
      <c r="S116" s="3" t="str">
        <f>IF(教務委員編集用!X268=0,"",教務委員編集用!X268)</f>
        <v/>
      </c>
    </row>
  </sheetData>
  <mergeCells count="64">
    <mergeCell ref="Q2:T3"/>
    <mergeCell ref="F88:P90"/>
    <mergeCell ref="F91:P93"/>
    <mergeCell ref="F94:P96"/>
    <mergeCell ref="F97:P99"/>
    <mergeCell ref="B2:D2"/>
    <mergeCell ref="G2:H2"/>
    <mergeCell ref="I2:K2"/>
    <mergeCell ref="L2:M2"/>
    <mergeCell ref="N2:P2"/>
    <mergeCell ref="B77:B86"/>
    <mergeCell ref="C77:C86"/>
    <mergeCell ref="D77:D81"/>
    <mergeCell ref="E77:E81"/>
    <mergeCell ref="D82:D86"/>
    <mergeCell ref="E82:E86"/>
    <mergeCell ref="B67:B76"/>
    <mergeCell ref="C67:C76"/>
    <mergeCell ref="D67:D70"/>
    <mergeCell ref="E67:E70"/>
    <mergeCell ref="D71:D76"/>
    <mergeCell ref="E71:E76"/>
    <mergeCell ref="B56:B66"/>
    <mergeCell ref="C56:C66"/>
    <mergeCell ref="D56:D61"/>
    <mergeCell ref="E56:E61"/>
    <mergeCell ref="D62:D66"/>
    <mergeCell ref="E62:E66"/>
    <mergeCell ref="B38:B55"/>
    <mergeCell ref="C38:C55"/>
    <mergeCell ref="D38:D43"/>
    <mergeCell ref="E38:E43"/>
    <mergeCell ref="D44:D47"/>
    <mergeCell ref="E44:E47"/>
    <mergeCell ref="D48:D51"/>
    <mergeCell ref="E48:E51"/>
    <mergeCell ref="D52:D55"/>
    <mergeCell ref="E52:E55"/>
    <mergeCell ref="B26:B37"/>
    <mergeCell ref="C26:C37"/>
    <mergeCell ref="D26:D32"/>
    <mergeCell ref="E26:E32"/>
    <mergeCell ref="D33:D37"/>
    <mergeCell ref="E33:E37"/>
    <mergeCell ref="B18:B25"/>
    <mergeCell ref="C18:C25"/>
    <mergeCell ref="D18:D21"/>
    <mergeCell ref="E18:E21"/>
    <mergeCell ref="D22:D25"/>
    <mergeCell ref="E22:E25"/>
    <mergeCell ref="B4:C4"/>
    <mergeCell ref="D4:E4"/>
    <mergeCell ref="B5:B17"/>
    <mergeCell ref="C5:C17"/>
    <mergeCell ref="D5:D12"/>
    <mergeCell ref="E5:E12"/>
    <mergeCell ref="D13:D17"/>
    <mergeCell ref="E13:E17"/>
    <mergeCell ref="B88:C93"/>
    <mergeCell ref="D88:E90"/>
    <mergeCell ref="D91:E93"/>
    <mergeCell ref="B94:C99"/>
    <mergeCell ref="D94:E96"/>
    <mergeCell ref="D97:E99"/>
  </mergeCells>
  <phoneticPr fontId="1"/>
  <dataValidations count="2">
    <dataValidation type="list" allowBlank="1" showInputMessage="1" showErrorMessage="1" sqref="P5:P11 P26:P31 P48 P13:P16 P38:P41 P71 P73:P75 P33:P36">
      <formula1>"5,4,3,2,1,0"</formula1>
    </dataValidation>
    <dataValidation type="list" allowBlank="1" showInputMessage="1" showErrorMessage="1" sqref="O5:O6 O13 O26:O30 O33:O34 O48 O71 O38:O41">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31"/>
  <sheetViews>
    <sheetView zoomScaleNormal="100" zoomScaleSheetLayoutView="100" workbookViewId="0">
      <pane ySplit="4" topLeftCell="A5" activePane="bottomLeft" state="frozen"/>
      <selection activeCell="F45" sqref="F45"/>
      <selection pane="bottomLeft" activeCell="P16" sqref="P5:P16"/>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22" customWidth="1"/>
    <col min="13" max="14" width="7" style="3" customWidth="1"/>
    <col min="15" max="18" width="9.88671875" style="3" customWidth="1"/>
    <col min="19" max="19" width="9.6640625" style="3" customWidth="1"/>
    <col min="20" max="20" width="9" style="22"/>
  </cols>
  <sheetData>
    <row r="1" spans="1:20" ht="13.8" thickBot="1" x14ac:dyDescent="0.25">
      <c r="L1" s="3"/>
    </row>
    <row r="2" spans="1:20" ht="21.75" customHeight="1" thickBot="1" x14ac:dyDescent="0.25">
      <c r="B2" s="473" t="s">
        <v>286</v>
      </c>
      <c r="C2" s="473"/>
      <c r="D2" s="473"/>
      <c r="G2" s="474" t="s">
        <v>284</v>
      </c>
      <c r="H2" s="475"/>
      <c r="I2" s="475" t="str">
        <f>IF('1年生'!I2:K2=0,"",'1年生'!I2:K2)</f>
        <v/>
      </c>
      <c r="J2" s="475"/>
      <c r="K2" s="481"/>
      <c r="L2" s="478" t="s">
        <v>285</v>
      </c>
      <c r="M2" s="475"/>
      <c r="N2" s="475" t="str">
        <f>IF('1年生'!N2:P2=0,"",'1年生'!N2:P2)</f>
        <v/>
      </c>
      <c r="O2" s="475"/>
      <c r="P2" s="481"/>
      <c r="Q2" s="471" t="s">
        <v>312</v>
      </c>
      <c r="R2" s="471"/>
      <c r="S2" s="471"/>
      <c r="T2" s="471"/>
    </row>
    <row r="3" spans="1:20" ht="13.8" thickBot="1" x14ac:dyDescent="0.25">
      <c r="L3" s="3"/>
      <c r="Q3" s="472"/>
      <c r="R3" s="472"/>
      <c r="S3" s="472"/>
      <c r="T3" s="472"/>
    </row>
    <row r="4" spans="1:20" ht="75" customHeight="1" thickBot="1" x14ac:dyDescent="0.25">
      <c r="A4" t="str">
        <f>IF(教務委員編集用!A8=0,"",教務委員編集用!A8)</f>
        <v/>
      </c>
      <c r="B4" s="466" t="str">
        <f>IF(教務委員編集用!B8=0,"",教務委員編集用!B8)</f>
        <v>大項目</v>
      </c>
      <c r="C4" s="467"/>
      <c r="D4" s="467" t="str">
        <f>IF(教務委員編集用!D8=0,"",教務委員編集用!D8)</f>
        <v>細項目</v>
      </c>
      <c r="E4" s="467"/>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x14ac:dyDescent="0.2">
      <c r="B5" s="485" t="str">
        <f>教務委員編集用!B9</f>
        <v>A</v>
      </c>
      <c r="C5" s="454" t="str">
        <f>教務委員編集用!C9</f>
        <v>世界の政治,経済,産業や文化を理解し,その中で自分自身か社会に貢献できる役割が何かを討論し,多面的に物事を考え,行動できる素養を持つ。</v>
      </c>
      <c r="D5" s="440">
        <f>教務委員編集用!D9</f>
        <v>1</v>
      </c>
      <c r="E5" s="460"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1</v>
      </c>
      <c r="H5" s="7" t="str">
        <f>教務委員編集用!H17</f>
        <v>必修</v>
      </c>
      <c r="I5" s="7" t="str">
        <f>教務委員編集用!I17</f>
        <v>履修</v>
      </c>
      <c r="J5" s="7">
        <f>教務委員編集用!J17</f>
        <v>4</v>
      </c>
      <c r="K5" s="7" t="str">
        <f>教務委員編集用!K17</f>
        <v>半期</v>
      </c>
      <c r="L5" s="36">
        <f>教務委員編集用!L17</f>
        <v>22.5</v>
      </c>
      <c r="M5" s="7">
        <f>教務委員編集用!M17</f>
        <v>100</v>
      </c>
      <c r="N5" s="7">
        <f>教務委員編集用!N17</f>
        <v>22.5</v>
      </c>
      <c r="O5" s="116"/>
      <c r="P5" s="121"/>
      <c r="Q5" s="288"/>
      <c r="R5" s="254"/>
      <c r="S5" s="254"/>
      <c r="T5" s="260"/>
    </row>
    <row r="6" spans="1:20" x14ac:dyDescent="0.2">
      <c r="B6" s="448"/>
      <c r="C6" s="449"/>
      <c r="D6" s="418"/>
      <c r="E6" s="461"/>
      <c r="F6" s="8" t="str">
        <f>教務委員編集用!F18</f>
        <v>日本文学</v>
      </c>
      <c r="G6" s="8">
        <f>教務委員編集用!G18</f>
        <v>2</v>
      </c>
      <c r="H6" s="8" t="str">
        <f>教務委員編集用!H18</f>
        <v>必修選択</v>
      </c>
      <c r="I6" s="8" t="str">
        <f>教務委員編集用!I18</f>
        <v>学修</v>
      </c>
      <c r="J6" s="8">
        <f>教務委員編集用!J18</f>
        <v>4</v>
      </c>
      <c r="K6" s="8" t="str">
        <f>教務委員編集用!K18</f>
        <v>半期</v>
      </c>
      <c r="L6" s="35">
        <f>教務委員編集用!L18</f>
        <v>22.5</v>
      </c>
      <c r="M6" s="8">
        <f>教務委員編集用!M18</f>
        <v>100</v>
      </c>
      <c r="N6" s="35">
        <f>教務委員編集用!N18</f>
        <v>0</v>
      </c>
      <c r="O6" s="118"/>
      <c r="P6" s="122"/>
      <c r="Q6" s="289"/>
      <c r="R6" s="284"/>
      <c r="S6" s="284"/>
      <c r="T6" s="261"/>
    </row>
    <row r="7" spans="1:20" x14ac:dyDescent="0.2">
      <c r="B7" s="448"/>
      <c r="C7" s="449"/>
      <c r="D7" s="418"/>
      <c r="E7" s="461"/>
      <c r="F7" s="8" t="str">
        <f>教務委員編集用!F19</f>
        <v>日本社会史</v>
      </c>
      <c r="G7" s="8">
        <f>教務委員編集用!G19</f>
        <v>2</v>
      </c>
      <c r="H7" s="8" t="str">
        <f>教務委員編集用!H19</f>
        <v>必修選択</v>
      </c>
      <c r="I7" s="8" t="str">
        <f>教務委員編集用!I19</f>
        <v>学修</v>
      </c>
      <c r="J7" s="8">
        <f>教務委員編集用!J19</f>
        <v>4</v>
      </c>
      <c r="K7" s="8" t="str">
        <f>教務委員編集用!K19</f>
        <v>半期</v>
      </c>
      <c r="L7" s="35">
        <f>教務委員編集用!L19</f>
        <v>22.5</v>
      </c>
      <c r="M7" s="8">
        <f>教務委員編集用!M19</f>
        <v>100</v>
      </c>
      <c r="N7" s="35">
        <f>教務委員編集用!N19</f>
        <v>0</v>
      </c>
      <c r="O7" s="118"/>
      <c r="P7" s="122"/>
      <c r="Q7" s="289"/>
      <c r="R7" s="284"/>
      <c r="S7" s="284"/>
      <c r="T7" s="261"/>
    </row>
    <row r="8" spans="1:20" x14ac:dyDescent="0.2">
      <c r="B8" s="448"/>
      <c r="C8" s="449"/>
      <c r="D8" s="418"/>
      <c r="E8" s="461"/>
      <c r="F8" s="8" t="str">
        <f>教務委員編集用!F20</f>
        <v>西洋史</v>
      </c>
      <c r="G8" s="8">
        <f>教務委員編集用!G20</f>
        <v>2</v>
      </c>
      <c r="H8" s="8" t="str">
        <f>教務委員編集用!H20</f>
        <v>必修選択</v>
      </c>
      <c r="I8" s="8" t="str">
        <f>教務委員編集用!I20</f>
        <v>学修</v>
      </c>
      <c r="J8" s="8">
        <f>教務委員編集用!J20</f>
        <v>4</v>
      </c>
      <c r="K8" s="8" t="str">
        <f>教務委員編集用!K20</f>
        <v>半期</v>
      </c>
      <c r="L8" s="35">
        <f>教務委員編集用!L20</f>
        <v>22.5</v>
      </c>
      <c r="M8" s="8">
        <f>教務委員編集用!M20</f>
        <v>100</v>
      </c>
      <c r="N8" s="35">
        <f>教務委員編集用!N20</f>
        <v>0</v>
      </c>
      <c r="O8" s="118"/>
      <c r="P8" s="122"/>
      <c r="Q8" s="289"/>
      <c r="R8" s="284"/>
      <c r="S8" s="284"/>
      <c r="T8" s="261"/>
    </row>
    <row r="9" spans="1:20" x14ac:dyDescent="0.2">
      <c r="B9" s="448"/>
      <c r="C9" s="449"/>
      <c r="D9" s="418"/>
      <c r="E9" s="461"/>
      <c r="F9" s="8" t="str">
        <f>教務委員編集用!F21</f>
        <v>社会哲学</v>
      </c>
      <c r="G9" s="8">
        <f>教務委員編集用!G21</f>
        <v>2</v>
      </c>
      <c r="H9" s="8" t="str">
        <f>教務委員編集用!H21</f>
        <v>必修選択</v>
      </c>
      <c r="I9" s="8" t="str">
        <f>教務委員編集用!I21</f>
        <v>学修</v>
      </c>
      <c r="J9" s="8">
        <f>教務委員編集用!J21</f>
        <v>4</v>
      </c>
      <c r="K9" s="8" t="str">
        <f>教務委員編集用!K21</f>
        <v>半期</v>
      </c>
      <c r="L9" s="35">
        <f>教務委員編集用!L21</f>
        <v>22.5</v>
      </c>
      <c r="M9" s="8">
        <f>教務委員編集用!M21</f>
        <v>100</v>
      </c>
      <c r="N9" s="35">
        <f>教務委員編集用!N21</f>
        <v>0</v>
      </c>
      <c r="O9" s="118"/>
      <c r="P9" s="122"/>
      <c r="Q9" s="289"/>
      <c r="R9" s="284"/>
      <c r="S9" s="284"/>
      <c r="T9" s="261"/>
    </row>
    <row r="10" spans="1:20" x14ac:dyDescent="0.2">
      <c r="B10" s="448"/>
      <c r="C10" s="449"/>
      <c r="D10" s="418"/>
      <c r="E10" s="461"/>
      <c r="F10" s="8" t="str">
        <f>教務委員編集用!F22</f>
        <v>法学</v>
      </c>
      <c r="G10" s="8">
        <f>教務委員編集用!G22</f>
        <v>2</v>
      </c>
      <c r="H10" s="8" t="str">
        <f>教務委員編集用!H22</f>
        <v>必修選択</v>
      </c>
      <c r="I10" s="8" t="str">
        <f>教務委員編集用!I22</f>
        <v>学修</v>
      </c>
      <c r="J10" s="8">
        <f>教務委員編集用!J22</f>
        <v>4</v>
      </c>
      <c r="K10" s="8" t="str">
        <f>教務委員編集用!K22</f>
        <v>半期</v>
      </c>
      <c r="L10" s="35">
        <f>教務委員編集用!L22</f>
        <v>22.5</v>
      </c>
      <c r="M10" s="8">
        <f>教務委員編集用!M22</f>
        <v>100</v>
      </c>
      <c r="N10" s="35">
        <f>教務委員編集用!N22</f>
        <v>0</v>
      </c>
      <c r="O10" s="118"/>
      <c r="P10" s="122"/>
      <c r="Q10" s="289"/>
      <c r="R10" s="284"/>
      <c r="S10" s="284"/>
      <c r="T10" s="261"/>
    </row>
    <row r="11" spans="1:20" x14ac:dyDescent="0.2">
      <c r="B11" s="448"/>
      <c r="C11" s="449"/>
      <c r="D11" s="418"/>
      <c r="E11" s="461"/>
      <c r="F11" s="8" t="str">
        <f>教務委員編集用!F23</f>
        <v>中国語Ⅰ</v>
      </c>
      <c r="G11" s="8">
        <f>教務委員編集用!G23</f>
        <v>2</v>
      </c>
      <c r="H11" s="8" t="str">
        <f>教務委員編集用!H23</f>
        <v>必修選択</v>
      </c>
      <c r="I11" s="8" t="str">
        <f>教務委員編集用!I23</f>
        <v>学修</v>
      </c>
      <c r="J11" s="8">
        <f>教務委員編集用!J23</f>
        <v>4</v>
      </c>
      <c r="K11" s="8" t="str">
        <f>教務委員編集用!K23</f>
        <v>半期</v>
      </c>
      <c r="L11" s="35">
        <f>教務委員編集用!L23</f>
        <v>22.5</v>
      </c>
      <c r="M11" s="8">
        <f>教務委員編集用!M23</f>
        <v>100</v>
      </c>
      <c r="N11" s="35">
        <f>教務委員編集用!N23</f>
        <v>0</v>
      </c>
      <c r="O11" s="118"/>
      <c r="P11" s="122"/>
      <c r="Q11" s="289"/>
      <c r="R11" s="284"/>
      <c r="S11" s="284"/>
      <c r="T11" s="261"/>
    </row>
    <row r="12" spans="1:20" x14ac:dyDescent="0.2">
      <c r="B12" s="448"/>
      <c r="C12" s="449"/>
      <c r="D12" s="418"/>
      <c r="E12" s="461"/>
      <c r="F12" s="8" t="str">
        <f>教務委員編集用!F24</f>
        <v>ハングルⅠ</v>
      </c>
      <c r="G12" s="8">
        <f>教務委員編集用!G24</f>
        <v>2</v>
      </c>
      <c r="H12" s="8" t="str">
        <f>教務委員編集用!H24</f>
        <v>必修選択</v>
      </c>
      <c r="I12" s="8" t="str">
        <f>教務委員編集用!I24</f>
        <v>学修</v>
      </c>
      <c r="J12" s="8">
        <f>教務委員編集用!J24</f>
        <v>4</v>
      </c>
      <c r="K12" s="8" t="str">
        <f>教務委員編集用!K24</f>
        <v>半期</v>
      </c>
      <c r="L12" s="35">
        <f>教務委員編集用!L24</f>
        <v>22.5</v>
      </c>
      <c r="M12" s="8">
        <f>教務委員編集用!M24</f>
        <v>100</v>
      </c>
      <c r="N12" s="35">
        <f>教務委員編集用!N24</f>
        <v>0</v>
      </c>
      <c r="O12" s="118"/>
      <c r="P12" s="122"/>
      <c r="Q12" s="289"/>
      <c r="R12" s="284"/>
      <c r="S12" s="284"/>
      <c r="T12" s="261"/>
    </row>
    <row r="13" spans="1:20" x14ac:dyDescent="0.2">
      <c r="B13" s="448"/>
      <c r="C13" s="449"/>
      <c r="D13" s="418"/>
      <c r="E13" s="461"/>
      <c r="F13" s="8" t="str">
        <f>教務委員編集用!F25</f>
        <v>日本文化史</v>
      </c>
      <c r="G13" s="8">
        <f>教務委員編集用!G25</f>
        <v>2</v>
      </c>
      <c r="H13" s="8" t="str">
        <f>教務委員編集用!H25</f>
        <v>必修選択</v>
      </c>
      <c r="I13" s="8" t="str">
        <f>教務委員編集用!I25</f>
        <v>学修</v>
      </c>
      <c r="J13" s="8">
        <f>教務委員編集用!J25</f>
        <v>4</v>
      </c>
      <c r="K13" s="8" t="str">
        <f>教務委員編集用!K25</f>
        <v>半期</v>
      </c>
      <c r="L13" s="35">
        <f>教務委員編集用!L25</f>
        <v>22.5</v>
      </c>
      <c r="M13" s="8">
        <f>教務委員編集用!M25</f>
        <v>100</v>
      </c>
      <c r="N13" s="35">
        <f>教務委員編集用!N25</f>
        <v>0</v>
      </c>
      <c r="O13" s="118"/>
      <c r="P13" s="122"/>
      <c r="Q13" s="289"/>
      <c r="R13" s="284"/>
      <c r="S13" s="284"/>
      <c r="T13" s="261"/>
    </row>
    <row r="14" spans="1:20" x14ac:dyDescent="0.2">
      <c r="B14" s="448"/>
      <c r="C14" s="449"/>
      <c r="D14" s="418"/>
      <c r="E14" s="461"/>
      <c r="F14" s="8" t="str">
        <f>教務委員編集用!F26</f>
        <v>東洋史</v>
      </c>
      <c r="G14" s="8">
        <f>教務委員編集用!G26</f>
        <v>2</v>
      </c>
      <c r="H14" s="8" t="str">
        <f>教務委員編集用!H26</f>
        <v>必修選択</v>
      </c>
      <c r="I14" s="8" t="str">
        <f>教務委員編集用!I26</f>
        <v>学修</v>
      </c>
      <c r="J14" s="8">
        <f>教務委員編集用!J26</f>
        <v>4</v>
      </c>
      <c r="K14" s="8" t="str">
        <f>教務委員編集用!K26</f>
        <v>半期</v>
      </c>
      <c r="L14" s="35">
        <f>教務委員編集用!L26</f>
        <v>22.5</v>
      </c>
      <c r="M14" s="8">
        <f>教務委員編集用!M26</f>
        <v>100</v>
      </c>
      <c r="N14" s="35">
        <f>教務委員編集用!N26</f>
        <v>0</v>
      </c>
      <c r="O14" s="118"/>
      <c r="P14" s="122"/>
      <c r="Q14" s="289"/>
      <c r="R14" s="284"/>
      <c r="S14" s="284"/>
      <c r="T14" s="261"/>
    </row>
    <row r="15" spans="1:20" x14ac:dyDescent="0.2">
      <c r="B15" s="448"/>
      <c r="C15" s="449"/>
      <c r="D15" s="418"/>
      <c r="E15" s="461"/>
      <c r="F15" s="8" t="str">
        <f>教務委員編集用!F27</f>
        <v>論理トレーニング</v>
      </c>
      <c r="G15" s="8">
        <f>教務委員編集用!G27</f>
        <v>2</v>
      </c>
      <c r="H15" s="8" t="str">
        <f>教務委員編集用!H27</f>
        <v>必修選択</v>
      </c>
      <c r="I15" s="8" t="str">
        <f>教務委員編集用!I27</f>
        <v>学修</v>
      </c>
      <c r="J15" s="8">
        <f>教務委員編集用!J27</f>
        <v>4</v>
      </c>
      <c r="K15" s="8" t="str">
        <f>教務委員編集用!K27</f>
        <v>半期</v>
      </c>
      <c r="L15" s="35">
        <f>教務委員編集用!L27</f>
        <v>22.5</v>
      </c>
      <c r="M15" s="8">
        <f>教務委員編集用!M27</f>
        <v>100</v>
      </c>
      <c r="N15" s="35">
        <f>教務委員編集用!N27</f>
        <v>0</v>
      </c>
      <c r="O15" s="118"/>
      <c r="P15" s="122"/>
      <c r="Q15" s="289"/>
      <c r="R15" s="284"/>
      <c r="S15" s="284"/>
      <c r="T15" s="261"/>
    </row>
    <row r="16" spans="1:20" x14ac:dyDescent="0.2">
      <c r="B16" s="448"/>
      <c r="C16" s="449"/>
      <c r="D16" s="418"/>
      <c r="E16" s="461"/>
      <c r="F16" s="8" t="str">
        <f>教務委員編集用!F28</f>
        <v>経済学</v>
      </c>
      <c r="G16" s="8">
        <f>教務委員編集用!G28</f>
        <v>2</v>
      </c>
      <c r="H16" s="8" t="str">
        <f>教務委員編集用!H28</f>
        <v>必修選択</v>
      </c>
      <c r="I16" s="8" t="str">
        <f>教務委員編集用!I28</f>
        <v>学修</v>
      </c>
      <c r="J16" s="8">
        <f>教務委員編集用!J28</f>
        <v>4</v>
      </c>
      <c r="K16" s="8" t="str">
        <f>教務委員編集用!K28</f>
        <v>半期</v>
      </c>
      <c r="L16" s="35">
        <f>教務委員編集用!L28</f>
        <v>22.5</v>
      </c>
      <c r="M16" s="8">
        <f>教務委員編集用!M28</f>
        <v>100</v>
      </c>
      <c r="N16" s="35">
        <f>教務委員編集用!N28</f>
        <v>0</v>
      </c>
      <c r="O16" s="118"/>
      <c r="P16" s="122"/>
      <c r="Q16" s="289"/>
      <c r="R16" s="284"/>
      <c r="S16" s="284"/>
      <c r="T16" s="261"/>
    </row>
    <row r="17" spans="2:20" x14ac:dyDescent="0.2">
      <c r="B17" s="448"/>
      <c r="C17" s="449"/>
      <c r="D17" s="418"/>
      <c r="E17" s="461"/>
      <c r="F17" s="8" t="str">
        <f>教務委員編集用!F29</f>
        <v>中国語Ⅱ</v>
      </c>
      <c r="G17" s="8">
        <f>教務委員編集用!G29</f>
        <v>2</v>
      </c>
      <c r="H17" s="8" t="str">
        <f>教務委員編集用!H29</f>
        <v>必修選択</v>
      </c>
      <c r="I17" s="8" t="str">
        <f>教務委員編集用!I29</f>
        <v>学修</v>
      </c>
      <c r="J17" s="8">
        <f>教務委員編集用!J29</f>
        <v>4</v>
      </c>
      <c r="K17" s="8" t="str">
        <f>教務委員編集用!K29</f>
        <v>半期</v>
      </c>
      <c r="L17" s="35">
        <f>教務委員編集用!L29</f>
        <v>22.5</v>
      </c>
      <c r="M17" s="8">
        <f>教務委員編集用!M29</f>
        <v>100</v>
      </c>
      <c r="N17" s="35">
        <f>教務委員編集用!N29</f>
        <v>0</v>
      </c>
      <c r="O17" s="118"/>
      <c r="P17" s="122"/>
      <c r="Q17" s="289"/>
      <c r="R17" s="284"/>
      <c r="S17" s="284"/>
      <c r="T17" s="261"/>
    </row>
    <row r="18" spans="2:20" x14ac:dyDescent="0.2">
      <c r="B18" s="448"/>
      <c r="C18" s="449"/>
      <c r="D18" s="418"/>
      <c r="E18" s="461"/>
      <c r="F18" s="8" t="str">
        <f>教務委員編集用!F30</f>
        <v>ハングルⅡ</v>
      </c>
      <c r="G18" s="8">
        <f>教務委員編集用!G30</f>
        <v>2</v>
      </c>
      <c r="H18" s="8" t="str">
        <f>教務委員編集用!H30</f>
        <v>必修選択</v>
      </c>
      <c r="I18" s="8" t="str">
        <f>教務委員編集用!I30</f>
        <v>学修</v>
      </c>
      <c r="J18" s="8">
        <f>教務委員編集用!J30</f>
        <v>4</v>
      </c>
      <c r="K18" s="8" t="str">
        <f>教務委員編集用!K30</f>
        <v>半期</v>
      </c>
      <c r="L18" s="35">
        <f>教務委員編集用!L30</f>
        <v>22.5</v>
      </c>
      <c r="M18" s="8">
        <f>教務委員編集用!M30</f>
        <v>100</v>
      </c>
      <c r="N18" s="35">
        <f>教務委員編集用!N30</f>
        <v>0</v>
      </c>
      <c r="O18" s="118"/>
      <c r="P18" s="122"/>
      <c r="Q18" s="289"/>
      <c r="R18" s="284"/>
      <c r="S18" s="284"/>
      <c r="T18" s="261"/>
    </row>
    <row r="19" spans="2:20" ht="13.8" thickBot="1" x14ac:dyDescent="0.25">
      <c r="B19" s="448"/>
      <c r="C19" s="449"/>
      <c r="D19" s="418"/>
      <c r="E19" s="461"/>
      <c r="F19" s="9"/>
      <c r="G19" s="9"/>
      <c r="H19" s="9"/>
      <c r="I19" s="9"/>
      <c r="J19" s="9"/>
      <c r="K19" s="9"/>
      <c r="L19" s="37"/>
      <c r="M19" s="9"/>
      <c r="N19" s="37"/>
      <c r="O19" s="9"/>
      <c r="P19" s="62"/>
      <c r="Q19" s="290"/>
      <c r="R19" s="37"/>
      <c r="S19" s="37"/>
      <c r="T19" s="262"/>
    </row>
    <row r="20" spans="2:20" ht="14.4" thickTop="1" thickBot="1" x14ac:dyDescent="0.25">
      <c r="B20" s="448"/>
      <c r="C20" s="449"/>
      <c r="D20" s="441"/>
      <c r="E20" s="486"/>
      <c r="F20" s="81" t="str">
        <f>IF(教務委員編集用!F34=0,"",教務委員編集用!F34)</f>
        <v>A-1 4年小計</v>
      </c>
      <c r="G20" s="81" t="str">
        <f>IF(教務委員編集用!G34=0,"",教務委員編集用!G34)</f>
        <v/>
      </c>
      <c r="H20" s="81" t="str">
        <f>IF(教務委員編集用!H34=0,"",教務委員編集用!H34)</f>
        <v/>
      </c>
      <c r="I20" s="81" t="str">
        <f>IF(教務委員編集用!I34=0,"",教務委員編集用!I34)</f>
        <v/>
      </c>
      <c r="J20" s="81">
        <f>IF(教務委員編集用!J34=0,"",教務委員編集用!J34)</f>
        <v>4</v>
      </c>
      <c r="K20" s="81" t="str">
        <f>IF(教務委員編集用!K34=0,"",教務委員編集用!K34)</f>
        <v/>
      </c>
      <c r="L20" s="82" t="str">
        <f>IF(教務委員編集用!L34=0,"",教務委員編集用!L34)</f>
        <v/>
      </c>
      <c r="M20" s="81" t="str">
        <f>IF(教務委員編集用!M34=0,"",教務委員編集用!M34)</f>
        <v/>
      </c>
      <c r="N20" s="82"/>
      <c r="O20" s="81"/>
      <c r="P20" s="83">
        <f>教務委員編集用!T34</f>
        <v>0</v>
      </c>
      <c r="Q20" s="291"/>
      <c r="R20" s="82"/>
      <c r="S20" s="82"/>
      <c r="T20" s="263"/>
    </row>
    <row r="21" spans="2:20" ht="14.25" customHeight="1" thickTop="1" x14ac:dyDescent="0.2">
      <c r="B21" s="448"/>
      <c r="C21" s="449"/>
      <c r="D21" s="417">
        <f>教務委員編集用!D37</f>
        <v>2</v>
      </c>
      <c r="E21" s="445" t="str">
        <f>教務委員編集用!E37</f>
        <v>健全な心身の発達について理解して行動でき,考えを述べることができる.</v>
      </c>
      <c r="F21" s="10" t="str">
        <f>教務委員編集用!F40</f>
        <v>スポーツI</v>
      </c>
      <c r="G21" s="10">
        <f>教務委員編集用!G40</f>
        <v>1</v>
      </c>
      <c r="H21" s="10" t="str">
        <f>教務委員編集用!H40</f>
        <v>必修</v>
      </c>
      <c r="I21" s="10" t="str">
        <f>教務委員編集用!I40</f>
        <v>履修</v>
      </c>
      <c r="J21" s="10">
        <f>教務委員編集用!J40</f>
        <v>4</v>
      </c>
      <c r="K21" s="10" t="str">
        <f>教務委員編集用!K40</f>
        <v>半期</v>
      </c>
      <c r="L21" s="38">
        <f>教務委員編集用!L40</f>
        <v>22.5</v>
      </c>
      <c r="M21" s="10">
        <f>教務委員編集用!M40</f>
        <v>100</v>
      </c>
      <c r="N21" s="38">
        <f>教務委員編集用!N40</f>
        <v>22.5</v>
      </c>
      <c r="O21" s="118"/>
      <c r="P21" s="123"/>
      <c r="Q21" s="292"/>
      <c r="R21" s="282"/>
      <c r="S21" s="282"/>
      <c r="T21" s="264"/>
    </row>
    <row r="22" spans="2:20" x14ac:dyDescent="0.2">
      <c r="B22" s="448"/>
      <c r="C22" s="449"/>
      <c r="D22" s="418"/>
      <c r="E22" s="445"/>
      <c r="F22" s="8"/>
      <c r="G22" s="8"/>
      <c r="H22" s="8"/>
      <c r="I22" s="8"/>
      <c r="J22" s="8"/>
      <c r="K22" s="8"/>
      <c r="L22" s="35"/>
      <c r="M22" s="8"/>
      <c r="N22" s="35"/>
      <c r="O22" s="346"/>
      <c r="P22" s="347"/>
      <c r="Q22" s="356"/>
      <c r="R22" s="357"/>
      <c r="S22" s="357"/>
      <c r="T22" s="355"/>
    </row>
    <row r="23" spans="2:20" x14ac:dyDescent="0.2">
      <c r="B23" s="448"/>
      <c r="C23" s="449"/>
      <c r="D23" s="418"/>
      <c r="E23" s="445"/>
      <c r="F23" s="8"/>
      <c r="G23" s="8"/>
      <c r="H23" s="8"/>
      <c r="I23" s="8"/>
      <c r="J23" s="8"/>
      <c r="K23" s="8"/>
      <c r="L23" s="35"/>
      <c r="M23" s="8"/>
      <c r="N23" s="35"/>
      <c r="O23" s="8"/>
      <c r="P23" s="61"/>
      <c r="Q23" s="293"/>
      <c r="R23" s="35"/>
      <c r="S23" s="35"/>
      <c r="T23" s="93"/>
    </row>
    <row r="24" spans="2:20" ht="13.8" thickBot="1" x14ac:dyDescent="0.25">
      <c r="B24" s="448"/>
      <c r="C24" s="449"/>
      <c r="D24" s="418"/>
      <c r="E24" s="445"/>
      <c r="F24" s="9"/>
      <c r="G24" s="9"/>
      <c r="H24" s="9"/>
      <c r="I24" s="9"/>
      <c r="J24" s="9"/>
      <c r="K24" s="9"/>
      <c r="L24" s="37"/>
      <c r="M24" s="9"/>
      <c r="N24" s="37"/>
      <c r="O24" s="9"/>
      <c r="P24" s="62"/>
      <c r="Q24" s="290"/>
      <c r="R24" s="37"/>
      <c r="S24" s="37"/>
      <c r="T24" s="262"/>
    </row>
    <row r="25" spans="2:20" ht="13.8" thickTop="1" x14ac:dyDescent="0.2">
      <c r="B25" s="448"/>
      <c r="C25" s="449"/>
      <c r="D25" s="418"/>
      <c r="E25" s="446"/>
      <c r="F25" s="10" t="str">
        <f>IF(教務委員編集用!F45=0,"",教務委員編集用!F45)</f>
        <v>A-2 4年小計</v>
      </c>
      <c r="G25" s="10" t="str">
        <f>IF(教務委員編集用!G45=0,"",教務委員編集用!G45)</f>
        <v/>
      </c>
      <c r="H25" s="10" t="str">
        <f>IF(教務委員編集用!H45=0,"",教務委員編集用!H45)</f>
        <v/>
      </c>
      <c r="I25" s="10" t="str">
        <f>IF(教務委員編集用!I45=0,"",教務委員編集用!I45)</f>
        <v/>
      </c>
      <c r="J25" s="10">
        <f>IF(教務委員編集用!J45=0,"",教務委員編集用!J45)</f>
        <v>4</v>
      </c>
      <c r="K25" s="10" t="str">
        <f>IF(教務委員編集用!K45=0,"",教務委員編集用!K45)</f>
        <v/>
      </c>
      <c r="L25" s="38" t="str">
        <f>IF(教務委員編集用!L45=0,"",教務委員編集用!L45)</f>
        <v/>
      </c>
      <c r="M25" s="10" t="str">
        <f>IF(教務委員編集用!M45=0,"",教務委員編集用!M45)</f>
        <v/>
      </c>
      <c r="N25" s="38"/>
      <c r="O25" s="10"/>
      <c r="P25" s="63">
        <f>教務委員編集用!T45</f>
        <v>0</v>
      </c>
      <c r="Q25" s="294"/>
      <c r="R25" s="38"/>
      <c r="S25" s="38"/>
      <c r="T25" s="109"/>
    </row>
    <row r="26" spans="2:20" x14ac:dyDescent="0.2">
      <c r="B26" s="468" t="str">
        <f>教務委員編集用!B49</f>
        <v>B</v>
      </c>
      <c r="C26" s="462" t="str">
        <f>教務委員編集用!C49</f>
        <v>自然環境や社会の問題に関心を持ち,技術者としての役割と責任について考えを述べる素養を持つ。(技術者倫理)</v>
      </c>
      <c r="D26" s="418">
        <f>教務委員編集用!D49</f>
        <v>1</v>
      </c>
      <c r="E26" s="449" t="str">
        <f>教務委員編集用!E49</f>
        <v>自然や社会の問題に関心を持ち,技術が果たしてきた役割を理解し論述できる.</v>
      </c>
      <c r="F26" s="8" t="str">
        <f>教務委員編集用!F49</f>
        <v>倫理学</v>
      </c>
      <c r="G26" s="8">
        <f>教務委員編集用!G49</f>
        <v>2</v>
      </c>
      <c r="H26" s="8" t="str">
        <f>教務委員編集用!H49</f>
        <v>必修</v>
      </c>
      <c r="I26" s="8" t="str">
        <f>教務委員編集用!I49</f>
        <v>学修</v>
      </c>
      <c r="J26" s="8">
        <f>教務委員編集用!J49</f>
        <v>4</v>
      </c>
      <c r="K26" s="8" t="str">
        <f>教務委員編集用!K49</f>
        <v>半期</v>
      </c>
      <c r="L26" s="35">
        <f>教務委員編集用!L49</f>
        <v>22.5</v>
      </c>
      <c r="M26" s="8">
        <f>教務委員編集用!M49</f>
        <v>50</v>
      </c>
      <c r="N26" s="35">
        <f>教務委員編集用!N49</f>
        <v>11.25</v>
      </c>
      <c r="O26" s="128"/>
      <c r="P26" s="129"/>
      <c r="Q26" s="295"/>
      <c r="R26" s="286"/>
      <c r="S26" s="286"/>
      <c r="T26" s="287"/>
    </row>
    <row r="27" spans="2:20" x14ac:dyDescent="0.2">
      <c r="B27" s="451"/>
      <c r="C27" s="453"/>
      <c r="D27" s="418"/>
      <c r="E27" s="449"/>
      <c r="F27" s="8"/>
      <c r="G27" s="8"/>
      <c r="H27" s="8"/>
      <c r="I27" s="8"/>
      <c r="J27" s="8"/>
      <c r="K27" s="8"/>
      <c r="L27" s="35"/>
      <c r="M27" s="8"/>
      <c r="N27" s="35"/>
      <c r="O27" s="8"/>
      <c r="P27" s="65"/>
      <c r="Q27" s="293"/>
      <c r="R27" s="35"/>
      <c r="S27" s="35"/>
      <c r="T27" s="93"/>
    </row>
    <row r="28" spans="2:20" ht="13.8" thickBot="1" x14ac:dyDescent="0.25">
      <c r="B28" s="451"/>
      <c r="C28" s="453"/>
      <c r="D28" s="418"/>
      <c r="E28" s="449"/>
      <c r="F28" s="9"/>
      <c r="G28" s="9"/>
      <c r="H28" s="9"/>
      <c r="I28" s="9"/>
      <c r="J28" s="9"/>
      <c r="K28" s="9"/>
      <c r="L28" s="37"/>
      <c r="M28" s="9"/>
      <c r="N28" s="37"/>
      <c r="O28" s="9"/>
      <c r="P28" s="64"/>
      <c r="Q28" s="290"/>
      <c r="R28" s="37"/>
      <c r="S28" s="37"/>
      <c r="T28" s="262"/>
    </row>
    <row r="29" spans="2:20" ht="14.4" thickTop="1" thickBot="1" x14ac:dyDescent="0.25">
      <c r="B29" s="451"/>
      <c r="C29" s="453"/>
      <c r="D29" s="441"/>
      <c r="E29" s="455"/>
      <c r="F29" s="81" t="str">
        <f>IF(教務委員編集用!F53=0,"",教務委員編集用!F53)</f>
        <v>B-1 4年小計</v>
      </c>
      <c r="G29" s="81" t="str">
        <f>IF(教務委員編集用!G53=0,"",教務委員編集用!G53)</f>
        <v/>
      </c>
      <c r="H29" s="81" t="str">
        <f>IF(教務委員編集用!H53=0,"",教務委員編集用!H53)</f>
        <v/>
      </c>
      <c r="I29" s="81" t="str">
        <f>IF(教務委員編集用!I53=0,"",教務委員編集用!I53)</f>
        <v/>
      </c>
      <c r="J29" s="81">
        <f>IF(教務委員編集用!J53=0,"",教務委員編集用!J53)</f>
        <v>4</v>
      </c>
      <c r="K29" s="81" t="str">
        <f>IF(教務委員編集用!K53=0,"",教務委員編集用!K53)</f>
        <v/>
      </c>
      <c r="L29" s="82" t="str">
        <f>IF(教務委員編集用!L53=0,"",教務委員編集用!L53)</f>
        <v/>
      </c>
      <c r="M29" s="81" t="str">
        <f>IF(教務委員編集用!M53=0,"",教務委員編集用!M53)</f>
        <v/>
      </c>
      <c r="N29" s="82"/>
      <c r="O29" s="81"/>
      <c r="P29" s="84">
        <f>教務委員編集用!T53</f>
        <v>0</v>
      </c>
      <c r="Q29" s="291"/>
      <c r="R29" s="82"/>
      <c r="S29" s="82"/>
      <c r="T29" s="263"/>
    </row>
    <row r="30" spans="2:20" ht="13.8" thickTop="1" x14ac:dyDescent="0.2">
      <c r="B30" s="451"/>
      <c r="C30" s="453"/>
      <c r="D30" s="456">
        <f>教務委員編集用!D56</f>
        <v>2</v>
      </c>
      <c r="E30" s="446" t="str">
        <f>教務委員編集用!E56</f>
        <v>環境や社会における課題を理解し論述できる.</v>
      </c>
      <c r="F30" s="10" t="str">
        <f>教務委員編集用!F56</f>
        <v>倫理学</v>
      </c>
      <c r="G30" s="10">
        <f>教務委員編集用!G56</f>
        <v>2</v>
      </c>
      <c r="H30" s="10" t="str">
        <f>教務委員編集用!H56</f>
        <v>必修</v>
      </c>
      <c r="I30" s="10" t="str">
        <f>教務委員編集用!I56</f>
        <v>学修</v>
      </c>
      <c r="J30" s="10">
        <f>教務委員編集用!J56</f>
        <v>4</v>
      </c>
      <c r="K30" s="10" t="str">
        <f>教務委員編集用!K56</f>
        <v>半期</v>
      </c>
      <c r="L30" s="38">
        <f>教務委員編集用!L56</f>
        <v>22.5</v>
      </c>
      <c r="M30" s="10">
        <f>教務委員編集用!M56</f>
        <v>50</v>
      </c>
      <c r="N30" s="38">
        <f>教務委員編集用!N56</f>
        <v>11.25</v>
      </c>
      <c r="O30" s="57" t="str">
        <f>IF(O26=0,"",O26)</f>
        <v/>
      </c>
      <c r="P30" s="278" t="str">
        <f>IF(P26=0,"",P26)</f>
        <v/>
      </c>
      <c r="Q30" s="296" t="str">
        <f>IF(Q26=0,"",Q26)</f>
        <v/>
      </c>
      <c r="R30" s="57" t="str">
        <f t="shared" ref="R30:T30" si="0">IF(R26=0,"",R26)</f>
        <v/>
      </c>
      <c r="S30" s="57" t="str">
        <f t="shared" si="0"/>
        <v/>
      </c>
      <c r="T30" s="278" t="str">
        <f t="shared" si="0"/>
        <v/>
      </c>
    </row>
    <row r="31" spans="2:20" x14ac:dyDescent="0.2">
      <c r="B31" s="451"/>
      <c r="C31" s="453"/>
      <c r="D31" s="457"/>
      <c r="E31" s="449"/>
      <c r="F31" s="8"/>
      <c r="G31" s="8"/>
      <c r="H31" s="8"/>
      <c r="I31" s="8"/>
      <c r="J31" s="8"/>
      <c r="K31" s="8"/>
      <c r="L31" s="35"/>
      <c r="M31" s="8"/>
      <c r="N31" s="35"/>
      <c r="O31" s="8"/>
      <c r="P31" s="65"/>
      <c r="Q31" s="293"/>
      <c r="R31" s="35"/>
      <c r="S31" s="35"/>
      <c r="T31" s="93"/>
    </row>
    <row r="32" spans="2:20" ht="13.8" thickBot="1" x14ac:dyDescent="0.25">
      <c r="B32" s="451"/>
      <c r="C32" s="453"/>
      <c r="D32" s="457"/>
      <c r="E32" s="449"/>
      <c r="F32" s="9"/>
      <c r="G32" s="9"/>
      <c r="H32" s="9"/>
      <c r="I32" s="9"/>
      <c r="J32" s="9"/>
      <c r="K32" s="9"/>
      <c r="L32" s="37"/>
      <c r="M32" s="9"/>
      <c r="N32" s="37"/>
      <c r="O32" s="9"/>
      <c r="P32" s="64"/>
      <c r="Q32" s="290"/>
      <c r="R32" s="37"/>
      <c r="S32" s="37"/>
      <c r="T32" s="262"/>
    </row>
    <row r="33" spans="2:20" ht="14.4" thickTop="1" thickBot="1" x14ac:dyDescent="0.25">
      <c r="B33" s="451"/>
      <c r="C33" s="453"/>
      <c r="D33" s="457"/>
      <c r="E33" s="449"/>
      <c r="F33" s="10" t="str">
        <f>IF(教務委員編集用!F60=0,"",教務委員編集用!F60)</f>
        <v>B-2 4年小計</v>
      </c>
      <c r="G33" s="10" t="str">
        <f>IF(教務委員編集用!G60=0,"",教務委員編集用!G60)</f>
        <v/>
      </c>
      <c r="H33" s="10" t="str">
        <f>IF(教務委員編集用!H60=0,"",教務委員編集用!H60)</f>
        <v/>
      </c>
      <c r="I33" s="10" t="str">
        <f>IF(教務委員編集用!I60=0,"",教務委員編集用!I60)</f>
        <v/>
      </c>
      <c r="J33" s="10">
        <f>IF(教務委員編集用!J60=0,"",教務委員編集用!J60)</f>
        <v>4</v>
      </c>
      <c r="K33" s="10" t="str">
        <f>IF(教務委員編集用!K60=0,"",教務委員編集用!K60)</f>
        <v/>
      </c>
      <c r="L33" s="38" t="str">
        <f>IF(教務委員編集用!L60=0,"",教務委員編集用!L60)</f>
        <v/>
      </c>
      <c r="M33" s="10" t="str">
        <f>IF(教務委員編集用!M60=0,"",教務委員編集用!M60)</f>
        <v/>
      </c>
      <c r="N33" s="38"/>
      <c r="O33" s="78"/>
      <c r="P33" s="63">
        <f>教務委員編集用!T60</f>
        <v>0</v>
      </c>
      <c r="Q33" s="294"/>
      <c r="R33" s="38"/>
      <c r="S33" s="38"/>
      <c r="T33" s="109"/>
    </row>
    <row r="34" spans="2:20" x14ac:dyDescent="0.2">
      <c r="B34" s="458" t="str">
        <f>教務委員編集用!B64</f>
        <v>C</v>
      </c>
      <c r="C34" s="460" t="str">
        <f>教務委員編集用!C64</f>
        <v>機械,電気電子,情報または土木の工学分野(以下「基盤となる工学分野」という。)に必要な数学,自然科学の知識を有し,情報技術に関する基礎知識を習得して活用できる。</v>
      </c>
      <c r="D34" s="440">
        <f>教務委員編集用!D64</f>
        <v>1</v>
      </c>
      <c r="E34" s="454" t="str">
        <f>教務委員編集用!E64</f>
        <v>数学,自然科学において,事象を理解するとともに,技術士第一次試験相当の学力を身につける.</v>
      </c>
      <c r="F34" s="7" t="str">
        <f>教務委員編集用!F79</f>
        <v>応用物理Ⅱ</v>
      </c>
      <c r="G34" s="7">
        <f>教務委員編集用!G79</f>
        <v>2</v>
      </c>
      <c r="H34" s="7" t="str">
        <f>教務委員編集用!H79</f>
        <v>必修</v>
      </c>
      <c r="I34" s="7" t="str">
        <f>教務委員編集用!I79</f>
        <v>学修</v>
      </c>
      <c r="J34" s="7">
        <f>教務委員編集用!J79</f>
        <v>4</v>
      </c>
      <c r="K34" s="7" t="str">
        <f>教務委員編集用!K79</f>
        <v>半期</v>
      </c>
      <c r="L34" s="36">
        <f>教務委員編集用!L79</f>
        <v>22.5</v>
      </c>
      <c r="M34" s="7">
        <f>教務委員編集用!M79</f>
        <v>100</v>
      </c>
      <c r="N34" s="36">
        <f>教務委員編集用!N79</f>
        <v>22.5</v>
      </c>
      <c r="O34" s="116"/>
      <c r="P34" s="121"/>
      <c r="Q34" s="297"/>
      <c r="R34" s="285"/>
      <c r="S34" s="285"/>
      <c r="T34" s="260"/>
    </row>
    <row r="35" spans="2:20" x14ac:dyDescent="0.2">
      <c r="B35" s="459"/>
      <c r="C35" s="461"/>
      <c r="D35" s="418"/>
      <c r="E35" s="449"/>
      <c r="F35" s="8" t="str">
        <f>教務委員編集用!F80</f>
        <v>フーリエ解析</v>
      </c>
      <c r="G35" s="8">
        <f>教務委員編集用!G80</f>
        <v>2</v>
      </c>
      <c r="H35" s="8" t="str">
        <f>教務委員編集用!H80</f>
        <v>必修</v>
      </c>
      <c r="I35" s="8" t="str">
        <f>教務委員編集用!I80</f>
        <v>学修</v>
      </c>
      <c r="J35" s="8">
        <f>教務委員編集用!J80</f>
        <v>4</v>
      </c>
      <c r="K35" s="8" t="str">
        <f>教務委員編集用!K80</f>
        <v>半期</v>
      </c>
      <c r="L35" s="35">
        <f>教務委員編集用!L80</f>
        <v>22.5</v>
      </c>
      <c r="M35" s="8">
        <f>教務委員編集用!M80</f>
        <v>100</v>
      </c>
      <c r="N35" s="35">
        <f>教務委員編集用!N80</f>
        <v>22.5</v>
      </c>
      <c r="O35" s="118"/>
      <c r="P35" s="122"/>
      <c r="Q35" s="289"/>
      <c r="R35" s="284"/>
      <c r="S35" s="284"/>
      <c r="T35" s="261"/>
    </row>
    <row r="36" spans="2:20" x14ac:dyDescent="0.2">
      <c r="B36" s="459"/>
      <c r="C36" s="461"/>
      <c r="D36" s="418"/>
      <c r="E36" s="449"/>
      <c r="F36" s="8" t="str">
        <f>教務委員編集用!F81</f>
        <v>ベクトル解析</v>
      </c>
      <c r="G36" s="8">
        <f>教務委員編集用!G81</f>
        <v>2</v>
      </c>
      <c r="H36" s="8" t="str">
        <f>教務委員編集用!H81</f>
        <v>必修</v>
      </c>
      <c r="I36" s="8" t="str">
        <f>教務委員編集用!I81</f>
        <v>学修</v>
      </c>
      <c r="J36" s="8">
        <f>教務委員編集用!J81</f>
        <v>4</v>
      </c>
      <c r="K36" s="8" t="str">
        <f>教務委員編集用!K81</f>
        <v>半期</v>
      </c>
      <c r="L36" s="35">
        <f>教務委員編集用!L81</f>
        <v>22.5</v>
      </c>
      <c r="M36" s="8">
        <f>教務委員編集用!M81</f>
        <v>100</v>
      </c>
      <c r="N36" s="35">
        <f>教務委員編集用!N81</f>
        <v>22.5</v>
      </c>
      <c r="O36" s="118"/>
      <c r="P36" s="122"/>
      <c r="Q36" s="289"/>
      <c r="R36" s="284"/>
      <c r="S36" s="284"/>
      <c r="T36" s="261"/>
    </row>
    <row r="37" spans="2:20" x14ac:dyDescent="0.2">
      <c r="B37" s="459"/>
      <c r="C37" s="461"/>
      <c r="D37" s="418"/>
      <c r="E37" s="449"/>
      <c r="F37" s="8" t="str">
        <f>教務委員編集用!F82</f>
        <v>確率統計Ⅱ</v>
      </c>
      <c r="G37" s="8">
        <f>教務委員編集用!G82</f>
        <v>2</v>
      </c>
      <c r="H37" s="8" t="str">
        <f>教務委員編集用!H82</f>
        <v>選択</v>
      </c>
      <c r="I37" s="8" t="str">
        <f>教務委員編集用!I82</f>
        <v>学修</v>
      </c>
      <c r="J37" s="8">
        <f>教務委員編集用!J82</f>
        <v>4</v>
      </c>
      <c r="K37" s="8" t="str">
        <f>教務委員編集用!K82</f>
        <v>半期</v>
      </c>
      <c r="L37" s="35">
        <f>教務委員編集用!L82</f>
        <v>22.5</v>
      </c>
      <c r="M37" s="8">
        <f>教務委員編集用!M82</f>
        <v>100</v>
      </c>
      <c r="N37" s="35">
        <f>教務委員編集用!N82</f>
        <v>0</v>
      </c>
      <c r="O37" s="118"/>
      <c r="P37" s="122"/>
      <c r="Q37" s="289"/>
      <c r="R37" s="284"/>
      <c r="S37" s="284"/>
      <c r="T37" s="261"/>
    </row>
    <row r="38" spans="2:20" x14ac:dyDescent="0.2">
      <c r="B38" s="459"/>
      <c r="C38" s="461"/>
      <c r="D38" s="418"/>
      <c r="E38" s="449"/>
      <c r="F38" s="8" t="str">
        <f>教務委員編集用!F83</f>
        <v>複素関数論</v>
      </c>
      <c r="G38" s="8">
        <f>教務委員編集用!G83</f>
        <v>2</v>
      </c>
      <c r="H38" s="8" t="str">
        <f>教務委員編集用!H83</f>
        <v>選択</v>
      </c>
      <c r="I38" s="8" t="str">
        <f>教務委員編集用!I83</f>
        <v>学修</v>
      </c>
      <c r="J38" s="8">
        <f>教務委員編集用!J83</f>
        <v>4</v>
      </c>
      <c r="K38" s="8" t="str">
        <f>教務委員編集用!K83</f>
        <v>半期</v>
      </c>
      <c r="L38" s="35">
        <f>教務委員編集用!L83</f>
        <v>22.5</v>
      </c>
      <c r="M38" s="8">
        <f>教務委員編集用!M83</f>
        <v>100</v>
      </c>
      <c r="N38" s="35">
        <f>教務委員編集用!N83</f>
        <v>0</v>
      </c>
      <c r="O38" s="118"/>
      <c r="P38" s="122"/>
      <c r="Q38" s="289"/>
      <c r="R38" s="284"/>
      <c r="S38" s="284"/>
      <c r="T38" s="261"/>
    </row>
    <row r="39" spans="2:20" x14ac:dyDescent="0.2">
      <c r="B39" s="459"/>
      <c r="C39" s="461"/>
      <c r="D39" s="418"/>
      <c r="E39" s="449"/>
      <c r="F39" s="8" t="str">
        <f>教務委員編集用!F86</f>
        <v>地球科学</v>
      </c>
      <c r="G39" s="8">
        <f>教務委員編集用!G86</f>
        <v>1</v>
      </c>
      <c r="H39" s="8" t="str">
        <f>教務委員編集用!H86</f>
        <v>必修</v>
      </c>
      <c r="I39" s="8" t="str">
        <f>教務委員編集用!I86</f>
        <v>履修</v>
      </c>
      <c r="J39" s="8">
        <f>教務委員編集用!J86</f>
        <v>4</v>
      </c>
      <c r="K39" s="8" t="str">
        <f>教務委員編集用!K86</f>
        <v>半期</v>
      </c>
      <c r="L39" s="35">
        <f>教務委員編集用!L86</f>
        <v>22.5</v>
      </c>
      <c r="M39" s="8">
        <f>教務委員編集用!M86</f>
        <v>100</v>
      </c>
      <c r="N39" s="35">
        <f>教務委員編集用!N86</f>
        <v>22.5</v>
      </c>
      <c r="O39" s="118"/>
      <c r="P39" s="122"/>
      <c r="Q39" s="289"/>
      <c r="R39" s="284"/>
      <c r="S39" s="284"/>
      <c r="T39" s="261"/>
    </row>
    <row r="40" spans="2:20" ht="13.8" thickBot="1" x14ac:dyDescent="0.25">
      <c r="B40" s="459"/>
      <c r="C40" s="461"/>
      <c r="D40" s="418"/>
      <c r="E40" s="449"/>
      <c r="F40" s="9"/>
      <c r="G40" s="9"/>
      <c r="H40" s="9"/>
      <c r="I40" s="9"/>
      <c r="J40" s="9"/>
      <c r="K40" s="9"/>
      <c r="L40" s="37"/>
      <c r="M40" s="9"/>
      <c r="N40" s="37"/>
      <c r="O40" s="9"/>
      <c r="P40" s="62"/>
      <c r="Q40" s="290"/>
      <c r="R40" s="37"/>
      <c r="S40" s="37"/>
      <c r="T40" s="262"/>
    </row>
    <row r="41" spans="2:20" ht="14.4" thickTop="1" thickBot="1" x14ac:dyDescent="0.25">
      <c r="B41" s="459"/>
      <c r="C41" s="461"/>
      <c r="D41" s="441"/>
      <c r="E41" s="455"/>
      <c r="F41" s="81" t="str">
        <f>IF(教務委員編集用!F90=0,"",教務委員編集用!F90)</f>
        <v>C-1 4年小計</v>
      </c>
      <c r="G41" s="81" t="str">
        <f>IF(教務委員編集用!G90=0,"",教務委員編集用!G90)</f>
        <v/>
      </c>
      <c r="H41" s="81" t="str">
        <f>IF(教務委員編集用!H90=0,"",教務委員編集用!H90)</f>
        <v/>
      </c>
      <c r="I41" s="81" t="str">
        <f>IF(教務委員編集用!I90=0,"",教務委員編集用!I90)</f>
        <v/>
      </c>
      <c r="J41" s="81">
        <f>IF(教務委員編集用!J90=0,"",教務委員編集用!J90)</f>
        <v>4</v>
      </c>
      <c r="K41" s="81" t="str">
        <f>IF(教務委員編集用!K90=0,"",教務委員編集用!K90)</f>
        <v/>
      </c>
      <c r="L41" s="82" t="str">
        <f>IF(教務委員編集用!L90=0,"",教務委員編集用!L90)</f>
        <v/>
      </c>
      <c r="M41" s="81" t="str">
        <f>IF(教務委員編集用!M90=0,"",教務委員編集用!M90)</f>
        <v/>
      </c>
      <c r="N41" s="82"/>
      <c r="O41" s="81"/>
      <c r="P41" s="85">
        <f>教務委員編集用!T90</f>
        <v>0</v>
      </c>
      <c r="Q41" s="291"/>
      <c r="R41" s="82"/>
      <c r="S41" s="82"/>
      <c r="T41" s="263"/>
    </row>
    <row r="42" spans="2:20" ht="13.8" thickTop="1" x14ac:dyDescent="0.2">
      <c r="B42" s="459"/>
      <c r="C42" s="461"/>
      <c r="D42" s="417">
        <f>教務委員編集用!D93</f>
        <v>2</v>
      </c>
      <c r="E42" s="446" t="str">
        <f>教務委員編集用!E93</f>
        <v>工学に必要な情報技術に関するリテラシーを身につけ,使用できる.</v>
      </c>
      <c r="F42" s="10" t="str">
        <f>教務委員編集用!F95</f>
        <v>プログラミング言語Ⅱ</v>
      </c>
      <c r="G42" s="10">
        <f>教務委員編集用!G95</f>
        <v>2</v>
      </c>
      <c r="H42" s="10" t="str">
        <f>教務委員編集用!H95</f>
        <v>必修</v>
      </c>
      <c r="I42" s="10" t="str">
        <f>教務委員編集用!I95</f>
        <v>学修</v>
      </c>
      <c r="J42" s="10">
        <f>教務委員編集用!J95</f>
        <v>4</v>
      </c>
      <c r="K42" s="10" t="str">
        <f>教務委員編集用!K95</f>
        <v>半期</v>
      </c>
      <c r="L42" s="38">
        <f>教務委員編集用!L95</f>
        <v>22.5</v>
      </c>
      <c r="M42" s="10">
        <f>教務委員編集用!M95</f>
        <v>100</v>
      </c>
      <c r="N42" s="38">
        <f>教務委員編集用!N95</f>
        <v>22.5</v>
      </c>
      <c r="O42" s="118"/>
      <c r="P42" s="123"/>
      <c r="Q42" s="292"/>
      <c r="R42" s="282"/>
      <c r="S42" s="282"/>
      <c r="T42" s="264"/>
    </row>
    <row r="43" spans="2:20" x14ac:dyDescent="0.2">
      <c r="B43" s="459"/>
      <c r="C43" s="461"/>
      <c r="D43" s="418"/>
      <c r="E43" s="449"/>
      <c r="F43" s="8" t="str">
        <f>教務委員編集用!F97</f>
        <v>フィジカルコンピューティング</v>
      </c>
      <c r="G43" s="8">
        <f>教務委員編集用!G97</f>
        <v>2</v>
      </c>
      <c r="H43" s="8" t="str">
        <f>教務委員編集用!H97</f>
        <v>選択</v>
      </c>
      <c r="I43" s="8" t="str">
        <f>教務委員編集用!I97</f>
        <v>学修</v>
      </c>
      <c r="J43" s="8">
        <f>教務委員編集用!J97</f>
        <v>4</v>
      </c>
      <c r="K43" s="8" t="str">
        <f>教務委員編集用!K97</f>
        <v>半期</v>
      </c>
      <c r="L43" s="35">
        <f>教務委員編集用!L97</f>
        <v>22.5</v>
      </c>
      <c r="M43" s="8">
        <f>教務委員編集用!M97</f>
        <v>100</v>
      </c>
      <c r="N43" s="35">
        <f>教務委員編集用!N97</f>
        <v>0</v>
      </c>
      <c r="O43" s="118"/>
      <c r="P43" s="122"/>
      <c r="Q43" s="289"/>
      <c r="R43" s="284"/>
      <c r="S43" s="284"/>
      <c r="T43" s="261"/>
    </row>
    <row r="44" spans="2:20" x14ac:dyDescent="0.2">
      <c r="B44" s="459"/>
      <c r="C44" s="461"/>
      <c r="D44" s="418"/>
      <c r="E44" s="449"/>
      <c r="F44" s="11"/>
      <c r="G44" s="11"/>
      <c r="H44" s="11"/>
      <c r="I44" s="11"/>
      <c r="J44" s="11"/>
      <c r="K44" s="11"/>
      <c r="L44" s="371"/>
      <c r="M44" s="11"/>
      <c r="N44" s="371"/>
      <c r="O44" s="399"/>
      <c r="P44" s="400"/>
      <c r="Q44" s="401"/>
      <c r="R44" s="402"/>
      <c r="S44" s="402"/>
      <c r="T44" s="403"/>
    </row>
    <row r="45" spans="2:20" ht="13.8" thickBot="1" x14ac:dyDescent="0.25">
      <c r="B45" s="459"/>
      <c r="C45" s="461"/>
      <c r="D45" s="418"/>
      <c r="E45" s="449"/>
      <c r="F45" s="9"/>
      <c r="G45" s="9"/>
      <c r="H45" s="9"/>
      <c r="I45" s="9"/>
      <c r="J45" s="9"/>
      <c r="K45" s="9"/>
      <c r="L45" s="37"/>
      <c r="M45" s="9"/>
      <c r="N45" s="37"/>
      <c r="O45" s="9"/>
      <c r="P45" s="62"/>
      <c r="Q45" s="290"/>
      <c r="R45" s="37"/>
      <c r="S45" s="37"/>
      <c r="T45" s="262"/>
    </row>
    <row r="46" spans="2:20" ht="14.4" thickTop="1" thickBot="1" x14ac:dyDescent="0.25">
      <c r="B46" s="459"/>
      <c r="C46" s="461"/>
      <c r="D46" s="418"/>
      <c r="E46" s="449"/>
      <c r="F46" s="10" t="str">
        <f>IF(教務委員編集用!F101=0,"",教務委員編集用!F101)</f>
        <v>C-2 4年小計</v>
      </c>
      <c r="G46" s="10" t="str">
        <f>IF(教務委員編集用!G101=0,"",教務委員編集用!G101)</f>
        <v/>
      </c>
      <c r="H46" s="10" t="str">
        <f>IF(教務委員編集用!H101=0,"",教務委員編集用!H101)</f>
        <v/>
      </c>
      <c r="I46" s="10" t="str">
        <f>IF(教務委員編集用!I101=0,"",教務委員編集用!I101)</f>
        <v/>
      </c>
      <c r="J46" s="10">
        <f>IF(教務委員編集用!J101=0,"",教務委員編集用!J101)</f>
        <v>4</v>
      </c>
      <c r="K46" s="10" t="str">
        <f>IF(教務委員編集用!K101=0,"",教務委員編集用!K101)</f>
        <v/>
      </c>
      <c r="L46" s="38" t="str">
        <f>IF(教務委員編集用!L101=0,"",教務委員編集用!L101)</f>
        <v/>
      </c>
      <c r="M46" s="10" t="str">
        <f>IF(教務委員編集用!M101=0,"",教務委員編集用!M101)</f>
        <v/>
      </c>
      <c r="N46" s="38"/>
      <c r="O46" s="78"/>
      <c r="P46" s="75">
        <f>教務委員編集用!T101</f>
        <v>0</v>
      </c>
      <c r="Q46" s="294"/>
      <c r="R46" s="38"/>
      <c r="S46" s="38"/>
      <c r="T46" s="109"/>
    </row>
    <row r="47" spans="2:20" x14ac:dyDescent="0.2">
      <c r="B47" s="450" t="str">
        <f>教務委員編集用!B105</f>
        <v>D</v>
      </c>
      <c r="C47" s="454" t="str">
        <f>教務委員編集用!C105</f>
        <v>基盤となる工学分野およびその基礎となる科学,技術の知識と技能を習得して必要とされる技術上の問題に活用できる。</v>
      </c>
      <c r="D47" s="440">
        <f>教務委員編集用!D105</f>
        <v>1</v>
      </c>
      <c r="E47" s="454" t="str">
        <f>教務委員編集用!E105</f>
        <v>基盤となる工学分野において,事象を理解し,技術士第一次試験相当の学力を身につける.</v>
      </c>
      <c r="F47" s="32" t="str">
        <f>教務委員編集用!F115</f>
        <v>電気回路Ⅲ</v>
      </c>
      <c r="G47" s="32">
        <f>教務委員編集用!G115</f>
        <v>2</v>
      </c>
      <c r="H47" s="32" t="str">
        <f>教務委員編集用!H115</f>
        <v>必修</v>
      </c>
      <c r="I47" s="32" t="str">
        <f>教務委員編集用!I115</f>
        <v>学修</v>
      </c>
      <c r="J47" s="32">
        <f>教務委員編集用!J115</f>
        <v>4</v>
      </c>
      <c r="K47" s="32" t="str">
        <f>教務委員編集用!K115</f>
        <v>半期</v>
      </c>
      <c r="L47" s="39">
        <f>教務委員編集用!L115</f>
        <v>22.5</v>
      </c>
      <c r="M47" s="32">
        <f>教務委員編集用!M115</f>
        <v>100</v>
      </c>
      <c r="N47" s="39">
        <f>教務委員編集用!N115</f>
        <v>22.5</v>
      </c>
      <c r="O47" s="118"/>
      <c r="P47" s="121"/>
      <c r="Q47" s="297"/>
      <c r="R47" s="285"/>
      <c r="S47" s="285"/>
      <c r="T47" s="260"/>
    </row>
    <row r="48" spans="2:20" x14ac:dyDescent="0.2">
      <c r="B48" s="451"/>
      <c r="C48" s="449"/>
      <c r="D48" s="418"/>
      <c r="E48" s="449"/>
      <c r="F48" s="33" t="str">
        <f>教務委員編集用!F116</f>
        <v>電磁気学Ⅱ</v>
      </c>
      <c r="G48" s="33">
        <f>教務委員編集用!G116</f>
        <v>2</v>
      </c>
      <c r="H48" s="33" t="str">
        <f>教務委員編集用!H116</f>
        <v>必修</v>
      </c>
      <c r="I48" s="33" t="str">
        <f>教務委員編集用!I116</f>
        <v>学修</v>
      </c>
      <c r="J48" s="33">
        <f>教務委員編集用!J116</f>
        <v>4</v>
      </c>
      <c r="K48" s="33" t="str">
        <f>教務委員編集用!K116</f>
        <v>半期</v>
      </c>
      <c r="L48" s="40">
        <f>教務委員編集用!L116</f>
        <v>22.5</v>
      </c>
      <c r="M48" s="33">
        <f>教務委員編集用!M116</f>
        <v>100</v>
      </c>
      <c r="N48" s="40">
        <f>教務委員編集用!N116</f>
        <v>22.5</v>
      </c>
      <c r="O48" s="118"/>
      <c r="P48" s="122"/>
      <c r="Q48" s="289"/>
      <c r="R48" s="284"/>
      <c r="S48" s="284"/>
      <c r="T48" s="261"/>
    </row>
    <row r="49" spans="2:20" x14ac:dyDescent="0.2">
      <c r="B49" s="451"/>
      <c r="C49" s="449"/>
      <c r="D49" s="418"/>
      <c r="E49" s="449"/>
      <c r="F49" s="33" t="str">
        <f>教務委員編集用!F125</f>
        <v>電力工学</v>
      </c>
      <c r="G49" s="33">
        <f>教務委員編集用!G125</f>
        <v>2</v>
      </c>
      <c r="H49" s="33" t="str">
        <f>教務委員編集用!H125</f>
        <v>選択</v>
      </c>
      <c r="I49" s="33" t="str">
        <f>教務委員編集用!I125</f>
        <v>学修</v>
      </c>
      <c r="J49" s="33">
        <f>教務委員編集用!J125</f>
        <v>4</v>
      </c>
      <c r="K49" s="33" t="str">
        <f>教務委員編集用!K125</f>
        <v>半期</v>
      </c>
      <c r="L49" s="40">
        <f>教務委員編集用!L125</f>
        <v>22.5</v>
      </c>
      <c r="M49" s="33">
        <f>教務委員編集用!M125</f>
        <v>100</v>
      </c>
      <c r="N49" s="40">
        <f>教務委員編集用!N125</f>
        <v>0</v>
      </c>
      <c r="O49" s="118"/>
      <c r="P49" s="122"/>
      <c r="Q49" s="289"/>
      <c r="R49" s="284"/>
      <c r="S49" s="284"/>
      <c r="T49" s="261"/>
    </row>
    <row r="50" spans="2:20" x14ac:dyDescent="0.2">
      <c r="B50" s="451"/>
      <c r="C50" s="449"/>
      <c r="D50" s="418"/>
      <c r="E50" s="449"/>
      <c r="F50" s="33" t="str">
        <f>教務委員編集用!F118</f>
        <v>電子回路Ⅱ</v>
      </c>
      <c r="G50" s="33">
        <f>教務委員編集用!G118</f>
        <v>2</v>
      </c>
      <c r="H50" s="33" t="str">
        <f>教務委員編集用!H118</f>
        <v>必修</v>
      </c>
      <c r="I50" s="33" t="str">
        <f>教務委員編集用!I118</f>
        <v>学修</v>
      </c>
      <c r="J50" s="33">
        <f>教務委員編集用!J118</f>
        <v>4</v>
      </c>
      <c r="K50" s="33" t="str">
        <f>教務委員編集用!K118</f>
        <v>半期</v>
      </c>
      <c r="L50" s="40">
        <f>教務委員編集用!L118</f>
        <v>22.5</v>
      </c>
      <c r="M50" s="33">
        <f>教務委員編集用!M118</f>
        <v>100</v>
      </c>
      <c r="N50" s="40">
        <f>教務委員編集用!N118</f>
        <v>22.5</v>
      </c>
      <c r="O50" s="118"/>
      <c r="P50" s="122"/>
      <c r="Q50" s="289"/>
      <c r="R50" s="284"/>
      <c r="S50" s="284"/>
      <c r="T50" s="261"/>
    </row>
    <row r="51" spans="2:20" x14ac:dyDescent="0.2">
      <c r="B51" s="451"/>
      <c r="C51" s="449"/>
      <c r="D51" s="418"/>
      <c r="E51" s="449"/>
      <c r="F51" s="33" t="str">
        <f>教務委員編集用!F119</f>
        <v>論理回路Ⅰ</v>
      </c>
      <c r="G51" s="33">
        <f>教務委員編集用!G119</f>
        <v>2</v>
      </c>
      <c r="H51" s="33" t="str">
        <f>教務委員編集用!H119</f>
        <v>必修</v>
      </c>
      <c r="I51" s="33" t="str">
        <f>教務委員編集用!I119</f>
        <v>学修</v>
      </c>
      <c r="J51" s="33">
        <f>教務委員編集用!J119</f>
        <v>4</v>
      </c>
      <c r="K51" s="33" t="str">
        <f>教務委員編集用!K119</f>
        <v>半期</v>
      </c>
      <c r="L51" s="40">
        <f>教務委員編集用!L119</f>
        <v>22.5</v>
      </c>
      <c r="M51" s="33">
        <f>教務委員編集用!M119</f>
        <v>100</v>
      </c>
      <c r="N51" s="40">
        <f>教務委員編集用!N119</f>
        <v>22.5</v>
      </c>
      <c r="O51" s="118"/>
      <c r="P51" s="122"/>
      <c r="Q51" s="289"/>
      <c r="R51" s="284"/>
      <c r="S51" s="284"/>
      <c r="T51" s="261"/>
    </row>
    <row r="52" spans="2:20" x14ac:dyDescent="0.2">
      <c r="B52" s="451"/>
      <c r="C52" s="449"/>
      <c r="D52" s="418"/>
      <c r="E52" s="449"/>
      <c r="F52" s="33" t="str">
        <f>教務委員編集用!F120</f>
        <v>半導体工学</v>
      </c>
      <c r="G52" s="33">
        <f>教務委員編集用!G120</f>
        <v>2</v>
      </c>
      <c r="H52" s="33" t="str">
        <f>教務委員編集用!H120</f>
        <v>必修</v>
      </c>
      <c r="I52" s="33" t="str">
        <f>教務委員編集用!I120</f>
        <v>履修</v>
      </c>
      <c r="J52" s="33">
        <f>教務委員編集用!J120</f>
        <v>4</v>
      </c>
      <c r="K52" s="33" t="str">
        <f>教務委員編集用!K120</f>
        <v>通年</v>
      </c>
      <c r="L52" s="40">
        <f>教務委員編集用!L120</f>
        <v>45</v>
      </c>
      <c r="M52" s="33">
        <f>教務委員編集用!M120</f>
        <v>100</v>
      </c>
      <c r="N52" s="40">
        <f>教務委員編集用!N120</f>
        <v>45</v>
      </c>
      <c r="O52" s="118"/>
      <c r="P52" s="122"/>
      <c r="Q52" s="289"/>
      <c r="R52" s="284"/>
      <c r="S52" s="284"/>
      <c r="T52" s="261"/>
    </row>
    <row r="53" spans="2:20" x14ac:dyDescent="0.2">
      <c r="B53" s="451"/>
      <c r="C53" s="449"/>
      <c r="D53" s="418"/>
      <c r="E53" s="449"/>
      <c r="F53" s="33" t="str">
        <f>教務委員編集用!F128</f>
        <v>電気法規</v>
      </c>
      <c r="G53" s="33">
        <f>教務委員編集用!G128</f>
        <v>1</v>
      </c>
      <c r="H53" s="33" t="str">
        <f>教務委員編集用!H128</f>
        <v>選択</v>
      </c>
      <c r="I53" s="33" t="str">
        <f>教務委員編集用!I128</f>
        <v>履修</v>
      </c>
      <c r="J53" s="33">
        <f>教務委員編集用!J128</f>
        <v>4</v>
      </c>
      <c r="K53" s="33" t="str">
        <f>教務委員編集用!K128</f>
        <v>半期</v>
      </c>
      <c r="L53" s="40">
        <f>教務委員編集用!L128</f>
        <v>22.5</v>
      </c>
      <c r="M53" s="33">
        <f>教務委員編集用!M128</f>
        <v>100</v>
      </c>
      <c r="N53" s="40">
        <f>教務委員編集用!N128</f>
        <v>0</v>
      </c>
      <c r="O53" s="118"/>
      <c r="P53" s="122"/>
      <c r="Q53" s="289"/>
      <c r="R53" s="284"/>
      <c r="S53" s="284"/>
      <c r="T53" s="261"/>
    </row>
    <row r="54" spans="2:20" x14ac:dyDescent="0.2">
      <c r="B54" s="451"/>
      <c r="C54" s="449"/>
      <c r="D54" s="418"/>
      <c r="E54" s="449"/>
      <c r="F54" s="33" t="str">
        <f>教務委員編集用!F122</f>
        <v>論理回路Ⅱ</v>
      </c>
      <c r="G54" s="33">
        <f>教務委員編集用!G122</f>
        <v>2</v>
      </c>
      <c r="H54" s="33" t="str">
        <f>教務委員編集用!H122</f>
        <v>選択</v>
      </c>
      <c r="I54" s="33" t="str">
        <f>教務委員編集用!I122</f>
        <v>学修</v>
      </c>
      <c r="J54" s="33">
        <f>教務委員編集用!J122</f>
        <v>4</v>
      </c>
      <c r="K54" s="33" t="str">
        <f>教務委員編集用!K122</f>
        <v>半期</v>
      </c>
      <c r="L54" s="40">
        <f>教務委員編集用!L122</f>
        <v>22.5</v>
      </c>
      <c r="M54" s="33">
        <f>教務委員編集用!M122</f>
        <v>100</v>
      </c>
      <c r="N54" s="40">
        <f>教務委員編集用!N122</f>
        <v>0</v>
      </c>
      <c r="O54" s="118"/>
      <c r="P54" s="122"/>
      <c r="Q54" s="289"/>
      <c r="R54" s="284"/>
      <c r="S54" s="284"/>
      <c r="T54" s="261"/>
    </row>
    <row r="55" spans="2:20" ht="13.8" thickBot="1" x14ac:dyDescent="0.25">
      <c r="B55" s="451"/>
      <c r="C55" s="449"/>
      <c r="D55" s="418"/>
      <c r="E55" s="449"/>
      <c r="F55" s="10" t="str">
        <f>IF(教務委員編集用!F132=0,"",教務委員編集用!F132)</f>
        <v>D-1 4年小計</v>
      </c>
      <c r="G55" s="10" t="str">
        <f>IF(教務委員編集用!G132=0,"",教務委員編集用!G132)</f>
        <v/>
      </c>
      <c r="H55" s="10" t="str">
        <f>IF(教務委員編集用!H132=0,"",教務委員編集用!H132)</f>
        <v/>
      </c>
      <c r="I55" s="10" t="str">
        <f>IF(教務委員編集用!I132=0,"",教務委員編集用!I132)</f>
        <v/>
      </c>
      <c r="J55" s="10">
        <f>IF(教務委員編集用!J132=0,"",教務委員編集用!J132)</f>
        <v>4</v>
      </c>
      <c r="K55" s="10" t="str">
        <f>IF(教務委員編集用!K132=0,"",教務委員編集用!K132)</f>
        <v/>
      </c>
      <c r="L55" s="38" t="str">
        <f>IF(教務委員編集用!L132=0,"",教務委員編集用!L132)</f>
        <v/>
      </c>
      <c r="M55" s="10" t="str">
        <f>IF(教務委員編集用!M132=0,"",教務委員編集用!M132)</f>
        <v/>
      </c>
      <c r="N55" s="38"/>
      <c r="O55" s="10"/>
      <c r="P55" s="70">
        <f>教務委員編集用!T132</f>
        <v>0</v>
      </c>
      <c r="Q55" s="294"/>
      <c r="R55" s="38"/>
      <c r="S55" s="38"/>
      <c r="T55" s="109"/>
    </row>
    <row r="56" spans="2:20" ht="13.8" thickTop="1" x14ac:dyDescent="0.2">
      <c r="B56" s="451"/>
      <c r="C56" s="449"/>
      <c r="D56" s="465">
        <f>教務委員編集用!D135</f>
        <v>2</v>
      </c>
      <c r="E56" s="464" t="str">
        <f>教務委員編集用!E135</f>
        <v>基盤となる工学分野において,論理展開に必要な基礎問題を解くことができる.</v>
      </c>
      <c r="F56" s="8" t="str">
        <f>教務委員編集用!F141</f>
        <v>電磁波工学</v>
      </c>
      <c r="G56" s="8">
        <f>教務委員編集用!G141</f>
        <v>2</v>
      </c>
      <c r="H56" s="8" t="str">
        <f>教務委員編集用!H141</f>
        <v>選択</v>
      </c>
      <c r="I56" s="8" t="str">
        <f>教務委員編集用!I141</f>
        <v>学修</v>
      </c>
      <c r="J56" s="8">
        <f>教務委員編集用!J141</f>
        <v>4</v>
      </c>
      <c r="K56" s="8" t="str">
        <f>教務委員編集用!K141</f>
        <v>半期</v>
      </c>
      <c r="L56" s="35">
        <f>教務委員編集用!L141</f>
        <v>22.5</v>
      </c>
      <c r="M56" s="8">
        <f>教務委員編集用!M141</f>
        <v>100</v>
      </c>
      <c r="N56" s="35">
        <f>教務委員編集用!N141</f>
        <v>0</v>
      </c>
      <c r="O56" s="118"/>
      <c r="P56" s="122"/>
      <c r="Q56" s="289"/>
      <c r="R56" s="284"/>
      <c r="S56" s="284"/>
      <c r="T56" s="261"/>
    </row>
    <row r="57" spans="2:20" x14ac:dyDescent="0.2">
      <c r="B57" s="451"/>
      <c r="C57" s="449"/>
      <c r="D57" s="418"/>
      <c r="E57" s="449"/>
      <c r="F57" s="8" t="str">
        <f>教務委員編集用!F136</f>
        <v>自然エネルギー</v>
      </c>
      <c r="G57" s="8">
        <f>教務委員編集用!G136</f>
        <v>2</v>
      </c>
      <c r="H57" s="8" t="str">
        <f>教務委員編集用!H136</f>
        <v>必修</v>
      </c>
      <c r="I57" s="8" t="str">
        <f>教務委員編集用!I136</f>
        <v>学修</v>
      </c>
      <c r="J57" s="8">
        <f>教務委員編集用!J136</f>
        <v>4</v>
      </c>
      <c r="K57" s="8" t="str">
        <f>教務委員編集用!K136</f>
        <v>半期</v>
      </c>
      <c r="L57" s="35">
        <f>教務委員編集用!L136</f>
        <v>22.5</v>
      </c>
      <c r="M57" s="8">
        <f>教務委員編集用!M136</f>
        <v>100</v>
      </c>
      <c r="N57" s="35">
        <f>教務委員編集用!N136</f>
        <v>22.5</v>
      </c>
      <c r="O57" s="118"/>
      <c r="P57" s="122"/>
      <c r="Q57" s="289"/>
      <c r="R57" s="284"/>
      <c r="S57" s="284"/>
      <c r="T57" s="261"/>
    </row>
    <row r="58" spans="2:20" ht="13.8" thickBot="1" x14ac:dyDescent="0.25">
      <c r="B58" s="451"/>
      <c r="C58" s="449"/>
      <c r="D58" s="418"/>
      <c r="E58" s="449"/>
      <c r="F58" s="9"/>
      <c r="G58" s="9"/>
      <c r="H58" s="9"/>
      <c r="I58" s="9"/>
      <c r="J58" s="9"/>
      <c r="K58" s="9"/>
      <c r="L58" s="37"/>
      <c r="M58" s="9"/>
      <c r="N58" s="37"/>
      <c r="O58" s="9"/>
      <c r="P58" s="64"/>
      <c r="Q58" s="290"/>
      <c r="R58" s="37"/>
      <c r="S58" s="37"/>
      <c r="T58" s="262"/>
    </row>
    <row r="59" spans="2:20" ht="14.4" thickTop="1" thickBot="1" x14ac:dyDescent="0.25">
      <c r="B59" s="451"/>
      <c r="C59" s="449"/>
      <c r="D59" s="441"/>
      <c r="E59" s="455"/>
      <c r="F59" s="81" t="str">
        <f>IF(教務委員編集用!F147=0,"",教務委員編集用!F147)</f>
        <v>D-2 4年小計</v>
      </c>
      <c r="G59" s="81" t="str">
        <f>IF(教務委員編集用!G147=0,"",教務委員編集用!G147)</f>
        <v/>
      </c>
      <c r="H59" s="81" t="str">
        <f>IF(教務委員編集用!H147=0,"",教務委員編集用!H147)</f>
        <v/>
      </c>
      <c r="I59" s="81" t="str">
        <f>IF(教務委員編集用!I147=0,"",教務委員編集用!I147)</f>
        <v/>
      </c>
      <c r="J59" s="81">
        <f>IF(教務委員編集用!J147=0,"",教務委員編集用!J147)</f>
        <v>4</v>
      </c>
      <c r="K59" s="81" t="str">
        <f>IF(教務委員編集用!K147=0,"",教務委員編集用!K147)</f>
        <v/>
      </c>
      <c r="L59" s="82" t="str">
        <f>IF(教務委員編集用!L147=0,"",教務委員編集用!L147)</f>
        <v/>
      </c>
      <c r="M59" s="81" t="str">
        <f>IF(教務委員編集用!M147=0,"",教務委員編集用!M147)</f>
        <v/>
      </c>
      <c r="N59" s="82"/>
      <c r="O59" s="81"/>
      <c r="P59" s="83">
        <f>教務委員編集用!T147</f>
        <v>0</v>
      </c>
      <c r="Q59" s="291"/>
      <c r="R59" s="82"/>
      <c r="S59" s="82"/>
      <c r="T59" s="263"/>
    </row>
    <row r="60" spans="2:20" ht="13.8" thickTop="1" x14ac:dyDescent="0.2">
      <c r="B60" s="451"/>
      <c r="C60" s="449"/>
      <c r="D60" s="465">
        <f>教務委員編集用!D150</f>
        <v>12</v>
      </c>
      <c r="E60" s="464" t="str">
        <f>教務委員編集用!E150</f>
        <v>基盤となる工学分野において,事象を理解し,技術士第一次試験相当の学力を身につける.
基盤となる工学分野において,論理展開に必要な基礎問題を解くことができる.</v>
      </c>
      <c r="F60" s="14" t="str">
        <f>教務委員編集用!F151</f>
        <v>電気電子工学実験Ⅳ</v>
      </c>
      <c r="G60" s="14">
        <f>教務委員編集用!G151</f>
        <v>2</v>
      </c>
      <c r="H60" s="14" t="str">
        <f>教務委員編集用!H151</f>
        <v>必修</v>
      </c>
      <c r="I60" s="14" t="str">
        <f>教務委員編集用!I151</f>
        <v>履修</v>
      </c>
      <c r="J60" s="14">
        <f>教務委員編集用!J151</f>
        <v>4</v>
      </c>
      <c r="K60" s="14" t="str">
        <f>教務委員編集用!K151</f>
        <v>半期</v>
      </c>
      <c r="L60" s="41">
        <f>教務委員編集用!L151</f>
        <v>45</v>
      </c>
      <c r="M60" s="14">
        <f>教務委員編集用!M151</f>
        <v>100</v>
      </c>
      <c r="N60" s="41">
        <f>教務委員編集用!N151</f>
        <v>45</v>
      </c>
      <c r="O60" s="126"/>
      <c r="P60" s="127"/>
      <c r="Q60" s="298"/>
      <c r="R60" s="283"/>
      <c r="S60" s="283"/>
      <c r="T60" s="276"/>
    </row>
    <row r="61" spans="2:20" x14ac:dyDescent="0.2">
      <c r="B61" s="451"/>
      <c r="C61" s="449"/>
      <c r="D61" s="418"/>
      <c r="E61" s="449"/>
      <c r="F61" s="8"/>
      <c r="G61" s="8"/>
      <c r="H61" s="8"/>
      <c r="I61" s="8"/>
      <c r="J61" s="8"/>
      <c r="K61" s="8"/>
      <c r="L61" s="35"/>
      <c r="M61" s="8"/>
      <c r="N61" s="35"/>
      <c r="O61" s="8"/>
      <c r="P61" s="65"/>
      <c r="Q61" s="293"/>
      <c r="R61" s="35"/>
      <c r="S61" s="35"/>
      <c r="T61" s="93"/>
    </row>
    <row r="62" spans="2:20" ht="13.8" thickBot="1" x14ac:dyDescent="0.25">
      <c r="B62" s="451"/>
      <c r="C62" s="449"/>
      <c r="D62" s="418"/>
      <c r="E62" s="449"/>
      <c r="F62" s="9"/>
      <c r="G62" s="9"/>
      <c r="H62" s="9"/>
      <c r="I62" s="9"/>
      <c r="J62" s="9"/>
      <c r="K62" s="9"/>
      <c r="L62" s="37"/>
      <c r="M62" s="9"/>
      <c r="N62" s="37"/>
      <c r="O62" s="9"/>
      <c r="P62" s="64"/>
      <c r="Q62" s="290"/>
      <c r="R62" s="37"/>
      <c r="S62" s="37"/>
      <c r="T62" s="262"/>
    </row>
    <row r="63" spans="2:20" ht="14.4" thickTop="1" thickBot="1" x14ac:dyDescent="0.25">
      <c r="B63" s="451"/>
      <c r="C63" s="449"/>
      <c r="D63" s="441"/>
      <c r="E63" s="455"/>
      <c r="F63" s="81" t="str">
        <f>IF(教務委員編集用!F156=0,"",教務委員編集用!F156)</f>
        <v>D-12 4年小計</v>
      </c>
      <c r="G63" s="81" t="str">
        <f>IF(教務委員編集用!G156=0,"",教務委員編集用!G156)</f>
        <v/>
      </c>
      <c r="H63" s="81" t="str">
        <f>IF(教務委員編集用!H156=0,"",教務委員編集用!H156)</f>
        <v/>
      </c>
      <c r="I63" s="81" t="str">
        <f>IF(教務委員編集用!I156=0,"",教務委員編集用!I156)</f>
        <v/>
      </c>
      <c r="J63" s="81">
        <f>IF(教務委員編集用!J156=0,"",教務委員編集用!J156)</f>
        <v>4</v>
      </c>
      <c r="K63" s="81" t="str">
        <f>IF(教務委員編集用!K156=0,"",教務委員編集用!K156)</f>
        <v/>
      </c>
      <c r="L63" s="82" t="str">
        <f>IF(教務委員編集用!L156=0,"",教務委員編集用!L156)</f>
        <v/>
      </c>
      <c r="M63" s="81" t="str">
        <f>IF(教務委員編集用!M156=0,"",教務委員編集用!M156)</f>
        <v/>
      </c>
      <c r="N63" s="82"/>
      <c r="O63" s="81"/>
      <c r="P63" s="83">
        <f>教務委員編集用!T156</f>
        <v>0</v>
      </c>
      <c r="Q63" s="291"/>
      <c r="R63" s="82"/>
      <c r="S63" s="82"/>
      <c r="T63" s="263"/>
    </row>
    <row r="64" spans="2:20" ht="13.8" thickTop="1" x14ac:dyDescent="0.2">
      <c r="B64" s="451"/>
      <c r="C64" s="449"/>
      <c r="D64" s="417">
        <f>教務委員編集用!D159</f>
        <v>3</v>
      </c>
      <c r="E64" s="446" t="str">
        <f>教務委員編集用!E159</f>
        <v>基盤となる工学分野以外の工学分野の基礎的な知識を身につける.</v>
      </c>
      <c r="F64" s="90"/>
      <c r="G64" s="90"/>
      <c r="H64" s="90"/>
      <c r="I64" s="90"/>
      <c r="J64" s="90"/>
      <c r="K64" s="90"/>
      <c r="L64" s="367"/>
      <c r="M64" s="90"/>
      <c r="N64" s="367"/>
      <c r="O64" s="346"/>
      <c r="P64" s="347"/>
      <c r="Q64" s="368"/>
      <c r="R64" s="369"/>
      <c r="S64" s="369"/>
      <c r="T64" s="370"/>
    </row>
    <row r="65" spans="2:20" x14ac:dyDescent="0.2">
      <c r="B65" s="451"/>
      <c r="C65" s="449"/>
      <c r="D65" s="418"/>
      <c r="E65" s="449"/>
      <c r="F65" s="8"/>
      <c r="G65" s="8"/>
      <c r="H65" s="8"/>
      <c r="I65" s="8"/>
      <c r="J65" s="8"/>
      <c r="K65" s="8"/>
      <c r="L65" s="35"/>
      <c r="M65" s="8"/>
      <c r="N65" s="35"/>
      <c r="O65" s="8"/>
      <c r="P65" s="65"/>
      <c r="Q65" s="293"/>
      <c r="R65" s="35"/>
      <c r="S65" s="35"/>
      <c r="T65" s="93"/>
    </row>
    <row r="66" spans="2:20" ht="13.8" thickBot="1" x14ac:dyDescent="0.25">
      <c r="B66" s="451"/>
      <c r="C66" s="449"/>
      <c r="D66" s="418"/>
      <c r="E66" s="449"/>
      <c r="F66" s="9"/>
      <c r="G66" s="9"/>
      <c r="H66" s="9"/>
      <c r="I66" s="9"/>
      <c r="J66" s="9"/>
      <c r="K66" s="9"/>
      <c r="L66" s="37"/>
      <c r="M66" s="9"/>
      <c r="N66" s="37"/>
      <c r="O66" s="9"/>
      <c r="P66" s="64"/>
      <c r="Q66" s="290"/>
      <c r="R66" s="37"/>
      <c r="S66" s="37"/>
      <c r="T66" s="262"/>
    </row>
    <row r="67" spans="2:20" ht="14.4" thickTop="1" thickBot="1" x14ac:dyDescent="0.25">
      <c r="B67" s="451"/>
      <c r="C67" s="449"/>
      <c r="D67" s="418"/>
      <c r="E67" s="449"/>
      <c r="F67" s="10" t="str">
        <f>IF(教務委員編集用!F164=0,"",教務委員編集用!F164)</f>
        <v>D-3 4年小計</v>
      </c>
      <c r="G67" s="10" t="str">
        <f>IF(教務委員編集用!G164=0,"",教務委員編集用!G164)</f>
        <v/>
      </c>
      <c r="H67" s="10" t="str">
        <f>IF(教務委員編集用!H164=0,"",教務委員編集用!H164)</f>
        <v/>
      </c>
      <c r="I67" s="10" t="str">
        <f>IF(教務委員編集用!I164=0,"",教務委員編集用!I164)</f>
        <v/>
      </c>
      <c r="J67" s="10">
        <f>IF(教務委員編集用!J164=0,"",教務委員編集用!J164)</f>
        <v>4</v>
      </c>
      <c r="K67" s="10" t="str">
        <f>IF(教務委員編集用!K164=0,"",教務委員編集用!K164)</f>
        <v/>
      </c>
      <c r="L67" s="38" t="str">
        <f>IF(教務委員編集用!L164=0,"",教務委員編集用!L164)</f>
        <v/>
      </c>
      <c r="M67" s="10" t="str">
        <f>IF(教務委員編集用!M164=0,"",教務委員編集用!M164)</f>
        <v/>
      </c>
      <c r="N67" s="38"/>
      <c r="O67" s="78"/>
      <c r="P67" s="372">
        <f>教務委員編集用!T164</f>
        <v>0</v>
      </c>
      <c r="Q67" s="373"/>
      <c r="R67" s="374"/>
      <c r="S67" s="374"/>
      <c r="T67" s="375"/>
    </row>
    <row r="68" spans="2:20" x14ac:dyDescent="0.2">
      <c r="B68" s="450" t="str">
        <f>教務委員編集用!B168</f>
        <v>E</v>
      </c>
      <c r="C68" s="454" t="str">
        <f>教務委員編集用!C168</f>
        <v>科学,技術および情報の知識,基盤となる工学分野で習得した知識,さらに技術者としての実践的な知識や技能を活用して,自ら問題を発見し解決する能力を養う。</v>
      </c>
      <c r="D68" s="440">
        <f>教務委員編集用!D168</f>
        <v>1</v>
      </c>
      <c r="E68" s="452" t="str">
        <f>教務委員編集用!E168</f>
        <v>科学,技術,工学に関する情報を収集し,その適否を判断してまとめることができる.</v>
      </c>
      <c r="F68" s="7" t="str">
        <f>教務委員編集用!F168</f>
        <v>創造工学実験</v>
      </c>
      <c r="G68" s="245">
        <f>教務委員編集用!G168</f>
        <v>4</v>
      </c>
      <c r="H68" s="245" t="str">
        <f>教務委員編集用!H168</f>
        <v>必修</v>
      </c>
      <c r="I68" s="245" t="str">
        <f>教務委員編集用!I168</f>
        <v>履修</v>
      </c>
      <c r="J68" s="245">
        <f>教務委員編集用!J168</f>
        <v>4</v>
      </c>
      <c r="K68" s="245" t="str">
        <f>教務委員編集用!K168</f>
        <v>通年</v>
      </c>
      <c r="L68" s="20">
        <f>教務委員編集用!L168</f>
        <v>90</v>
      </c>
      <c r="M68" s="245">
        <f>教務委員編集用!M168</f>
        <v>50</v>
      </c>
      <c r="N68" s="20">
        <f>教務委員編集用!N168</f>
        <v>45</v>
      </c>
      <c r="O68" s="118"/>
      <c r="P68" s="123"/>
      <c r="Q68" s="292"/>
      <c r="R68" s="282"/>
      <c r="S68" s="282"/>
      <c r="T68" s="264"/>
    </row>
    <row r="69" spans="2:20" x14ac:dyDescent="0.2">
      <c r="B69" s="451"/>
      <c r="C69" s="449"/>
      <c r="D69" s="418"/>
      <c r="E69" s="453"/>
      <c r="F69" s="8"/>
      <c r="G69" s="247"/>
      <c r="H69" s="247"/>
      <c r="I69" s="247"/>
      <c r="J69" s="247"/>
      <c r="K69" s="247"/>
      <c r="L69" s="18"/>
      <c r="M69" s="247"/>
      <c r="N69" s="18"/>
      <c r="O69" s="393"/>
      <c r="P69" s="394"/>
      <c r="Q69" s="395"/>
      <c r="R69" s="396"/>
      <c r="S69" s="396"/>
      <c r="T69" s="397"/>
    </row>
    <row r="70" spans="2:20" x14ac:dyDescent="0.2">
      <c r="B70" s="451"/>
      <c r="C70" s="449"/>
      <c r="D70" s="418"/>
      <c r="E70" s="453"/>
      <c r="F70" s="11"/>
      <c r="G70" s="6"/>
      <c r="H70" s="6"/>
      <c r="I70" s="6"/>
      <c r="J70" s="6"/>
      <c r="K70" s="6"/>
      <c r="L70" s="19"/>
      <c r="M70" s="6"/>
      <c r="N70" s="19"/>
      <c r="O70" s="89"/>
      <c r="P70" s="73"/>
      <c r="Q70" s="299"/>
      <c r="R70" s="19"/>
      <c r="S70" s="19"/>
      <c r="T70" s="279"/>
    </row>
    <row r="71" spans="2:20" ht="13.8" thickBot="1" x14ac:dyDescent="0.25">
      <c r="B71" s="451"/>
      <c r="C71" s="449"/>
      <c r="D71" s="418"/>
      <c r="E71" s="453"/>
      <c r="F71" s="9"/>
      <c r="G71" s="248"/>
      <c r="H71" s="248"/>
      <c r="I71" s="248"/>
      <c r="J71" s="248"/>
      <c r="K71" s="248"/>
      <c r="L71" s="17"/>
      <c r="M71" s="248"/>
      <c r="N71" s="17"/>
      <c r="O71" s="248"/>
      <c r="P71" s="64"/>
      <c r="Q71" s="300"/>
      <c r="R71" s="17"/>
      <c r="S71" s="17"/>
      <c r="T71" s="267"/>
    </row>
    <row r="72" spans="2:20" ht="14.4" thickTop="1" thickBot="1" x14ac:dyDescent="0.25">
      <c r="B72" s="451"/>
      <c r="C72" s="449"/>
      <c r="D72" s="441"/>
      <c r="E72" s="463"/>
      <c r="F72" s="81" t="str">
        <f>IF(教務委員編集用!F172=0,"",教務委員編集用!F172)</f>
        <v>E-1 4年小計</v>
      </c>
      <c r="G72" s="81" t="str">
        <f>IF(教務委員編集用!G172=0,"",教務委員編集用!G172)</f>
        <v/>
      </c>
      <c r="H72" s="81" t="str">
        <f>IF(教務委員編集用!H172=0,"",教務委員編集用!H172)</f>
        <v/>
      </c>
      <c r="I72" s="81" t="str">
        <f>IF(教務委員編集用!I172=0,"",教務委員編集用!I172)</f>
        <v/>
      </c>
      <c r="J72" s="81">
        <f>IF(教務委員編集用!J172=0,"",教務委員編集用!J172)</f>
        <v>4</v>
      </c>
      <c r="K72" s="81" t="str">
        <f>IF(教務委員編集用!K172=0,"",教務委員編集用!K172)</f>
        <v/>
      </c>
      <c r="L72" s="82" t="str">
        <f>IF(教務委員編集用!L172=0,"",教務委員編集用!L172)</f>
        <v/>
      </c>
      <c r="M72" s="81" t="str">
        <f>IF(教務委員編集用!M172=0,"",教務委員編集用!M172)</f>
        <v/>
      </c>
      <c r="N72" s="82"/>
      <c r="O72" s="81"/>
      <c r="P72" s="83">
        <f>教務委員編集用!T172</f>
        <v>0</v>
      </c>
      <c r="Q72" s="291"/>
      <c r="R72" s="82"/>
      <c r="S72" s="82"/>
      <c r="T72" s="263"/>
    </row>
    <row r="73" spans="2:20" ht="13.8" thickTop="1" x14ac:dyDescent="0.2">
      <c r="B73" s="451"/>
      <c r="C73" s="449"/>
      <c r="D73" s="417">
        <f>教務委員編集用!D175</f>
        <v>2</v>
      </c>
      <c r="E73" s="446" t="str">
        <f>教務委員編集用!E175</f>
        <v>習得した知識や技能を課題に対して利用できる.</v>
      </c>
      <c r="F73" s="90" t="str">
        <f>教務委員編集用!F175</f>
        <v>創造工学実験</v>
      </c>
      <c r="G73" s="148">
        <f>教務委員編集用!G175</f>
        <v>4</v>
      </c>
      <c r="H73" s="148" t="str">
        <f>教務委員編集用!H175</f>
        <v>必修</v>
      </c>
      <c r="I73" s="148" t="str">
        <f>教務委員編集用!I175</f>
        <v>履修</v>
      </c>
      <c r="J73" s="148">
        <f>教務委員編集用!J175</f>
        <v>4</v>
      </c>
      <c r="K73" s="148" t="str">
        <f>教務委員編集用!K175</f>
        <v>通年</v>
      </c>
      <c r="L73" s="345">
        <f>教務委員編集用!L175</f>
        <v>90</v>
      </c>
      <c r="M73" s="148">
        <f>教務委員編集用!M175</f>
        <v>50</v>
      </c>
      <c r="N73" s="345">
        <f>教務委員編集用!N175</f>
        <v>45</v>
      </c>
      <c r="O73" s="328" t="str">
        <f>IF(O68=0,"",O68)</f>
        <v/>
      </c>
      <c r="P73" s="358" t="str">
        <f t="shared" ref="P73:T73" si="1">IF(P68=0,"",P68)</f>
        <v/>
      </c>
      <c r="Q73" s="329" t="str">
        <f t="shared" si="1"/>
        <v/>
      </c>
      <c r="R73" s="328" t="str">
        <f t="shared" si="1"/>
        <v/>
      </c>
      <c r="S73" s="328" t="str">
        <f t="shared" si="1"/>
        <v/>
      </c>
      <c r="T73" s="328" t="str">
        <f t="shared" si="1"/>
        <v/>
      </c>
    </row>
    <row r="74" spans="2:20" x14ac:dyDescent="0.2">
      <c r="B74" s="451"/>
      <c r="C74" s="449"/>
      <c r="D74" s="417"/>
      <c r="E74" s="446"/>
      <c r="F74" s="10"/>
      <c r="G74" s="246"/>
      <c r="H74" s="246"/>
      <c r="I74" s="246"/>
      <c r="J74" s="246"/>
      <c r="K74" s="246"/>
      <c r="L74" s="21"/>
      <c r="M74" s="246"/>
      <c r="N74" s="21"/>
      <c r="O74" s="90"/>
      <c r="P74" s="71"/>
      <c r="Q74" s="302"/>
      <c r="R74" s="21"/>
      <c r="S74" s="21"/>
      <c r="T74" s="72"/>
    </row>
    <row r="75" spans="2:20" x14ac:dyDescent="0.2">
      <c r="B75" s="451"/>
      <c r="C75" s="449"/>
      <c r="D75" s="418"/>
      <c r="E75" s="449"/>
      <c r="F75" s="8"/>
      <c r="G75" s="247"/>
      <c r="H75" s="247"/>
      <c r="I75" s="247"/>
      <c r="J75" s="247"/>
      <c r="K75" s="247"/>
      <c r="L75" s="18"/>
      <c r="M75" s="247"/>
      <c r="N75" s="18"/>
      <c r="O75" s="247"/>
      <c r="P75" s="65"/>
      <c r="Q75" s="303"/>
      <c r="R75" s="18"/>
      <c r="S75" s="18"/>
      <c r="T75" s="111"/>
    </row>
    <row r="76" spans="2:20" ht="13.8" thickBot="1" x14ac:dyDescent="0.25">
      <c r="B76" s="451"/>
      <c r="C76" s="449"/>
      <c r="D76" s="418"/>
      <c r="E76" s="449"/>
      <c r="F76" s="9"/>
      <c r="G76" s="248"/>
      <c r="H76" s="248"/>
      <c r="I76" s="248"/>
      <c r="J76" s="248"/>
      <c r="K76" s="248"/>
      <c r="L76" s="17"/>
      <c r="M76" s="248"/>
      <c r="N76" s="17"/>
      <c r="O76" s="248"/>
      <c r="P76" s="64"/>
      <c r="Q76" s="300"/>
      <c r="R76" s="17"/>
      <c r="S76" s="17"/>
      <c r="T76" s="267"/>
    </row>
    <row r="77" spans="2:20" ht="14.4" thickTop="1" thickBot="1" x14ac:dyDescent="0.25">
      <c r="B77" s="451"/>
      <c r="C77" s="449"/>
      <c r="D77" s="418"/>
      <c r="E77" s="449"/>
      <c r="F77" s="10" t="str">
        <f>IF(教務委員編集用!F179=0,"",教務委員編集用!F179)</f>
        <v>E-2 4年小計</v>
      </c>
      <c r="G77" s="10" t="str">
        <f>IF(教務委員編集用!G179=0,"",教務委員編集用!G179)</f>
        <v/>
      </c>
      <c r="H77" s="10" t="str">
        <f>IF(教務委員編集用!H179=0,"",教務委員編集用!H179)</f>
        <v/>
      </c>
      <c r="I77" s="10" t="str">
        <f>IF(教務委員編集用!I179=0,"",教務委員編集用!I179)</f>
        <v/>
      </c>
      <c r="J77" s="10">
        <f>IF(教務委員編集用!J179=0,"",教務委員編集用!J179)</f>
        <v>4</v>
      </c>
      <c r="K77" s="10" t="str">
        <f>IF(教務委員編集用!K179=0,"",教務委員編集用!K179)</f>
        <v/>
      </c>
      <c r="L77" s="38" t="str">
        <f>IF(教務委員編集用!L179=0,"",教務委員編集用!L179)</f>
        <v/>
      </c>
      <c r="M77" s="10" t="str">
        <f>IF(教務委員編集用!M179=0,"",教務委員編集用!M179)</f>
        <v/>
      </c>
      <c r="N77" s="38"/>
      <c r="O77" s="10"/>
      <c r="P77" s="70">
        <f>教務委員編集用!T179</f>
        <v>0</v>
      </c>
      <c r="Q77" s="294"/>
      <c r="R77" s="38"/>
      <c r="S77" s="38"/>
      <c r="T77" s="109"/>
    </row>
    <row r="78" spans="2:20" x14ac:dyDescent="0.2">
      <c r="B78" s="450" t="str">
        <f>教務委員編集用!B183</f>
        <v>F</v>
      </c>
      <c r="C78" s="452" t="str">
        <f>教務委員編集用!C183</f>
        <v>具体的なテーマについて論理的な記述と説明および討論できる能力を身につける。</v>
      </c>
      <c r="D78" s="440">
        <f>教務委員編集用!D183</f>
        <v>1</v>
      </c>
      <c r="E78" s="452" t="str">
        <f>教務委員編集用!E183</f>
        <v>学習成果を適切な文章,図等により表現できる.</v>
      </c>
      <c r="F78" s="245"/>
      <c r="G78" s="245"/>
      <c r="H78" s="245"/>
      <c r="I78" s="245"/>
      <c r="J78" s="245"/>
      <c r="K78" s="245"/>
      <c r="L78" s="20"/>
      <c r="M78" s="245"/>
      <c r="N78" s="20"/>
      <c r="O78" s="245"/>
      <c r="P78" s="67"/>
      <c r="Q78" s="304"/>
      <c r="R78" s="20"/>
      <c r="S78" s="20"/>
      <c r="T78" s="266"/>
    </row>
    <row r="79" spans="2:20" x14ac:dyDescent="0.2">
      <c r="B79" s="468"/>
      <c r="C79" s="462"/>
      <c r="D79" s="417"/>
      <c r="E79" s="462"/>
      <c r="F79" s="247"/>
      <c r="G79" s="247"/>
      <c r="H79" s="247"/>
      <c r="I79" s="247"/>
      <c r="J79" s="247"/>
      <c r="K79" s="247"/>
      <c r="L79" s="18"/>
      <c r="M79" s="247"/>
      <c r="N79" s="18"/>
      <c r="O79" s="247"/>
      <c r="P79" s="65"/>
      <c r="Q79" s="303"/>
      <c r="R79" s="18"/>
      <c r="S79" s="18"/>
      <c r="T79" s="111"/>
    </row>
    <row r="80" spans="2:20" x14ac:dyDescent="0.2">
      <c r="B80" s="451"/>
      <c r="C80" s="453"/>
      <c r="D80" s="418"/>
      <c r="E80" s="453"/>
      <c r="F80" s="247"/>
      <c r="G80" s="247"/>
      <c r="H80" s="247"/>
      <c r="I80" s="247"/>
      <c r="J80" s="247"/>
      <c r="K80" s="247"/>
      <c r="L80" s="18"/>
      <c r="M80" s="247"/>
      <c r="N80" s="18"/>
      <c r="O80" s="247"/>
      <c r="P80" s="65"/>
      <c r="Q80" s="303"/>
      <c r="R80" s="18"/>
      <c r="S80" s="18"/>
      <c r="T80" s="111"/>
    </row>
    <row r="81" spans="2:20" ht="13.8" thickBot="1" x14ac:dyDescent="0.25">
      <c r="B81" s="451"/>
      <c r="C81" s="453"/>
      <c r="D81" s="418"/>
      <c r="E81" s="453"/>
      <c r="F81" s="9"/>
      <c r="G81" s="248"/>
      <c r="H81" s="248"/>
      <c r="I81" s="248"/>
      <c r="J81" s="248"/>
      <c r="K81" s="248"/>
      <c r="L81" s="17"/>
      <c r="M81" s="248"/>
      <c r="N81" s="17"/>
      <c r="O81" s="248"/>
      <c r="P81" s="64"/>
      <c r="Q81" s="300"/>
      <c r="R81" s="17"/>
      <c r="S81" s="17"/>
      <c r="T81" s="267"/>
    </row>
    <row r="82" spans="2:20" ht="14.4" thickTop="1" thickBot="1" x14ac:dyDescent="0.25">
      <c r="B82" s="451"/>
      <c r="C82" s="453"/>
      <c r="D82" s="441"/>
      <c r="E82" s="463"/>
      <c r="F82" s="86" t="str">
        <f>IF(教務委員編集用!F187=0,"",教務委員編集用!F187)</f>
        <v>F-1 4年小計</v>
      </c>
      <c r="G82" s="86" t="str">
        <f>IF(教務委員編集用!G187=0,"",教務委員編集用!G187)</f>
        <v/>
      </c>
      <c r="H82" s="86" t="str">
        <f>IF(教務委員編集用!H187=0,"",教務委員編集用!H187)</f>
        <v/>
      </c>
      <c r="I82" s="86" t="str">
        <f>IF(教務委員編集用!I187=0,"",教務委員編集用!I187)</f>
        <v/>
      </c>
      <c r="J82" s="86">
        <f>IF(教務委員編集用!J187=0,"",教務委員編集用!J187)</f>
        <v>4</v>
      </c>
      <c r="K82" s="86" t="str">
        <f>IF(教務委員編集用!K187=0,"",教務委員編集用!K187)</f>
        <v/>
      </c>
      <c r="L82" s="87" t="str">
        <f>IF(教務委員編集用!L187=0,"",教務委員編集用!L187)</f>
        <v/>
      </c>
      <c r="M82" s="86" t="str">
        <f>IF(教務委員編集用!M187=0,"",教務委員編集用!M187)</f>
        <v/>
      </c>
      <c r="N82" s="87"/>
      <c r="O82" s="86"/>
      <c r="P82" s="85">
        <f>教務委員編集用!T187</f>
        <v>0</v>
      </c>
      <c r="Q82" s="305"/>
      <c r="R82" s="87"/>
      <c r="S82" s="87"/>
      <c r="T82" s="280"/>
    </row>
    <row r="83" spans="2:20" ht="13.8" thickTop="1" x14ac:dyDescent="0.2">
      <c r="B83" s="451"/>
      <c r="C83" s="453"/>
      <c r="D83" s="417">
        <f>教務委員編集用!D190</f>
        <v>2</v>
      </c>
      <c r="E83" s="462" t="str">
        <f>教務委員編集用!E190</f>
        <v>基盤となる工学分野において,必要な英語の基礎力を身につける.</v>
      </c>
      <c r="F83" s="10" t="str">
        <f>教務委員編集用!F195</f>
        <v>英語IV</v>
      </c>
      <c r="G83" s="246">
        <f>教務委員編集用!G195</f>
        <v>2</v>
      </c>
      <c r="H83" s="246" t="str">
        <f>教務委員編集用!H195</f>
        <v>必修選択</v>
      </c>
      <c r="I83" s="246" t="str">
        <f>教務委員編集用!I195</f>
        <v>履修</v>
      </c>
      <c r="J83" s="246">
        <f>教務委員編集用!J195</f>
        <v>4</v>
      </c>
      <c r="K83" s="246" t="str">
        <f>教務委員編集用!K195</f>
        <v>通年</v>
      </c>
      <c r="L83" s="21">
        <f>教務委員編集用!L195</f>
        <v>45</v>
      </c>
      <c r="M83" s="246">
        <f>教務委員編集用!M195</f>
        <v>100</v>
      </c>
      <c r="N83" s="21">
        <f>教務委員編集用!$N$195</f>
        <v>0</v>
      </c>
      <c r="O83" s="118"/>
      <c r="P83" s="123"/>
      <c r="Q83" s="301"/>
      <c r="R83" s="281"/>
      <c r="S83" s="281"/>
      <c r="T83" s="269"/>
    </row>
    <row r="84" spans="2:20" x14ac:dyDescent="0.2">
      <c r="B84" s="451"/>
      <c r="C84" s="453"/>
      <c r="D84" s="418"/>
      <c r="E84" s="453"/>
      <c r="F84" s="10"/>
      <c r="G84" s="246"/>
      <c r="H84" s="246"/>
      <c r="I84" s="246"/>
      <c r="J84" s="246"/>
      <c r="K84" s="246"/>
      <c r="L84" s="21"/>
      <c r="M84" s="246"/>
      <c r="N84" s="21"/>
      <c r="O84" s="346"/>
      <c r="P84" s="351"/>
      <c r="Q84" s="348"/>
      <c r="R84" s="349"/>
      <c r="S84" s="349"/>
      <c r="T84" s="350"/>
    </row>
    <row r="85" spans="2:20" x14ac:dyDescent="0.2">
      <c r="B85" s="451"/>
      <c r="C85" s="453"/>
      <c r="D85" s="418"/>
      <c r="E85" s="453"/>
      <c r="F85" s="8"/>
      <c r="G85" s="247"/>
      <c r="H85" s="247"/>
      <c r="I85" s="247"/>
      <c r="J85" s="247"/>
      <c r="K85" s="247"/>
      <c r="L85" s="21"/>
      <c r="M85" s="247"/>
      <c r="N85" s="18"/>
      <c r="O85" s="346"/>
      <c r="P85" s="351"/>
      <c r="Q85" s="352"/>
      <c r="R85" s="353"/>
      <c r="S85" s="353"/>
      <c r="T85" s="354"/>
    </row>
    <row r="86" spans="2:20" x14ac:dyDescent="0.2">
      <c r="B86" s="451"/>
      <c r="C86" s="453"/>
      <c r="D86" s="418"/>
      <c r="E86" s="453"/>
      <c r="F86" s="8"/>
      <c r="G86" s="247"/>
      <c r="H86" s="247"/>
      <c r="I86" s="247"/>
      <c r="J86" s="247"/>
      <c r="K86" s="247"/>
      <c r="L86" s="18"/>
      <c r="M86" s="247"/>
      <c r="N86" s="18"/>
      <c r="O86" s="247"/>
      <c r="P86" s="61"/>
      <c r="Q86" s="303"/>
      <c r="R86" s="18"/>
      <c r="S86" s="18"/>
      <c r="T86" s="111"/>
    </row>
    <row r="87" spans="2:20" ht="13.8" thickBot="1" x14ac:dyDescent="0.25">
      <c r="B87" s="451"/>
      <c r="C87" s="453"/>
      <c r="D87" s="418"/>
      <c r="E87" s="453"/>
      <c r="F87" s="9"/>
      <c r="G87" s="248"/>
      <c r="H87" s="248"/>
      <c r="I87" s="248"/>
      <c r="J87" s="248"/>
      <c r="K87" s="248"/>
      <c r="L87" s="17"/>
      <c r="M87" s="248"/>
      <c r="N87" s="17"/>
      <c r="O87" s="248"/>
      <c r="P87" s="62"/>
      <c r="Q87" s="300"/>
      <c r="R87" s="17"/>
      <c r="S87" s="17"/>
      <c r="T87" s="267"/>
    </row>
    <row r="88" spans="2:20" ht="14.4" thickTop="1" thickBot="1" x14ac:dyDescent="0.25">
      <c r="B88" s="451"/>
      <c r="C88" s="453"/>
      <c r="D88" s="418"/>
      <c r="E88" s="453"/>
      <c r="F88" s="10" t="str">
        <f>IF(教務委員編集用!F201=0,"",教務委員編集用!F201)</f>
        <v>F-2 4年小計</v>
      </c>
      <c r="G88" s="10" t="str">
        <f>IF(教務委員編集用!G201=0,"",教務委員編集用!G201)</f>
        <v/>
      </c>
      <c r="H88" s="10" t="str">
        <f>IF(教務委員編集用!H201=0,"",教務委員編集用!H201)</f>
        <v/>
      </c>
      <c r="I88" s="10" t="str">
        <f>IF(教務委員編集用!I201=0,"",教務委員編集用!I201)</f>
        <v/>
      </c>
      <c r="J88" s="10">
        <f>IF(教務委員編集用!J201=0,"",教務委員編集用!J201)</f>
        <v>4</v>
      </c>
      <c r="K88" s="10" t="str">
        <f>IF(教務委員編集用!K201=0,"",教務委員編集用!K201)</f>
        <v/>
      </c>
      <c r="L88" s="38" t="str">
        <f>IF(教務委員編集用!L201=0,"",教務委員編集用!L201)</f>
        <v/>
      </c>
      <c r="M88" s="10" t="str">
        <f>IF(教務委員編集用!M201=0,"",教務委員編集用!M201)</f>
        <v/>
      </c>
      <c r="N88" s="38"/>
      <c r="O88" s="10"/>
      <c r="P88" s="70">
        <f>教務委員編集用!T201</f>
        <v>0</v>
      </c>
      <c r="Q88" s="294"/>
      <c r="R88" s="38"/>
      <c r="S88" s="38"/>
      <c r="T88" s="109"/>
    </row>
    <row r="89" spans="2:20" x14ac:dyDescent="0.2">
      <c r="B89" s="450" t="str">
        <f>教務委員編集用!B205</f>
        <v>G</v>
      </c>
      <c r="C89" s="454" t="str">
        <f>教務委員編集用!C205</f>
        <v>習得した工学分野の知識を基に,課題の達成に向けて自ら問題を発見し,それに対処するための業務を自主的・継続的かつ組織的に遂行する能力を身につける。</v>
      </c>
      <c r="D89" s="440">
        <f>教務委員編集用!D205</f>
        <v>1</v>
      </c>
      <c r="E89" s="454" t="str">
        <f>教務委員編集用!E205</f>
        <v>自己の能力を把握し,その向上のために自主的に学習を遂行てきる.</v>
      </c>
      <c r="F89" s="7"/>
      <c r="G89" s="245"/>
      <c r="H89" s="245"/>
      <c r="I89" s="245"/>
      <c r="J89" s="245"/>
      <c r="K89" s="245"/>
      <c r="L89" s="20"/>
      <c r="M89" s="245"/>
      <c r="N89" s="20"/>
      <c r="O89" s="245"/>
      <c r="P89" s="67"/>
      <c r="Q89" s="304"/>
      <c r="R89" s="20"/>
      <c r="S89" s="20"/>
      <c r="T89" s="266"/>
    </row>
    <row r="90" spans="2:20" x14ac:dyDescent="0.2">
      <c r="B90" s="468"/>
      <c r="C90" s="446"/>
      <c r="D90" s="417"/>
      <c r="E90" s="446"/>
      <c r="F90" s="10"/>
      <c r="G90" s="246"/>
      <c r="H90" s="246"/>
      <c r="I90" s="246"/>
      <c r="J90" s="246"/>
      <c r="K90" s="246"/>
      <c r="L90" s="21"/>
      <c r="M90" s="246"/>
      <c r="N90" s="21"/>
      <c r="O90" s="246"/>
      <c r="P90" s="68"/>
      <c r="Q90" s="302"/>
      <c r="R90" s="21"/>
      <c r="S90" s="21"/>
      <c r="T90" s="110"/>
    </row>
    <row r="91" spans="2:20" x14ac:dyDescent="0.2">
      <c r="B91" s="451"/>
      <c r="C91" s="449"/>
      <c r="D91" s="418"/>
      <c r="E91" s="449"/>
      <c r="F91" s="8"/>
      <c r="G91" s="247"/>
      <c r="H91" s="247"/>
      <c r="I91" s="247"/>
      <c r="J91" s="247"/>
      <c r="K91" s="247"/>
      <c r="L91" s="18"/>
      <c r="M91" s="247"/>
      <c r="N91" s="18"/>
      <c r="O91" s="247"/>
      <c r="P91" s="65"/>
      <c r="Q91" s="303"/>
      <c r="R91" s="18"/>
      <c r="S91" s="18"/>
      <c r="T91" s="111"/>
    </row>
    <row r="92" spans="2:20" ht="13.8" thickBot="1" x14ac:dyDescent="0.25">
      <c r="B92" s="451"/>
      <c r="C92" s="449"/>
      <c r="D92" s="418"/>
      <c r="E92" s="449"/>
      <c r="F92" s="9"/>
      <c r="G92" s="248"/>
      <c r="H92" s="248"/>
      <c r="I92" s="248"/>
      <c r="J92" s="248"/>
      <c r="K92" s="248"/>
      <c r="L92" s="17"/>
      <c r="M92" s="248"/>
      <c r="N92" s="17"/>
      <c r="O92" s="248"/>
      <c r="P92" s="64"/>
      <c r="Q92" s="300"/>
      <c r="R92" s="17"/>
      <c r="S92" s="17"/>
      <c r="T92" s="267"/>
    </row>
    <row r="93" spans="2:20" ht="14.4" thickTop="1" thickBot="1" x14ac:dyDescent="0.25">
      <c r="B93" s="451"/>
      <c r="C93" s="449"/>
      <c r="D93" s="441"/>
      <c r="E93" s="455"/>
      <c r="F93" s="81" t="str">
        <f>IF(教務委員編集用!F209=0,"",教務委員編集用!F209)</f>
        <v>G-1 4年小計</v>
      </c>
      <c r="G93" s="81" t="str">
        <f>IF(教務委員編集用!G209=0,"",教務委員編集用!G209)</f>
        <v/>
      </c>
      <c r="H93" s="81" t="str">
        <f>IF(教務委員編集用!H209=0,"",教務委員編集用!H209)</f>
        <v/>
      </c>
      <c r="I93" s="81" t="str">
        <f>IF(教務委員編集用!I209=0,"",教務委員編集用!I209)</f>
        <v/>
      </c>
      <c r="J93" s="81">
        <f>IF(教務委員編集用!J209=0,"",教務委員編集用!J209)</f>
        <v>4</v>
      </c>
      <c r="K93" s="81" t="str">
        <f>IF(教務委員編集用!K209=0,"",教務委員編集用!K209)</f>
        <v/>
      </c>
      <c r="L93" s="82" t="str">
        <f>IF(教務委員編集用!L209=0,"",教務委員編集用!L209)</f>
        <v/>
      </c>
      <c r="M93" s="81" t="str">
        <f>IF(教務委員編集用!M209=0,"",教務委員編集用!M209)</f>
        <v/>
      </c>
      <c r="N93" s="82"/>
      <c r="O93" s="81"/>
      <c r="P93" s="83">
        <f>教務委員編集用!T209</f>
        <v>0</v>
      </c>
      <c r="Q93" s="291"/>
      <c r="R93" s="82"/>
      <c r="S93" s="82"/>
      <c r="T93" s="263"/>
    </row>
    <row r="94" spans="2:20" ht="13.8" thickTop="1" x14ac:dyDescent="0.2">
      <c r="B94" s="451"/>
      <c r="C94" s="449"/>
      <c r="D94" s="417">
        <f>教務委員編集用!D212</f>
        <v>2</v>
      </c>
      <c r="E94" s="446" t="str">
        <f>教務委員編集用!E212</f>
        <v>実務訓練等を通じて基盤となる工学分野に関連した業務の概要を理解できる.</v>
      </c>
      <c r="F94" s="10" t="str">
        <f>教務委員編集用!F213</f>
        <v>実務訓練</v>
      </c>
      <c r="G94" s="246">
        <f>教務委員編集用!G213</f>
        <v>2</v>
      </c>
      <c r="H94" s="246" t="str">
        <f>教務委員編集用!H213</f>
        <v>選択</v>
      </c>
      <c r="I94" s="246" t="str">
        <f>教務委員編集用!I213</f>
        <v>履修</v>
      </c>
      <c r="J94" s="246">
        <f>教務委員編集用!J213</f>
        <v>4</v>
      </c>
      <c r="K94" s="246" t="str">
        <f>教務委員編集用!K213</f>
        <v>通年</v>
      </c>
      <c r="L94" s="21">
        <f>教務委員編集用!L213</f>
        <v>45</v>
      </c>
      <c r="M94" s="246">
        <f>教務委員編集用!M213</f>
        <v>100</v>
      </c>
      <c r="N94" s="21">
        <f>教務委員編集用!N213</f>
        <v>0</v>
      </c>
      <c r="O94" s="118"/>
      <c r="P94" s="123"/>
      <c r="Q94" s="301"/>
      <c r="R94" s="281"/>
      <c r="S94" s="281"/>
      <c r="T94" s="269"/>
    </row>
    <row r="95" spans="2:20" x14ac:dyDescent="0.2">
      <c r="B95" s="451"/>
      <c r="C95" s="449"/>
      <c r="D95" s="417"/>
      <c r="E95" s="446"/>
      <c r="F95" s="10"/>
      <c r="G95" s="246"/>
      <c r="H95" s="246"/>
      <c r="I95" s="246"/>
      <c r="J95" s="246"/>
      <c r="K95" s="246"/>
      <c r="L95" s="21"/>
      <c r="M95" s="246"/>
      <c r="N95" s="21"/>
      <c r="O95" s="90"/>
      <c r="P95" s="71"/>
      <c r="Q95" s="302"/>
      <c r="R95" s="21"/>
      <c r="S95" s="21"/>
      <c r="T95" s="72"/>
    </row>
    <row r="96" spans="2:20" x14ac:dyDescent="0.2">
      <c r="B96" s="451"/>
      <c r="C96" s="449"/>
      <c r="D96" s="418"/>
      <c r="E96" s="449"/>
      <c r="F96" s="8"/>
      <c r="G96" s="247"/>
      <c r="H96" s="247"/>
      <c r="I96" s="247"/>
      <c r="J96" s="247"/>
      <c r="K96" s="247"/>
      <c r="L96" s="18"/>
      <c r="M96" s="247"/>
      <c r="N96" s="18"/>
      <c r="O96" s="247"/>
      <c r="P96" s="65"/>
      <c r="Q96" s="303"/>
      <c r="R96" s="18"/>
      <c r="S96" s="18"/>
      <c r="T96" s="111"/>
    </row>
    <row r="97" spans="2:20" ht="13.8" thickBot="1" x14ac:dyDescent="0.25">
      <c r="B97" s="451"/>
      <c r="C97" s="449"/>
      <c r="D97" s="418"/>
      <c r="E97" s="449"/>
      <c r="F97" s="9"/>
      <c r="G97" s="248"/>
      <c r="H97" s="248"/>
      <c r="I97" s="248"/>
      <c r="J97" s="248"/>
      <c r="K97" s="248"/>
      <c r="L97" s="17"/>
      <c r="M97" s="248"/>
      <c r="N97" s="17"/>
      <c r="O97" s="248"/>
      <c r="P97" s="64"/>
      <c r="Q97" s="300"/>
      <c r="R97" s="17"/>
      <c r="S97" s="17"/>
      <c r="T97" s="267"/>
    </row>
    <row r="98" spans="2:20" ht="14.4" thickTop="1" thickBot="1" x14ac:dyDescent="0.25">
      <c r="B98" s="469"/>
      <c r="C98" s="470"/>
      <c r="D98" s="419"/>
      <c r="E98" s="470"/>
      <c r="F98" s="76" t="str">
        <f>IF(教務委員編集用!F217=0,"",教務委員編集用!F217)</f>
        <v>G-2 4年小計</v>
      </c>
      <c r="G98" s="76" t="str">
        <f>IF(教務委員編集用!G217=0,"",教務委員編集用!G217)</f>
        <v/>
      </c>
      <c r="H98" s="76" t="str">
        <f>IF(教務委員編集用!H217=0,"",教務委員編集用!H217)</f>
        <v/>
      </c>
      <c r="I98" s="76" t="str">
        <f>IF(教務委員編集用!I217=0,"",教務委員編集用!I217)</f>
        <v/>
      </c>
      <c r="J98" s="76">
        <f>IF(教務委員編集用!J217=0,"",教務委員編集用!J217)</f>
        <v>4</v>
      </c>
      <c r="K98" s="76" t="str">
        <f>IF(教務委員編集用!K217=0,"",教務委員編集用!K217)</f>
        <v/>
      </c>
      <c r="L98" s="80" t="str">
        <f>IF(教務委員編集用!L217=0,"",教務委員編集用!L217)</f>
        <v/>
      </c>
      <c r="M98" s="76" t="str">
        <f>IF(教務委員編集用!M217=0,"",教務委員編集用!M217)</f>
        <v/>
      </c>
      <c r="N98" s="80"/>
      <c r="O98" s="76"/>
      <c r="P98" s="79">
        <f>教務委員編集用!T217</f>
        <v>0</v>
      </c>
      <c r="Q98" s="306"/>
      <c r="R98" s="80"/>
      <c r="S98" s="80"/>
      <c r="T98" s="274"/>
    </row>
    <row r="99" spans="2:20" ht="13.8" thickBot="1" x14ac:dyDescent="0.25">
      <c r="F99" s="3" t="str">
        <f>IF(教務委員編集用!F224=0,"",教務委員編集用!F224)</f>
        <v/>
      </c>
      <c r="G99" s="3" t="str">
        <f>IF(教務委員編集用!G224=0,"",教務委員編集用!G224)</f>
        <v/>
      </c>
      <c r="H99" s="3" t="str">
        <f>IF(教務委員編集用!H224=0,"",教務委員編集用!H224)</f>
        <v/>
      </c>
      <c r="I99" s="3" t="str">
        <f>IF(教務委員編集用!I224=0,"",教務委員編集用!I224)</f>
        <v/>
      </c>
      <c r="J99" s="3" t="str">
        <f>IF(教務委員編集用!J224=0,"",教務委員編集用!J224)</f>
        <v/>
      </c>
      <c r="K99" s="3" t="str">
        <f>IF(教務委員編集用!K224=0,"",教務委員編集用!K224)</f>
        <v/>
      </c>
      <c r="L99" s="22" t="str">
        <f>IF(教務委員編集用!L224=0,"",教務委員編集用!L224)</f>
        <v/>
      </c>
      <c r="M99" s="3" t="str">
        <f>IF(教務委員編集用!M224=0,"",教務委員編集用!M224)</f>
        <v/>
      </c>
      <c r="N99" s="3" t="str">
        <f>IF(教務委員編集用!V224=0,"",教務委員編集用!V224)</f>
        <v/>
      </c>
    </row>
    <row r="100" spans="2:20" x14ac:dyDescent="0.2">
      <c r="B100" s="435" t="s">
        <v>156</v>
      </c>
      <c r="C100" s="436"/>
      <c r="D100" s="437" t="s">
        <v>157</v>
      </c>
      <c r="E100" s="437"/>
      <c r="F100" s="420"/>
      <c r="G100" s="421"/>
      <c r="H100" s="421"/>
      <c r="I100" s="421"/>
      <c r="J100" s="421"/>
      <c r="K100" s="421"/>
      <c r="L100" s="421"/>
      <c r="M100" s="421"/>
      <c r="N100" s="421"/>
      <c r="O100" s="421"/>
      <c r="P100" s="422"/>
      <c r="Q100" s="253"/>
      <c r="R100" s="253"/>
      <c r="S100" s="253"/>
      <c r="T100" s="253"/>
    </row>
    <row r="101" spans="2:20" x14ac:dyDescent="0.2">
      <c r="B101" s="413"/>
      <c r="C101" s="414"/>
      <c r="D101" s="438"/>
      <c r="E101" s="438"/>
      <c r="F101" s="423"/>
      <c r="G101" s="424"/>
      <c r="H101" s="424"/>
      <c r="I101" s="424"/>
      <c r="J101" s="424"/>
      <c r="K101" s="424"/>
      <c r="L101" s="424"/>
      <c r="M101" s="424"/>
      <c r="N101" s="424"/>
      <c r="O101" s="424"/>
      <c r="P101" s="425"/>
      <c r="Q101" s="253"/>
      <c r="R101" s="253"/>
      <c r="S101" s="253"/>
      <c r="T101" s="253"/>
    </row>
    <row r="102" spans="2:20" x14ac:dyDescent="0.2">
      <c r="B102" s="413"/>
      <c r="C102" s="414"/>
      <c r="D102" s="438"/>
      <c r="E102" s="438"/>
      <c r="F102" s="426"/>
      <c r="G102" s="427"/>
      <c r="H102" s="427"/>
      <c r="I102" s="427"/>
      <c r="J102" s="427"/>
      <c r="K102" s="427"/>
      <c r="L102" s="427"/>
      <c r="M102" s="427"/>
      <c r="N102" s="427"/>
      <c r="O102" s="427"/>
      <c r="P102" s="428"/>
      <c r="Q102" s="253"/>
      <c r="R102" s="253"/>
      <c r="S102" s="253"/>
      <c r="T102" s="253"/>
    </row>
    <row r="103" spans="2:20" x14ac:dyDescent="0.2">
      <c r="B103" s="413"/>
      <c r="C103" s="414"/>
      <c r="D103" s="438" t="s">
        <v>158</v>
      </c>
      <c r="E103" s="438"/>
      <c r="F103" s="429"/>
      <c r="G103" s="430"/>
      <c r="H103" s="430"/>
      <c r="I103" s="430"/>
      <c r="J103" s="430"/>
      <c r="K103" s="430"/>
      <c r="L103" s="430"/>
      <c r="M103" s="430"/>
      <c r="N103" s="430"/>
      <c r="O103" s="430"/>
      <c r="P103" s="431"/>
      <c r="Q103" s="253"/>
      <c r="R103" s="253"/>
      <c r="S103" s="253"/>
      <c r="T103" s="253"/>
    </row>
    <row r="104" spans="2:20" x14ac:dyDescent="0.2">
      <c r="B104" s="413"/>
      <c r="C104" s="414"/>
      <c r="D104" s="438"/>
      <c r="E104" s="438"/>
      <c r="F104" s="423"/>
      <c r="G104" s="424"/>
      <c r="H104" s="424"/>
      <c r="I104" s="424"/>
      <c r="J104" s="424"/>
      <c r="K104" s="424"/>
      <c r="L104" s="424"/>
      <c r="M104" s="424"/>
      <c r="N104" s="424"/>
      <c r="O104" s="424"/>
      <c r="P104" s="425"/>
      <c r="Q104" s="253"/>
      <c r="R104" s="253"/>
      <c r="S104" s="253"/>
      <c r="T104" s="253"/>
    </row>
    <row r="105" spans="2:20" ht="13.8" thickBot="1" x14ac:dyDescent="0.25">
      <c r="B105" s="415"/>
      <c r="C105" s="416"/>
      <c r="D105" s="439"/>
      <c r="E105" s="439"/>
      <c r="F105" s="432"/>
      <c r="G105" s="433"/>
      <c r="H105" s="433"/>
      <c r="I105" s="433"/>
      <c r="J105" s="433"/>
      <c r="K105" s="433"/>
      <c r="L105" s="433"/>
      <c r="M105" s="433"/>
      <c r="N105" s="433"/>
      <c r="O105" s="433"/>
      <c r="P105" s="434"/>
      <c r="Q105" s="253"/>
      <c r="R105" s="253"/>
      <c r="S105" s="253"/>
      <c r="T105" s="253"/>
    </row>
    <row r="106" spans="2:20" x14ac:dyDescent="0.2">
      <c r="B106" s="411" t="s">
        <v>159</v>
      </c>
      <c r="C106" s="412"/>
      <c r="D106" s="417" t="s">
        <v>160</v>
      </c>
      <c r="E106" s="417"/>
      <c r="F106" s="420"/>
      <c r="G106" s="421"/>
      <c r="H106" s="421"/>
      <c r="I106" s="421"/>
      <c r="J106" s="421"/>
      <c r="K106" s="421"/>
      <c r="L106" s="421"/>
      <c r="M106" s="421"/>
      <c r="N106" s="421"/>
      <c r="O106" s="421"/>
      <c r="P106" s="422"/>
      <c r="Q106" s="253"/>
      <c r="R106" s="253"/>
      <c r="S106" s="253"/>
      <c r="T106" s="253"/>
    </row>
    <row r="107" spans="2:20" x14ac:dyDescent="0.2">
      <c r="B107" s="413"/>
      <c r="C107" s="414"/>
      <c r="D107" s="418"/>
      <c r="E107" s="418"/>
      <c r="F107" s="423"/>
      <c r="G107" s="424"/>
      <c r="H107" s="424"/>
      <c r="I107" s="424"/>
      <c r="J107" s="424"/>
      <c r="K107" s="424"/>
      <c r="L107" s="424"/>
      <c r="M107" s="424"/>
      <c r="N107" s="424"/>
      <c r="O107" s="424"/>
      <c r="P107" s="425"/>
      <c r="Q107" s="253"/>
      <c r="R107" s="253"/>
      <c r="S107" s="253"/>
      <c r="T107" s="253"/>
    </row>
    <row r="108" spans="2:20" x14ac:dyDescent="0.2">
      <c r="B108" s="413"/>
      <c r="C108" s="414"/>
      <c r="D108" s="418"/>
      <c r="E108" s="418"/>
      <c r="F108" s="426"/>
      <c r="G108" s="427"/>
      <c r="H108" s="427"/>
      <c r="I108" s="427"/>
      <c r="J108" s="427"/>
      <c r="K108" s="427"/>
      <c r="L108" s="427"/>
      <c r="M108" s="427"/>
      <c r="N108" s="427"/>
      <c r="O108" s="427"/>
      <c r="P108" s="428"/>
      <c r="Q108" s="253"/>
      <c r="R108" s="253"/>
      <c r="S108" s="253"/>
      <c r="T108" s="253"/>
    </row>
    <row r="109" spans="2:20" x14ac:dyDescent="0.2">
      <c r="B109" s="413"/>
      <c r="C109" s="414"/>
      <c r="D109" s="418" t="s">
        <v>161</v>
      </c>
      <c r="E109" s="418"/>
      <c r="F109" s="429"/>
      <c r="G109" s="430"/>
      <c r="H109" s="430"/>
      <c r="I109" s="430"/>
      <c r="J109" s="430"/>
      <c r="K109" s="430"/>
      <c r="L109" s="430"/>
      <c r="M109" s="430"/>
      <c r="N109" s="430"/>
      <c r="O109" s="430"/>
      <c r="P109" s="431"/>
      <c r="Q109" s="253"/>
      <c r="R109" s="253"/>
      <c r="S109" s="253"/>
      <c r="T109" s="253"/>
    </row>
    <row r="110" spans="2:20" x14ac:dyDescent="0.2">
      <c r="B110" s="413"/>
      <c r="C110" s="414"/>
      <c r="D110" s="418"/>
      <c r="E110" s="418"/>
      <c r="F110" s="423"/>
      <c r="G110" s="424"/>
      <c r="H110" s="424"/>
      <c r="I110" s="424"/>
      <c r="J110" s="424"/>
      <c r="K110" s="424"/>
      <c r="L110" s="424"/>
      <c r="M110" s="424"/>
      <c r="N110" s="424"/>
      <c r="O110" s="424"/>
      <c r="P110" s="425"/>
      <c r="Q110" s="253"/>
      <c r="R110" s="253"/>
      <c r="S110" s="253"/>
      <c r="T110" s="253"/>
    </row>
    <row r="111" spans="2:20" ht="13.8" thickBot="1" x14ac:dyDescent="0.25">
      <c r="B111" s="415"/>
      <c r="C111" s="416"/>
      <c r="D111" s="419"/>
      <c r="E111" s="419"/>
      <c r="F111" s="432"/>
      <c r="G111" s="433"/>
      <c r="H111" s="433"/>
      <c r="I111" s="433"/>
      <c r="J111" s="433"/>
      <c r="K111" s="433"/>
      <c r="L111" s="433"/>
      <c r="M111" s="433"/>
      <c r="N111" s="433"/>
      <c r="O111" s="433"/>
      <c r="P111" s="434"/>
      <c r="Q111" s="253"/>
      <c r="R111" s="253"/>
      <c r="S111" s="253"/>
      <c r="T111" s="253"/>
    </row>
    <row r="112" spans="2:20" x14ac:dyDescent="0.2">
      <c r="F112" s="3" t="str">
        <f>IF(教務委員編集用!F249=0,"",教務委員編集用!F249)</f>
        <v/>
      </c>
      <c r="G112" s="3" t="str">
        <f>IF(教務委員編集用!G249=0,"",教務委員編集用!G249)</f>
        <v/>
      </c>
      <c r="H112" s="3" t="str">
        <f>IF(教務委員編集用!H249=0,"",教務委員編集用!H249)</f>
        <v/>
      </c>
      <c r="I112" s="3" t="str">
        <f>IF(教務委員編集用!I249=0,"",教務委員編集用!I249)</f>
        <v/>
      </c>
      <c r="J112" s="3" t="str">
        <f>IF(教務委員編集用!J249=0,"",教務委員編集用!J249)</f>
        <v/>
      </c>
      <c r="K112" s="3" t="str">
        <f>IF(教務委員編集用!K249=0,"",教務委員編集用!K249)</f>
        <v/>
      </c>
      <c r="L112" s="22" t="str">
        <f>IF(教務委員編集用!L249=0,"",教務委員編集用!L249)</f>
        <v/>
      </c>
      <c r="M112" s="3" t="str">
        <f>IF(教務委員編集用!M249=0,"",教務委員編集用!M249)</f>
        <v/>
      </c>
      <c r="N112" s="3" t="str">
        <f>IF(教務委員編集用!V249=0,"",教務委員編集用!V249)</f>
        <v/>
      </c>
      <c r="R112" s="3" t="str">
        <f>IF(教務委員編集用!W249=0,"",教務委員編集用!W249)</f>
        <v/>
      </c>
      <c r="S112" s="3" t="str">
        <f>IF(教務委員編集用!X249=0,"",教務委員編集用!X249)</f>
        <v/>
      </c>
    </row>
    <row r="113" spans="6:19" x14ac:dyDescent="0.2">
      <c r="F113" s="3" t="str">
        <f>IF(教務委員編集用!F250=0,"",教務委員編集用!F250)</f>
        <v/>
      </c>
      <c r="G113" s="3" t="str">
        <f>IF(教務委員編集用!G250=0,"",教務委員編集用!G250)</f>
        <v/>
      </c>
      <c r="H113" s="3" t="str">
        <f>IF(教務委員編集用!H250=0,"",教務委員編集用!H250)</f>
        <v/>
      </c>
      <c r="I113" s="3" t="str">
        <f>IF(教務委員編集用!I250=0,"",教務委員編集用!I250)</f>
        <v/>
      </c>
      <c r="J113" s="3" t="str">
        <f>IF(教務委員編集用!J250=0,"",教務委員編集用!J250)</f>
        <v/>
      </c>
      <c r="K113" s="3" t="str">
        <f>IF(教務委員編集用!K250=0,"",教務委員編集用!K250)</f>
        <v/>
      </c>
      <c r="L113" s="22" t="str">
        <f>IF(教務委員編集用!L250=0,"",教務委員編集用!L250)</f>
        <v/>
      </c>
      <c r="M113" s="3" t="str">
        <f>IF(教務委員編集用!M250=0,"",教務委員編集用!M250)</f>
        <v/>
      </c>
      <c r="N113" s="3" t="str">
        <f>IF(教務委員編集用!V250=0,"",教務委員編集用!V250)</f>
        <v/>
      </c>
      <c r="R113" s="3" t="str">
        <f>IF(教務委員編集用!W250=0,"",教務委員編集用!W250)</f>
        <v/>
      </c>
      <c r="S113" s="3" t="str">
        <f>IF(教務委員編集用!X250=0,"",教務委員編集用!X250)</f>
        <v/>
      </c>
    </row>
    <row r="114" spans="6:19" x14ac:dyDescent="0.2">
      <c r="F114" s="3" t="str">
        <f>IF(教務委員編集用!F251=0,"",教務委員編集用!F251)</f>
        <v/>
      </c>
      <c r="G114" s="3" t="str">
        <f>IF(教務委員編集用!G251=0,"",教務委員編集用!G251)</f>
        <v/>
      </c>
      <c r="H114" s="3" t="str">
        <f>IF(教務委員編集用!H251=0,"",教務委員編集用!H251)</f>
        <v/>
      </c>
      <c r="I114" s="3" t="str">
        <f>IF(教務委員編集用!I251=0,"",教務委員編集用!I251)</f>
        <v/>
      </c>
      <c r="J114" s="3" t="str">
        <f>IF(教務委員編集用!J251=0,"",教務委員編集用!J251)</f>
        <v/>
      </c>
      <c r="K114" s="3" t="str">
        <f>IF(教務委員編集用!K251=0,"",教務委員編集用!K251)</f>
        <v/>
      </c>
      <c r="L114" s="22" t="str">
        <f>IF(教務委員編集用!L251=0,"",教務委員編集用!L251)</f>
        <v/>
      </c>
      <c r="M114" s="3" t="str">
        <f>IF(教務委員編集用!M251=0,"",教務委員編集用!M251)</f>
        <v/>
      </c>
      <c r="N114" s="3" t="str">
        <f>IF(教務委員編集用!V251=0,"",教務委員編集用!V251)</f>
        <v/>
      </c>
      <c r="R114" s="3" t="str">
        <f>IF(教務委員編集用!W251=0,"",教務委員編集用!W251)</f>
        <v/>
      </c>
      <c r="S114" s="3" t="str">
        <f>IF(教務委員編集用!X251=0,"",教務委員編集用!X251)</f>
        <v/>
      </c>
    </row>
    <row r="115" spans="6:19" x14ac:dyDescent="0.2">
      <c r="F115" s="3" t="str">
        <f>IF(教務委員編集用!F252=0,"",教務委員編集用!F252)</f>
        <v/>
      </c>
      <c r="G115" s="3" t="str">
        <f>IF(教務委員編集用!G252=0,"",教務委員編集用!G252)</f>
        <v/>
      </c>
      <c r="H115" s="3" t="str">
        <f>IF(教務委員編集用!H252=0,"",教務委員編集用!H252)</f>
        <v/>
      </c>
      <c r="I115" s="3" t="str">
        <f>IF(教務委員編集用!I252=0,"",教務委員編集用!I252)</f>
        <v/>
      </c>
      <c r="J115" s="3" t="str">
        <f>IF(教務委員編集用!J252=0,"",教務委員編集用!J252)</f>
        <v/>
      </c>
      <c r="K115" s="3" t="str">
        <f>IF(教務委員編集用!K252=0,"",教務委員編集用!K252)</f>
        <v/>
      </c>
      <c r="L115" s="22" t="str">
        <f>IF(教務委員編集用!L252=0,"",教務委員編集用!L252)</f>
        <v/>
      </c>
      <c r="M115" s="3" t="str">
        <f>IF(教務委員編集用!M252=0,"",教務委員編集用!M252)</f>
        <v/>
      </c>
      <c r="N115" s="3" t="str">
        <f>IF(教務委員編集用!V252=0,"",教務委員編集用!V252)</f>
        <v/>
      </c>
      <c r="R115" s="3" t="str">
        <f>IF(教務委員編集用!W252=0,"",教務委員編集用!W252)</f>
        <v/>
      </c>
      <c r="S115" s="3" t="str">
        <f>IF(教務委員編集用!X252=0,"",教務委員編集用!X252)</f>
        <v/>
      </c>
    </row>
    <row r="116" spans="6:19" x14ac:dyDescent="0.2">
      <c r="F116" s="3" t="str">
        <f>IF(教務委員編集用!F253=0,"",教務委員編集用!F253)</f>
        <v/>
      </c>
      <c r="G116" s="3" t="str">
        <f>IF(教務委員編集用!G253=0,"",教務委員編集用!G253)</f>
        <v/>
      </c>
      <c r="H116" s="3" t="str">
        <f>IF(教務委員編集用!H253=0,"",教務委員編集用!H253)</f>
        <v/>
      </c>
      <c r="I116" s="3" t="str">
        <f>IF(教務委員編集用!I253=0,"",教務委員編集用!I253)</f>
        <v/>
      </c>
      <c r="J116" s="3" t="str">
        <f>IF(教務委員編集用!J253=0,"",教務委員編集用!J253)</f>
        <v/>
      </c>
      <c r="K116" s="3" t="str">
        <f>IF(教務委員編集用!K253=0,"",教務委員編集用!K253)</f>
        <v/>
      </c>
      <c r="L116" s="22" t="str">
        <f>IF(教務委員編集用!L253=0,"",教務委員編集用!L253)</f>
        <v/>
      </c>
      <c r="M116" s="3" t="str">
        <f>IF(教務委員編集用!M253=0,"",教務委員編集用!M253)</f>
        <v/>
      </c>
      <c r="N116" s="3" t="str">
        <f>IF(教務委員編集用!V253=0,"",教務委員編集用!V253)</f>
        <v/>
      </c>
      <c r="R116" s="3" t="str">
        <f>IF(教務委員編集用!W253=0,"",教務委員編集用!W253)</f>
        <v/>
      </c>
      <c r="S116" s="3" t="str">
        <f>IF(教務委員編集用!X253=0,"",教務委員編集用!X253)</f>
        <v/>
      </c>
    </row>
    <row r="117" spans="6:19" x14ac:dyDescent="0.2">
      <c r="F117" s="3" t="str">
        <f>IF(教務委員編集用!F254=0,"",教務委員編集用!F254)</f>
        <v/>
      </c>
      <c r="G117" s="3" t="str">
        <f>IF(教務委員編集用!G254=0,"",教務委員編集用!G254)</f>
        <v/>
      </c>
      <c r="H117" s="3" t="str">
        <f>IF(教務委員編集用!H254=0,"",教務委員編集用!H254)</f>
        <v/>
      </c>
      <c r="I117" s="3" t="str">
        <f>IF(教務委員編集用!I254=0,"",教務委員編集用!I254)</f>
        <v/>
      </c>
      <c r="J117" s="3" t="str">
        <f>IF(教務委員編集用!J254=0,"",教務委員編集用!J254)</f>
        <v/>
      </c>
      <c r="K117" s="3" t="str">
        <f>IF(教務委員編集用!K254=0,"",教務委員編集用!K254)</f>
        <v/>
      </c>
      <c r="L117" s="22" t="str">
        <f>IF(教務委員編集用!L254=0,"",教務委員編集用!L254)</f>
        <v/>
      </c>
      <c r="M117" s="3" t="str">
        <f>IF(教務委員編集用!M254=0,"",教務委員編集用!M254)</f>
        <v/>
      </c>
      <c r="N117" s="3" t="str">
        <f>IF(教務委員編集用!V254=0,"",教務委員編集用!V254)</f>
        <v/>
      </c>
      <c r="R117" s="3" t="str">
        <f>IF(教務委員編集用!W254=0,"",教務委員編集用!W254)</f>
        <v/>
      </c>
      <c r="S117" s="3" t="str">
        <f>IF(教務委員編集用!X254=0,"",教務委員編集用!X254)</f>
        <v/>
      </c>
    </row>
    <row r="118" spans="6:19" x14ac:dyDescent="0.2">
      <c r="F118" s="3" t="str">
        <f>IF(教務委員編集用!F255=0,"",教務委員編集用!F255)</f>
        <v/>
      </c>
      <c r="G118" s="3" t="str">
        <f>IF(教務委員編集用!G255=0,"",教務委員編集用!G255)</f>
        <v/>
      </c>
      <c r="H118" s="3" t="str">
        <f>IF(教務委員編集用!H255=0,"",教務委員編集用!H255)</f>
        <v/>
      </c>
      <c r="I118" s="3" t="str">
        <f>IF(教務委員編集用!I255=0,"",教務委員編集用!I255)</f>
        <v/>
      </c>
      <c r="J118" s="3" t="str">
        <f>IF(教務委員編集用!J255=0,"",教務委員編集用!J255)</f>
        <v/>
      </c>
      <c r="K118" s="3" t="str">
        <f>IF(教務委員編集用!K255=0,"",教務委員編集用!K255)</f>
        <v/>
      </c>
      <c r="L118" s="22" t="str">
        <f>IF(教務委員編集用!L255=0,"",教務委員編集用!L255)</f>
        <v/>
      </c>
      <c r="M118" s="3" t="str">
        <f>IF(教務委員編集用!M255=0,"",教務委員編集用!M255)</f>
        <v/>
      </c>
      <c r="N118" s="3" t="str">
        <f>IF(教務委員編集用!V255=0,"",教務委員編集用!V255)</f>
        <v/>
      </c>
      <c r="R118" s="3" t="str">
        <f>IF(教務委員編集用!W255=0,"",教務委員編集用!W255)</f>
        <v/>
      </c>
      <c r="S118" s="3" t="str">
        <f>IF(教務委員編集用!X255=0,"",教務委員編集用!X255)</f>
        <v/>
      </c>
    </row>
    <row r="119" spans="6:19" x14ac:dyDescent="0.2">
      <c r="F119" s="3" t="str">
        <f>IF(教務委員編集用!F256=0,"",教務委員編集用!F256)</f>
        <v/>
      </c>
      <c r="G119" s="3" t="str">
        <f>IF(教務委員編集用!G256=0,"",教務委員編集用!G256)</f>
        <v/>
      </c>
      <c r="H119" s="3" t="str">
        <f>IF(教務委員編集用!H256=0,"",教務委員編集用!H256)</f>
        <v/>
      </c>
      <c r="I119" s="3" t="str">
        <f>IF(教務委員編集用!I256=0,"",教務委員編集用!I256)</f>
        <v/>
      </c>
      <c r="J119" s="3" t="str">
        <f>IF(教務委員編集用!J256=0,"",教務委員編集用!J256)</f>
        <v/>
      </c>
      <c r="K119" s="3" t="str">
        <f>IF(教務委員編集用!K256=0,"",教務委員編集用!K256)</f>
        <v/>
      </c>
      <c r="L119" s="22" t="str">
        <f>IF(教務委員編集用!L256=0,"",教務委員編集用!L256)</f>
        <v/>
      </c>
      <c r="M119" s="3" t="str">
        <f>IF(教務委員編集用!M256=0,"",教務委員編集用!M256)</f>
        <v/>
      </c>
      <c r="N119" s="3" t="str">
        <f>IF(教務委員編集用!V256=0,"",教務委員編集用!V256)</f>
        <v/>
      </c>
      <c r="R119" s="3" t="str">
        <f>IF(教務委員編集用!W256=0,"",教務委員編集用!W256)</f>
        <v/>
      </c>
      <c r="S119" s="3" t="str">
        <f>IF(教務委員編集用!X256=0,"",教務委員編集用!X256)</f>
        <v/>
      </c>
    </row>
    <row r="120" spans="6:19" x14ac:dyDescent="0.2">
      <c r="F120" s="3" t="str">
        <f>IF(教務委員編集用!F257=0,"",教務委員編集用!F257)</f>
        <v/>
      </c>
      <c r="G120" s="3" t="str">
        <f>IF(教務委員編集用!G257=0,"",教務委員編集用!G257)</f>
        <v/>
      </c>
      <c r="H120" s="3" t="str">
        <f>IF(教務委員編集用!H257=0,"",教務委員編集用!H257)</f>
        <v/>
      </c>
      <c r="I120" s="3" t="str">
        <f>IF(教務委員編集用!I257=0,"",教務委員編集用!I257)</f>
        <v/>
      </c>
      <c r="J120" s="3" t="str">
        <f>IF(教務委員編集用!J257=0,"",教務委員編集用!J257)</f>
        <v/>
      </c>
      <c r="K120" s="3" t="str">
        <f>IF(教務委員編集用!K257=0,"",教務委員編集用!K257)</f>
        <v/>
      </c>
      <c r="L120" s="22" t="str">
        <f>IF(教務委員編集用!L257=0,"",教務委員編集用!L257)</f>
        <v/>
      </c>
      <c r="M120" s="3" t="str">
        <f>IF(教務委員編集用!M257=0,"",教務委員編集用!M257)</f>
        <v/>
      </c>
      <c r="N120" s="3" t="str">
        <f>IF(教務委員編集用!V257=0,"",教務委員編集用!V257)</f>
        <v/>
      </c>
      <c r="R120" s="3" t="str">
        <f>IF(教務委員編集用!W257=0,"",教務委員編集用!W257)</f>
        <v/>
      </c>
      <c r="S120" s="3" t="str">
        <f>IF(教務委員編集用!X257=0,"",教務委員編集用!X257)</f>
        <v/>
      </c>
    </row>
    <row r="121" spans="6:19" x14ac:dyDescent="0.2">
      <c r="F121" s="3" t="str">
        <f>IF(教務委員編集用!F258=0,"",教務委員編集用!F258)</f>
        <v/>
      </c>
      <c r="G121" s="3" t="str">
        <f>IF(教務委員編集用!G258=0,"",教務委員編集用!G258)</f>
        <v/>
      </c>
      <c r="H121" s="3" t="str">
        <f>IF(教務委員編集用!H258=0,"",教務委員編集用!H258)</f>
        <v/>
      </c>
      <c r="I121" s="3" t="str">
        <f>IF(教務委員編集用!I258=0,"",教務委員編集用!I258)</f>
        <v/>
      </c>
      <c r="J121" s="3" t="str">
        <f>IF(教務委員編集用!J258=0,"",教務委員編集用!J258)</f>
        <v/>
      </c>
      <c r="K121" s="3" t="str">
        <f>IF(教務委員編集用!K258=0,"",教務委員編集用!K258)</f>
        <v/>
      </c>
      <c r="L121" s="22" t="str">
        <f>IF(教務委員編集用!L258=0,"",教務委員編集用!L258)</f>
        <v/>
      </c>
      <c r="M121" s="3" t="str">
        <f>IF(教務委員編集用!M258=0,"",教務委員編集用!M258)</f>
        <v/>
      </c>
      <c r="N121" s="3" t="str">
        <f>IF(教務委員編集用!V258=0,"",教務委員編集用!V258)</f>
        <v/>
      </c>
      <c r="R121" s="3" t="str">
        <f>IF(教務委員編集用!W258=0,"",教務委員編集用!W258)</f>
        <v/>
      </c>
      <c r="S121" s="3" t="str">
        <f>IF(教務委員編集用!X258=0,"",教務委員編集用!X258)</f>
        <v/>
      </c>
    </row>
    <row r="122" spans="6:19" x14ac:dyDescent="0.2">
      <c r="F122" s="3" t="str">
        <f>IF(教務委員編集用!F259=0,"",教務委員編集用!F259)</f>
        <v/>
      </c>
      <c r="G122" s="3" t="str">
        <f>IF(教務委員編集用!G259=0,"",教務委員編集用!G259)</f>
        <v/>
      </c>
      <c r="H122" s="3" t="str">
        <f>IF(教務委員編集用!H259=0,"",教務委員編集用!H259)</f>
        <v/>
      </c>
      <c r="I122" s="3" t="str">
        <f>IF(教務委員編集用!I259=0,"",教務委員編集用!I259)</f>
        <v/>
      </c>
      <c r="J122" s="3" t="str">
        <f>IF(教務委員編集用!J259=0,"",教務委員編集用!J259)</f>
        <v/>
      </c>
      <c r="K122" s="3" t="str">
        <f>IF(教務委員編集用!K259=0,"",教務委員編集用!K259)</f>
        <v/>
      </c>
      <c r="L122" s="22" t="str">
        <f>IF(教務委員編集用!L259=0,"",教務委員編集用!L259)</f>
        <v/>
      </c>
      <c r="M122" s="3" t="str">
        <f>IF(教務委員編集用!M259=0,"",教務委員編集用!M259)</f>
        <v/>
      </c>
      <c r="N122" s="3" t="str">
        <f>IF(教務委員編集用!V259=0,"",教務委員編集用!V259)</f>
        <v/>
      </c>
      <c r="R122" s="3" t="str">
        <f>IF(教務委員編集用!W259=0,"",教務委員編集用!W259)</f>
        <v/>
      </c>
      <c r="S122" s="3" t="str">
        <f>IF(教務委員編集用!X259=0,"",教務委員編集用!X259)</f>
        <v/>
      </c>
    </row>
    <row r="123" spans="6:19" x14ac:dyDescent="0.2">
      <c r="F123" s="3" t="str">
        <f>IF(教務委員編集用!F260=0,"",教務委員編集用!F260)</f>
        <v/>
      </c>
      <c r="G123" s="3" t="str">
        <f>IF(教務委員編集用!G260=0,"",教務委員編集用!G260)</f>
        <v/>
      </c>
      <c r="H123" s="3" t="str">
        <f>IF(教務委員編集用!H260=0,"",教務委員編集用!H260)</f>
        <v/>
      </c>
      <c r="I123" s="3" t="str">
        <f>IF(教務委員編集用!I260=0,"",教務委員編集用!I260)</f>
        <v/>
      </c>
      <c r="J123" s="3" t="str">
        <f>IF(教務委員編集用!J260=0,"",教務委員編集用!J260)</f>
        <v/>
      </c>
      <c r="K123" s="3" t="str">
        <f>IF(教務委員編集用!K260=0,"",教務委員編集用!K260)</f>
        <v/>
      </c>
      <c r="L123" s="22" t="str">
        <f>IF(教務委員編集用!L260=0,"",教務委員編集用!L260)</f>
        <v/>
      </c>
      <c r="M123" s="3" t="str">
        <f>IF(教務委員編集用!M260=0,"",教務委員編集用!M260)</f>
        <v/>
      </c>
      <c r="N123" s="3" t="str">
        <f>IF(教務委員編集用!V260=0,"",教務委員編集用!V260)</f>
        <v/>
      </c>
      <c r="R123" s="3" t="str">
        <f>IF(教務委員編集用!W260=0,"",教務委員編集用!W260)</f>
        <v/>
      </c>
      <c r="S123" s="3" t="str">
        <f>IF(教務委員編集用!X260=0,"",教務委員編集用!X260)</f>
        <v/>
      </c>
    </row>
    <row r="124" spans="6:19" x14ac:dyDescent="0.2">
      <c r="F124" s="3" t="str">
        <f>IF(教務委員編集用!F261=0,"",教務委員編集用!F261)</f>
        <v/>
      </c>
      <c r="G124" s="3" t="str">
        <f>IF(教務委員編集用!G261=0,"",教務委員編集用!G261)</f>
        <v/>
      </c>
      <c r="H124" s="3" t="str">
        <f>IF(教務委員編集用!H261=0,"",教務委員編集用!H261)</f>
        <v/>
      </c>
      <c r="I124" s="3" t="str">
        <f>IF(教務委員編集用!I261=0,"",教務委員編集用!I261)</f>
        <v/>
      </c>
      <c r="J124" s="3" t="str">
        <f>IF(教務委員編集用!J261=0,"",教務委員編集用!J261)</f>
        <v/>
      </c>
      <c r="K124" s="3" t="str">
        <f>IF(教務委員編集用!K261=0,"",教務委員編集用!K261)</f>
        <v/>
      </c>
      <c r="L124" s="22" t="str">
        <f>IF(教務委員編集用!L261=0,"",教務委員編集用!L261)</f>
        <v/>
      </c>
      <c r="M124" s="3" t="str">
        <f>IF(教務委員編集用!M261=0,"",教務委員編集用!M261)</f>
        <v/>
      </c>
      <c r="N124" s="3" t="str">
        <f>IF(教務委員編集用!V261=0,"",教務委員編集用!V261)</f>
        <v/>
      </c>
      <c r="R124" s="3" t="str">
        <f>IF(教務委員編集用!W261=0,"",教務委員編集用!W261)</f>
        <v/>
      </c>
      <c r="S124" s="3" t="str">
        <f>IF(教務委員編集用!X261=0,"",教務委員編集用!X261)</f>
        <v/>
      </c>
    </row>
    <row r="125" spans="6:19" x14ac:dyDescent="0.2">
      <c r="F125" s="3" t="str">
        <f>IF(教務委員編集用!F262=0,"",教務委員編集用!F262)</f>
        <v/>
      </c>
      <c r="G125" s="3" t="str">
        <f>IF(教務委員編集用!G262=0,"",教務委員編集用!G262)</f>
        <v/>
      </c>
      <c r="H125" s="3" t="str">
        <f>IF(教務委員編集用!H262=0,"",教務委員編集用!H262)</f>
        <v/>
      </c>
      <c r="I125" s="3" t="str">
        <f>IF(教務委員編集用!I262=0,"",教務委員編集用!I262)</f>
        <v/>
      </c>
      <c r="J125" s="3" t="str">
        <f>IF(教務委員編集用!J262=0,"",教務委員編集用!J262)</f>
        <v/>
      </c>
      <c r="K125" s="3" t="str">
        <f>IF(教務委員編集用!K262=0,"",教務委員編集用!K262)</f>
        <v/>
      </c>
      <c r="L125" s="22" t="str">
        <f>IF(教務委員編集用!L262=0,"",教務委員編集用!L262)</f>
        <v/>
      </c>
      <c r="M125" s="3" t="str">
        <f>IF(教務委員編集用!M262=0,"",教務委員編集用!M262)</f>
        <v/>
      </c>
      <c r="N125" s="3" t="str">
        <f>IF(教務委員編集用!V262=0,"",教務委員編集用!V262)</f>
        <v/>
      </c>
      <c r="R125" s="3" t="str">
        <f>IF(教務委員編集用!W262=0,"",教務委員編集用!W262)</f>
        <v/>
      </c>
      <c r="S125" s="3" t="str">
        <f>IF(教務委員編集用!X262=0,"",教務委員編集用!X262)</f>
        <v/>
      </c>
    </row>
    <row r="126" spans="6:19" x14ac:dyDescent="0.2">
      <c r="F126" s="3" t="str">
        <f>IF(教務委員編集用!F263=0,"",教務委員編集用!F263)</f>
        <v/>
      </c>
      <c r="G126" s="3" t="str">
        <f>IF(教務委員編集用!G263=0,"",教務委員編集用!G263)</f>
        <v/>
      </c>
      <c r="H126" s="3" t="str">
        <f>IF(教務委員編集用!H263=0,"",教務委員編集用!H263)</f>
        <v/>
      </c>
      <c r="I126" s="3" t="str">
        <f>IF(教務委員編集用!I263=0,"",教務委員編集用!I263)</f>
        <v/>
      </c>
      <c r="J126" s="3" t="str">
        <f>IF(教務委員編集用!J263=0,"",教務委員編集用!J263)</f>
        <v/>
      </c>
      <c r="K126" s="3" t="str">
        <f>IF(教務委員編集用!K263=0,"",教務委員編集用!K263)</f>
        <v/>
      </c>
      <c r="L126" s="22" t="str">
        <f>IF(教務委員編集用!L263=0,"",教務委員編集用!L263)</f>
        <v/>
      </c>
      <c r="M126" s="3" t="str">
        <f>IF(教務委員編集用!M263=0,"",教務委員編集用!M263)</f>
        <v/>
      </c>
      <c r="N126" s="3" t="str">
        <f>IF(教務委員編集用!V263=0,"",教務委員編集用!V263)</f>
        <v/>
      </c>
      <c r="R126" s="3" t="str">
        <f>IF(教務委員編集用!W263=0,"",教務委員編集用!W263)</f>
        <v/>
      </c>
      <c r="S126" s="3" t="str">
        <f>IF(教務委員編集用!X263=0,"",教務委員編集用!X263)</f>
        <v/>
      </c>
    </row>
    <row r="127" spans="6:19" x14ac:dyDescent="0.2">
      <c r="F127" s="3" t="str">
        <f>IF(教務委員編集用!F264=0,"",教務委員編集用!F264)</f>
        <v/>
      </c>
      <c r="G127" s="3" t="str">
        <f>IF(教務委員編集用!G264=0,"",教務委員編集用!G264)</f>
        <v/>
      </c>
      <c r="H127" s="3" t="str">
        <f>IF(教務委員編集用!H264=0,"",教務委員編集用!H264)</f>
        <v/>
      </c>
      <c r="I127" s="3" t="str">
        <f>IF(教務委員編集用!I264=0,"",教務委員編集用!I264)</f>
        <v/>
      </c>
      <c r="J127" s="3" t="str">
        <f>IF(教務委員編集用!J264=0,"",教務委員編集用!J264)</f>
        <v/>
      </c>
      <c r="K127" s="3" t="str">
        <f>IF(教務委員編集用!K264=0,"",教務委員編集用!K264)</f>
        <v/>
      </c>
      <c r="L127" s="22" t="str">
        <f>IF(教務委員編集用!L264=0,"",教務委員編集用!L264)</f>
        <v/>
      </c>
      <c r="M127" s="3" t="str">
        <f>IF(教務委員編集用!M264=0,"",教務委員編集用!M264)</f>
        <v/>
      </c>
      <c r="N127" s="3" t="str">
        <f>IF(教務委員編集用!V264=0,"",教務委員編集用!V264)</f>
        <v/>
      </c>
      <c r="R127" s="3" t="str">
        <f>IF(教務委員編集用!W264=0,"",教務委員編集用!W264)</f>
        <v/>
      </c>
      <c r="S127" s="3" t="str">
        <f>IF(教務委員編集用!X264=0,"",教務委員編集用!X264)</f>
        <v/>
      </c>
    </row>
    <row r="128" spans="6:19" x14ac:dyDescent="0.2">
      <c r="F128" s="3" t="str">
        <f>IF(教務委員編集用!F265=0,"",教務委員編集用!F265)</f>
        <v/>
      </c>
      <c r="G128" s="3" t="str">
        <f>IF(教務委員編集用!G265=0,"",教務委員編集用!G265)</f>
        <v/>
      </c>
      <c r="H128" s="3" t="str">
        <f>IF(教務委員編集用!H265=0,"",教務委員編集用!H265)</f>
        <v/>
      </c>
      <c r="I128" s="3" t="str">
        <f>IF(教務委員編集用!I265=0,"",教務委員編集用!I265)</f>
        <v/>
      </c>
      <c r="J128" s="3" t="str">
        <f>IF(教務委員編集用!J265=0,"",教務委員編集用!J265)</f>
        <v/>
      </c>
      <c r="K128" s="3" t="str">
        <f>IF(教務委員編集用!K265=0,"",教務委員編集用!K265)</f>
        <v/>
      </c>
      <c r="L128" s="22" t="str">
        <f>IF(教務委員編集用!L265=0,"",教務委員編集用!L265)</f>
        <v/>
      </c>
      <c r="M128" s="3" t="str">
        <f>IF(教務委員編集用!M265=0,"",教務委員編集用!M265)</f>
        <v/>
      </c>
      <c r="N128" s="3" t="str">
        <f>IF(教務委員編集用!V265=0,"",教務委員編集用!V265)</f>
        <v/>
      </c>
      <c r="R128" s="3" t="str">
        <f>IF(教務委員編集用!W265=0,"",教務委員編集用!W265)</f>
        <v/>
      </c>
      <c r="S128" s="3" t="str">
        <f>IF(教務委員編集用!X265=0,"",教務委員編集用!X265)</f>
        <v/>
      </c>
    </row>
    <row r="129" spans="6:19" x14ac:dyDescent="0.2">
      <c r="F129" s="3" t="str">
        <f>IF(教務委員編集用!F266=0,"",教務委員編集用!F266)</f>
        <v/>
      </c>
      <c r="G129" s="3" t="str">
        <f>IF(教務委員編集用!G266=0,"",教務委員編集用!G266)</f>
        <v/>
      </c>
      <c r="H129" s="3" t="str">
        <f>IF(教務委員編集用!H266=0,"",教務委員編集用!H266)</f>
        <v/>
      </c>
      <c r="I129" s="3" t="str">
        <f>IF(教務委員編集用!I266=0,"",教務委員編集用!I266)</f>
        <v/>
      </c>
      <c r="J129" s="3" t="str">
        <f>IF(教務委員編集用!J266=0,"",教務委員編集用!J266)</f>
        <v/>
      </c>
      <c r="K129" s="3" t="str">
        <f>IF(教務委員編集用!K266=0,"",教務委員編集用!K266)</f>
        <v/>
      </c>
      <c r="L129" s="22" t="str">
        <f>IF(教務委員編集用!L266=0,"",教務委員編集用!L266)</f>
        <v/>
      </c>
      <c r="M129" s="3" t="str">
        <f>IF(教務委員編集用!M266=0,"",教務委員編集用!M266)</f>
        <v/>
      </c>
      <c r="N129" s="3" t="str">
        <f>IF(教務委員編集用!V266=0,"",教務委員編集用!V266)</f>
        <v/>
      </c>
      <c r="R129" s="3" t="str">
        <f>IF(教務委員編集用!W266=0,"",教務委員編集用!W266)</f>
        <v/>
      </c>
      <c r="S129" s="3" t="str">
        <f>IF(教務委員編集用!X266=0,"",教務委員編集用!X266)</f>
        <v/>
      </c>
    </row>
    <row r="130" spans="6:19" x14ac:dyDescent="0.2">
      <c r="F130" s="3" t="str">
        <f>IF(教務委員編集用!F267=0,"",教務委員編集用!F267)</f>
        <v/>
      </c>
      <c r="G130" s="3" t="str">
        <f>IF(教務委員編集用!G267=0,"",教務委員編集用!G267)</f>
        <v/>
      </c>
      <c r="H130" s="3" t="str">
        <f>IF(教務委員編集用!H267=0,"",教務委員編集用!H267)</f>
        <v/>
      </c>
      <c r="I130" s="3" t="str">
        <f>IF(教務委員編集用!I267=0,"",教務委員編集用!I267)</f>
        <v/>
      </c>
      <c r="J130" s="3" t="str">
        <f>IF(教務委員編集用!J267=0,"",教務委員編集用!J267)</f>
        <v/>
      </c>
      <c r="K130" s="3" t="str">
        <f>IF(教務委員編集用!K267=0,"",教務委員編集用!K267)</f>
        <v/>
      </c>
      <c r="L130" s="22" t="str">
        <f>IF(教務委員編集用!L267=0,"",教務委員編集用!L267)</f>
        <v/>
      </c>
      <c r="M130" s="3" t="str">
        <f>IF(教務委員編集用!M267=0,"",教務委員編集用!M267)</f>
        <v/>
      </c>
      <c r="N130" s="3" t="str">
        <f>IF(教務委員編集用!V267=0,"",教務委員編集用!V267)</f>
        <v/>
      </c>
      <c r="R130" s="3" t="str">
        <f>IF(教務委員編集用!W267=0,"",教務委員編集用!W267)</f>
        <v/>
      </c>
      <c r="S130" s="3" t="str">
        <f>IF(教務委員編集用!X267=0,"",教務委員編集用!X267)</f>
        <v/>
      </c>
    </row>
    <row r="131" spans="6:19" x14ac:dyDescent="0.2">
      <c r="F131" s="3" t="str">
        <f>IF(教務委員編集用!F268=0,"",教務委員編集用!F268)</f>
        <v/>
      </c>
      <c r="G131" s="3" t="str">
        <f>IF(教務委員編集用!G268=0,"",教務委員編集用!G268)</f>
        <v/>
      </c>
      <c r="H131" s="3" t="str">
        <f>IF(教務委員編集用!H268=0,"",教務委員編集用!H268)</f>
        <v/>
      </c>
      <c r="I131" s="3" t="str">
        <f>IF(教務委員編集用!I268=0,"",教務委員編集用!I268)</f>
        <v/>
      </c>
      <c r="J131" s="3" t="str">
        <f>IF(教務委員編集用!J268=0,"",教務委員編集用!J268)</f>
        <v/>
      </c>
      <c r="K131" s="3" t="str">
        <f>IF(教務委員編集用!K268=0,"",教務委員編集用!K268)</f>
        <v/>
      </c>
      <c r="L131" s="22" t="str">
        <f>IF(教務委員編集用!L268=0,"",教務委員編集用!L268)</f>
        <v/>
      </c>
      <c r="M131" s="3" t="str">
        <f>IF(教務委員編集用!M268=0,"",教務委員編集用!M268)</f>
        <v/>
      </c>
      <c r="N131" s="3" t="str">
        <f>IF(教務委員編集用!V268=0,"",教務委員編集用!V268)</f>
        <v/>
      </c>
      <c r="R131" s="3" t="str">
        <f>IF(教務委員編集用!W268=0,"",教務委員編集用!W268)</f>
        <v/>
      </c>
      <c r="S131" s="3" t="str">
        <f>IF(教務委員編集用!X268=0,"",教務委員編集用!X268)</f>
        <v/>
      </c>
    </row>
  </sheetData>
  <mergeCells count="64">
    <mergeCell ref="Q2:T3"/>
    <mergeCell ref="B2:D2"/>
    <mergeCell ref="G2:H2"/>
    <mergeCell ref="I2:K2"/>
    <mergeCell ref="L2:M2"/>
    <mergeCell ref="N2:P2"/>
    <mergeCell ref="B78:B88"/>
    <mergeCell ref="C78:C88"/>
    <mergeCell ref="D78:D82"/>
    <mergeCell ref="E78:E82"/>
    <mergeCell ref="D83:D88"/>
    <mergeCell ref="E83:E88"/>
    <mergeCell ref="B89:B98"/>
    <mergeCell ref="C89:C98"/>
    <mergeCell ref="D89:D93"/>
    <mergeCell ref="E89:E93"/>
    <mergeCell ref="D94:D98"/>
    <mergeCell ref="E94:E98"/>
    <mergeCell ref="B68:B77"/>
    <mergeCell ref="C68:C77"/>
    <mergeCell ref="D68:D72"/>
    <mergeCell ref="E68:E72"/>
    <mergeCell ref="D73:D77"/>
    <mergeCell ref="E73:E77"/>
    <mergeCell ref="B47:B67"/>
    <mergeCell ref="C47:C67"/>
    <mergeCell ref="D47:D55"/>
    <mergeCell ref="E47:E55"/>
    <mergeCell ref="D56:D59"/>
    <mergeCell ref="E56:E59"/>
    <mergeCell ref="D60:D63"/>
    <mergeCell ref="E60:E63"/>
    <mergeCell ref="D64:D67"/>
    <mergeCell ref="E64:E67"/>
    <mergeCell ref="B34:B46"/>
    <mergeCell ref="C34:C46"/>
    <mergeCell ref="D34:D41"/>
    <mergeCell ref="E34:E41"/>
    <mergeCell ref="D42:D46"/>
    <mergeCell ref="E42:E46"/>
    <mergeCell ref="B26:B33"/>
    <mergeCell ref="C26:C33"/>
    <mergeCell ref="D26:D29"/>
    <mergeCell ref="E26:E29"/>
    <mergeCell ref="D30:D33"/>
    <mergeCell ref="E30:E33"/>
    <mergeCell ref="B4:C4"/>
    <mergeCell ref="D4:E4"/>
    <mergeCell ref="B5:B25"/>
    <mergeCell ref="C5:C25"/>
    <mergeCell ref="D5:D20"/>
    <mergeCell ref="E5:E20"/>
    <mergeCell ref="D21:D25"/>
    <mergeCell ref="E21:E25"/>
    <mergeCell ref="B100:C105"/>
    <mergeCell ref="D100:E102"/>
    <mergeCell ref="D103:E105"/>
    <mergeCell ref="F100:P102"/>
    <mergeCell ref="F103:P105"/>
    <mergeCell ref="B106:C111"/>
    <mergeCell ref="D106:E108"/>
    <mergeCell ref="D109:E111"/>
    <mergeCell ref="F106:P108"/>
    <mergeCell ref="F109:P111"/>
  </mergeCells>
  <phoneticPr fontId="1"/>
  <dataValidations count="2">
    <dataValidation type="list" allowBlank="1" showInputMessage="1" showErrorMessage="1" sqref="P42:P45 P60 P94:P95 P21:P24 P26 P64 P56:P57 P47:P54 P83:P87 P68:P70 P34:P40 P74 P5:P19">
      <formula1>"5,4,3,2,1,0"</formula1>
    </dataValidation>
    <dataValidation type="list" allowBlank="1" showInputMessage="1" showErrorMessage="1" sqref="O21:O22 O26 O47:O54 O42:O44 O94:O95 O60 O64 O56:O57 O34:O39 O83:O85 O68:O70 O74 O5:O18">
      <formula1>"30分未満,30分～1時間,1～2時間,2～3時間,3時間以上"</formula1>
    </dataValidation>
  </dataValidations>
  <pageMargins left="0.7" right="0.7" top="0.75" bottom="0.75" header="0.3" footer="0.3"/>
  <pageSetup paperSize="9" scale="73" fitToHeight="0" orientation="portrait" verticalDpi="0" r:id="rId1"/>
  <headerFooter>
    <oddHeader>&amp;C&amp;18学習教育目標達成度自己評価シート　&amp;A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92"/>
  <sheetViews>
    <sheetView zoomScale="85" zoomScaleNormal="85" zoomScaleSheetLayoutView="100" workbookViewId="0">
      <pane ySplit="4" topLeftCell="A32" activePane="bottomLeft" state="frozen"/>
      <selection pane="bottomLeft" activeCell="F47" sqref="F47:T48"/>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3" customWidth="1"/>
    <col min="13" max="14" width="7" style="3" customWidth="1"/>
    <col min="15" max="18" width="9.88671875" style="3" customWidth="1"/>
    <col min="19" max="19" width="9.6640625" style="3" customWidth="1"/>
    <col min="20" max="20" width="9" style="22"/>
  </cols>
  <sheetData>
    <row r="1" spans="1:20" ht="13.8" thickBot="1" x14ac:dyDescent="0.25"/>
    <row r="2" spans="1:20" ht="21.75" customHeight="1" thickBot="1" x14ac:dyDescent="0.25">
      <c r="B2" s="473" t="s">
        <v>286</v>
      </c>
      <c r="C2" s="473"/>
      <c r="D2" s="473"/>
      <c r="G2" s="474" t="s">
        <v>284</v>
      </c>
      <c r="H2" s="475"/>
      <c r="I2" s="475" t="str">
        <f>IF('1年生'!I2:K2=0,"",'1年生'!I2:K2)</f>
        <v/>
      </c>
      <c r="J2" s="475"/>
      <c r="K2" s="481"/>
      <c r="L2" s="478" t="s">
        <v>285</v>
      </c>
      <c r="M2" s="475"/>
      <c r="N2" s="475" t="str">
        <f>IF('1年生'!N2:P2=0,"",'1年生'!N2:P2)</f>
        <v/>
      </c>
      <c r="O2" s="475"/>
      <c r="P2" s="481"/>
      <c r="Q2" s="471" t="s">
        <v>312</v>
      </c>
      <c r="R2" s="471"/>
      <c r="S2" s="471"/>
      <c r="T2" s="471"/>
    </row>
    <row r="3" spans="1:20" ht="13.8" thickBot="1" x14ac:dyDescent="0.25">
      <c r="Q3" s="472"/>
      <c r="R3" s="472"/>
      <c r="S3" s="472"/>
      <c r="T3" s="472"/>
    </row>
    <row r="4" spans="1:20" ht="75" customHeight="1" thickBot="1" x14ac:dyDescent="0.25">
      <c r="A4" t="str">
        <f>IF(教務委員編集用!A8=0,"",教務委員編集用!A8)</f>
        <v/>
      </c>
      <c r="B4" s="466" t="str">
        <f>IF(教務委員編集用!B8=0,"",教務委員編集用!B8)</f>
        <v>大項目</v>
      </c>
      <c r="C4" s="467"/>
      <c r="D4" s="467" t="str">
        <f>IF(教務委員編集用!D8=0,"",教務委員編集用!D8)</f>
        <v>細項目</v>
      </c>
      <c r="E4" s="467"/>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x14ac:dyDescent="0.2">
      <c r="B5" s="499" t="str">
        <f>教務委員編集用!B9</f>
        <v>A</v>
      </c>
      <c r="C5" s="492" t="str">
        <f>教務委員編集用!C9</f>
        <v>世界の政治,経済,産業や文化を理解し,その中で自分自身か社会に貢献できる役割が何かを討論し,多面的に物事を考え,行動できる素養を持つ。</v>
      </c>
      <c r="D5" s="495">
        <f>教務委員編集用!D9</f>
        <v>1</v>
      </c>
      <c r="E5" s="492" t="str">
        <f>教務委員編集用!E9</f>
        <v>社会科学および人文科学に興味を持ち,関連知識を理解し身につけられる.また,自分自身と他人との関わりや価値観の相違について理解できる.</v>
      </c>
      <c r="F5" s="26" t="str">
        <f>教務委員編集用!F9</f>
        <v>国語ⅠＡ</v>
      </c>
      <c r="G5" s="26">
        <f>教務委員編集用!G9</f>
        <v>2</v>
      </c>
      <c r="H5" s="26" t="str">
        <f>教務委員編集用!H9</f>
        <v>必修</v>
      </c>
      <c r="I5" s="26" t="str">
        <f>教務委員編集用!I9</f>
        <v>履修</v>
      </c>
      <c r="J5" s="26">
        <f>教務委員編集用!J9</f>
        <v>1</v>
      </c>
      <c r="K5" s="365" t="str">
        <f>教務委員編集用!K9</f>
        <v>通年</v>
      </c>
      <c r="L5" s="26">
        <f>教務委員編集用!L9</f>
        <v>45</v>
      </c>
      <c r="M5" s="26">
        <f>教務委員編集用!M9</f>
        <v>100</v>
      </c>
      <c r="N5" s="26">
        <f>教務委員編集用!N9</f>
        <v>45</v>
      </c>
      <c r="O5" s="60" t="str">
        <f>IF(教務委員編集用!S9=0,"",教務委員編集用!S9)</f>
        <v/>
      </c>
      <c r="P5" s="108" t="str">
        <f>IF(教務委員編集用!T9=0,"",教務委員編集用!T9)</f>
        <v/>
      </c>
      <c r="Q5" s="60" t="str">
        <f>IF(教務委員編集用!O9=0,"",教務委員編集用!O9)</f>
        <v/>
      </c>
      <c r="R5" s="60" t="str">
        <f>IF(教務委員編集用!P9=0,"",教務委員編集用!P9)</f>
        <v/>
      </c>
      <c r="S5" s="60" t="str">
        <f>IF(教務委員編集用!Q9=0,"",教務委員編集用!Q9)</f>
        <v/>
      </c>
      <c r="T5" s="108" t="str">
        <f>IF(教務委員編集用!R9=0,"",教務委員編集用!R9)</f>
        <v/>
      </c>
    </row>
    <row r="6" spans="1:20" ht="13.5" customHeight="1" x14ac:dyDescent="0.2">
      <c r="B6" s="500"/>
      <c r="C6" s="493"/>
      <c r="D6" s="496"/>
      <c r="E6" s="493"/>
      <c r="F6" s="250" t="str">
        <f>教務委員編集用!F10</f>
        <v>国語ⅠＢ</v>
      </c>
      <c r="G6" s="250">
        <f>教務委員編集用!G10</f>
        <v>2</v>
      </c>
      <c r="H6" s="250" t="str">
        <f>教務委員編集用!H10</f>
        <v>必修</v>
      </c>
      <c r="I6" s="250" t="str">
        <f>教務委員編集用!I10</f>
        <v>履修</v>
      </c>
      <c r="J6" s="250">
        <f>教務委員編集用!J10</f>
        <v>1</v>
      </c>
      <c r="K6" s="364" t="str">
        <f>教務委員編集用!K10</f>
        <v>通年</v>
      </c>
      <c r="L6" s="250">
        <f>教務委員編集用!L10</f>
        <v>45</v>
      </c>
      <c r="M6" s="250">
        <f>教務委員編集用!M10</f>
        <v>100</v>
      </c>
      <c r="N6" s="250">
        <f>教務委員編集用!N10</f>
        <v>45</v>
      </c>
      <c r="O6" s="60" t="str">
        <f>IF(教務委員編集用!S10=0,"",教務委員編集用!S10)</f>
        <v/>
      </c>
      <c r="P6" s="108" t="str">
        <f>IF(教務委員編集用!T10=0,"",教務委員編集用!T10)</f>
        <v/>
      </c>
      <c r="Q6" s="60" t="str">
        <f>IF(教務委員編集用!O10=0,"",教務委員編集用!O10)</f>
        <v/>
      </c>
      <c r="R6" s="60" t="str">
        <f>IF(教務委員編集用!P10=0,"",教務委員編集用!P10)</f>
        <v/>
      </c>
      <c r="S6" s="60" t="str">
        <f>IF(教務委員編集用!Q10=0,"",教務委員編集用!Q10)</f>
        <v/>
      </c>
      <c r="T6" s="108" t="str">
        <f>IF(教務委員編集用!R10=0,"",教務委員編集用!R10)</f>
        <v/>
      </c>
    </row>
    <row r="7" spans="1:20" x14ac:dyDescent="0.2">
      <c r="B7" s="500"/>
      <c r="C7" s="493"/>
      <c r="D7" s="496"/>
      <c r="E7" s="493"/>
      <c r="F7" s="250" t="str">
        <f>教務委員編集用!F11</f>
        <v>国語Ⅱ</v>
      </c>
      <c r="G7" s="250">
        <f>教務委員編集用!G11</f>
        <v>2</v>
      </c>
      <c r="H7" s="250" t="str">
        <f>教務委員編集用!H11</f>
        <v>必修</v>
      </c>
      <c r="I7" s="250" t="str">
        <f>教務委員編集用!I11</f>
        <v>履修</v>
      </c>
      <c r="J7" s="250">
        <f>教務委員編集用!J11</f>
        <v>2</v>
      </c>
      <c r="K7" s="364" t="str">
        <f>教務委員編集用!K11</f>
        <v>通年</v>
      </c>
      <c r="L7" s="250">
        <f>教務委員編集用!L11</f>
        <v>45</v>
      </c>
      <c r="M7" s="250">
        <f>教務委員編集用!M11</f>
        <v>100</v>
      </c>
      <c r="N7" s="250">
        <f>教務委員編集用!N11</f>
        <v>45</v>
      </c>
      <c r="O7" s="60" t="str">
        <f>IF(教務委員編集用!S11=0,"",教務委員編集用!S11)</f>
        <v/>
      </c>
      <c r="P7" s="108" t="str">
        <f>IF(教務委員編集用!T11=0,"",教務委員編集用!T11)</f>
        <v/>
      </c>
      <c r="Q7" s="60" t="str">
        <f>IF(教務委員編集用!O11=0,"",教務委員編集用!O11)</f>
        <v/>
      </c>
      <c r="R7" s="60" t="str">
        <f>IF(教務委員編集用!P11=0,"",教務委員編集用!P11)</f>
        <v/>
      </c>
      <c r="S7" s="60" t="str">
        <f>IF(教務委員編集用!Q11=0,"",教務委員編集用!Q11)</f>
        <v/>
      </c>
      <c r="T7" s="108" t="str">
        <f>IF(教務委員編集用!R11=0,"",教務委員編集用!R11)</f>
        <v/>
      </c>
    </row>
    <row r="8" spans="1:20" x14ac:dyDescent="0.2">
      <c r="B8" s="500"/>
      <c r="C8" s="493"/>
      <c r="D8" s="496"/>
      <c r="E8" s="493"/>
      <c r="F8" s="250" t="str">
        <f>教務委員編集用!F12</f>
        <v>国語Ⅲ</v>
      </c>
      <c r="G8" s="250">
        <f>教務委員編集用!G12</f>
        <v>1</v>
      </c>
      <c r="H8" s="250" t="str">
        <f>教務委員編集用!H12</f>
        <v>必修</v>
      </c>
      <c r="I8" s="250" t="str">
        <f>教務委員編集用!I12</f>
        <v>履修</v>
      </c>
      <c r="J8" s="250">
        <f>教務委員編集用!J12</f>
        <v>3</v>
      </c>
      <c r="K8" s="364" t="str">
        <f>教務委員編集用!K12</f>
        <v>半期</v>
      </c>
      <c r="L8" s="250">
        <f>教務委員編集用!L12</f>
        <v>22.5</v>
      </c>
      <c r="M8" s="250">
        <f>教務委員編集用!M12</f>
        <v>100</v>
      </c>
      <c r="N8" s="250">
        <f>教務委員編集用!N12</f>
        <v>22.5</v>
      </c>
      <c r="O8" s="60" t="str">
        <f>IF(教務委員編集用!S12=0,"",教務委員編集用!S12)</f>
        <v/>
      </c>
      <c r="P8" s="108" t="str">
        <f>IF(教務委員編集用!T12=0,"",教務委員編集用!T12)</f>
        <v/>
      </c>
      <c r="Q8" s="60" t="str">
        <f>IF(教務委員編集用!O12=0,"",教務委員編集用!O12)</f>
        <v/>
      </c>
      <c r="R8" s="60" t="str">
        <f>IF(教務委員編集用!P12=0,"",教務委員編集用!P12)</f>
        <v/>
      </c>
      <c r="S8" s="60" t="str">
        <f>IF(教務委員編集用!Q12=0,"",教務委員編集用!Q12)</f>
        <v/>
      </c>
      <c r="T8" s="108" t="str">
        <f>IF(教務委員編集用!R12=0,"",教務委員編集用!R12)</f>
        <v/>
      </c>
    </row>
    <row r="9" spans="1:20" x14ac:dyDescent="0.2">
      <c r="B9" s="500"/>
      <c r="C9" s="493"/>
      <c r="D9" s="496"/>
      <c r="E9" s="493"/>
      <c r="F9" s="250" t="str">
        <f>教務委員編集用!F13</f>
        <v>世界史</v>
      </c>
      <c r="G9" s="250">
        <f>教務委員編集用!G13</f>
        <v>2</v>
      </c>
      <c r="H9" s="250" t="str">
        <f>教務委員編集用!H13</f>
        <v>必修</v>
      </c>
      <c r="I9" s="250" t="str">
        <f>教務委員編集用!I13</f>
        <v>履修</v>
      </c>
      <c r="J9" s="250">
        <f>教務委員編集用!J13</f>
        <v>1</v>
      </c>
      <c r="K9" s="364" t="str">
        <f>教務委員編集用!K13</f>
        <v>通年</v>
      </c>
      <c r="L9" s="250">
        <f>教務委員編集用!L13</f>
        <v>45</v>
      </c>
      <c r="M9" s="250">
        <f>教務委員編集用!M13</f>
        <v>100</v>
      </c>
      <c r="N9" s="250">
        <f>教務委員編集用!N13</f>
        <v>45</v>
      </c>
      <c r="O9" s="60" t="str">
        <f>IF(教務委員編集用!S13=0,"",教務委員編集用!S13)</f>
        <v/>
      </c>
      <c r="P9" s="108" t="str">
        <f>IF(教務委員編集用!T13=0,"",教務委員編集用!T13)</f>
        <v/>
      </c>
      <c r="Q9" s="60" t="str">
        <f>IF(教務委員編集用!O13=0,"",教務委員編集用!O13)</f>
        <v/>
      </c>
      <c r="R9" s="60" t="str">
        <f>IF(教務委員編集用!P13=0,"",教務委員編集用!P13)</f>
        <v/>
      </c>
      <c r="S9" s="60" t="str">
        <f>IF(教務委員編集用!Q13=0,"",教務委員編集用!Q13)</f>
        <v/>
      </c>
      <c r="T9" s="108" t="str">
        <f>IF(教務委員編集用!R13=0,"",教務委員編集用!R13)</f>
        <v/>
      </c>
    </row>
    <row r="10" spans="1:20" x14ac:dyDescent="0.2">
      <c r="B10" s="500"/>
      <c r="C10" s="493"/>
      <c r="D10" s="496"/>
      <c r="E10" s="493"/>
      <c r="F10" s="250" t="str">
        <f>教務委員編集用!F14</f>
        <v>日本史</v>
      </c>
      <c r="G10" s="250">
        <f>教務委員編集用!G14</f>
        <v>2</v>
      </c>
      <c r="H10" s="250" t="str">
        <f>教務委員編集用!H14</f>
        <v>必修</v>
      </c>
      <c r="I10" s="250" t="str">
        <f>教務委員編集用!I14</f>
        <v>履修</v>
      </c>
      <c r="J10" s="250">
        <f>教務委員編集用!J14</f>
        <v>2</v>
      </c>
      <c r="K10" s="364" t="str">
        <f>教務委員編集用!K14</f>
        <v>通年</v>
      </c>
      <c r="L10" s="250">
        <f>教務委員編集用!L14</f>
        <v>45</v>
      </c>
      <c r="M10" s="250">
        <f>教務委員編集用!M14</f>
        <v>100</v>
      </c>
      <c r="N10" s="250">
        <f>教務委員編集用!N14</f>
        <v>45</v>
      </c>
      <c r="O10" s="60" t="str">
        <f>IF(教務委員編集用!S14=0,"",教務委員編集用!S14)</f>
        <v/>
      </c>
      <c r="P10" s="108" t="str">
        <f>IF(教務委員編集用!T14=0,"",教務委員編集用!T14)</f>
        <v/>
      </c>
      <c r="Q10" s="60" t="str">
        <f>IF(教務委員編集用!O14=0,"",教務委員編集用!O14)</f>
        <v/>
      </c>
      <c r="R10" s="60" t="str">
        <f>IF(教務委員編集用!P14=0,"",教務委員編集用!P14)</f>
        <v/>
      </c>
      <c r="S10" s="60" t="str">
        <f>IF(教務委員編集用!Q14=0,"",教務委員編集用!Q14)</f>
        <v/>
      </c>
      <c r="T10" s="108" t="str">
        <f>IF(教務委員編集用!R14=0,"",教務委員編集用!R14)</f>
        <v/>
      </c>
    </row>
    <row r="11" spans="1:20" x14ac:dyDescent="0.2">
      <c r="B11" s="500"/>
      <c r="C11" s="493"/>
      <c r="D11" s="496"/>
      <c r="E11" s="493"/>
      <c r="F11" s="250" t="str">
        <f>教務委員編集用!F15</f>
        <v>現代社会</v>
      </c>
      <c r="G11" s="250">
        <f>教務委員編集用!G15</f>
        <v>1</v>
      </c>
      <c r="H11" s="250" t="str">
        <f>教務委員編集用!H15</f>
        <v>必修</v>
      </c>
      <c r="I11" s="250" t="str">
        <f>教務委員編集用!I15</f>
        <v>履修</v>
      </c>
      <c r="J11" s="250">
        <f>教務委員編集用!J15</f>
        <v>3</v>
      </c>
      <c r="K11" s="364" t="str">
        <f>教務委員編集用!K15</f>
        <v>半期</v>
      </c>
      <c r="L11" s="250">
        <f>教務委員編集用!L15</f>
        <v>22.5</v>
      </c>
      <c r="M11" s="250">
        <f>教務委員編集用!M15</f>
        <v>100</v>
      </c>
      <c r="N11" s="250">
        <f>教務委員編集用!N15</f>
        <v>22.5</v>
      </c>
      <c r="O11" s="60" t="str">
        <f>IF(教務委員編集用!S15=0,"",教務委員編集用!S15)</f>
        <v/>
      </c>
      <c r="P11" s="108" t="str">
        <f>IF(教務委員編集用!T15=0,"",教務委員編集用!T15)</f>
        <v/>
      </c>
      <c r="Q11" s="60" t="str">
        <f>IF(教務委員編集用!O15=0,"",教務委員編集用!O15)</f>
        <v/>
      </c>
      <c r="R11" s="60" t="str">
        <f>IF(教務委員編集用!P15=0,"",教務委員編集用!P15)</f>
        <v/>
      </c>
      <c r="S11" s="60" t="str">
        <f>IF(教務委員編集用!Q15=0,"",教務委員編集用!Q15)</f>
        <v/>
      </c>
      <c r="T11" s="108" t="str">
        <f>IF(教務委員編集用!R15=0,"",教務委員編集用!R15)</f>
        <v/>
      </c>
    </row>
    <row r="12" spans="1:20" x14ac:dyDescent="0.2">
      <c r="B12" s="500"/>
      <c r="C12" s="493"/>
      <c r="D12" s="496"/>
      <c r="E12" s="493"/>
      <c r="F12" s="250" t="str">
        <f>教務委員編集用!F16</f>
        <v>芸術</v>
      </c>
      <c r="G12" s="250">
        <f>教務委員編集用!G16</f>
        <v>1</v>
      </c>
      <c r="H12" s="250" t="str">
        <f>教務委員編集用!H16</f>
        <v>必修</v>
      </c>
      <c r="I12" s="250" t="str">
        <f>教務委員編集用!I16</f>
        <v>履修</v>
      </c>
      <c r="J12" s="250">
        <f>教務委員編集用!J16</f>
        <v>1</v>
      </c>
      <c r="K12" s="364" t="str">
        <f>教務委員編集用!K16</f>
        <v>半期</v>
      </c>
      <c r="L12" s="250">
        <f>教務委員編集用!L16</f>
        <v>22.5</v>
      </c>
      <c r="M12" s="250">
        <f>教務委員編集用!M16</f>
        <v>100</v>
      </c>
      <c r="N12" s="250">
        <f>教務委員編集用!N16</f>
        <v>22.5</v>
      </c>
      <c r="O12" s="60" t="str">
        <f>IF(教務委員編集用!S16=0,"",教務委員編集用!S16)</f>
        <v/>
      </c>
      <c r="P12" s="108" t="str">
        <f>IF(教務委員編集用!T16=0,"",教務委員編集用!T16)</f>
        <v/>
      </c>
      <c r="Q12" s="60" t="str">
        <f>IF(教務委員編集用!O16=0,"",教務委員編集用!O16)</f>
        <v/>
      </c>
      <c r="R12" s="60" t="str">
        <f>IF(教務委員編集用!P16=0,"",教務委員編集用!P16)</f>
        <v/>
      </c>
      <c r="S12" s="60" t="str">
        <f>IF(教務委員編集用!Q16=0,"",教務委員編集用!Q16)</f>
        <v/>
      </c>
      <c r="T12" s="108" t="str">
        <f>IF(教務委員編集用!R16=0,"",教務委員編集用!R16)</f>
        <v/>
      </c>
    </row>
    <row r="13" spans="1:20" ht="14.25" customHeight="1" x14ac:dyDescent="0.2">
      <c r="B13" s="500"/>
      <c r="C13" s="493"/>
      <c r="D13" s="496"/>
      <c r="E13" s="493"/>
      <c r="F13" s="8" t="str">
        <f>教務委員編集用!F17</f>
        <v>国語Ⅳ</v>
      </c>
      <c r="G13" s="8">
        <f>教務委員編集用!G17</f>
        <v>1</v>
      </c>
      <c r="H13" s="8" t="str">
        <f>教務委員編集用!H17</f>
        <v>必修</v>
      </c>
      <c r="I13" s="8" t="str">
        <f>教務委員編集用!I17</f>
        <v>履修</v>
      </c>
      <c r="J13" s="8">
        <f>教務委員編集用!J17</f>
        <v>4</v>
      </c>
      <c r="K13" s="8" t="str">
        <f>教務委員編集用!K17</f>
        <v>半期</v>
      </c>
      <c r="L13" s="8">
        <f>教務委員編集用!L17</f>
        <v>22.5</v>
      </c>
      <c r="M13" s="8">
        <f>教務委員編集用!M17</f>
        <v>100</v>
      </c>
      <c r="N13" s="8">
        <f>教務委員編集用!N17</f>
        <v>22.5</v>
      </c>
      <c r="O13" s="60" t="str">
        <f>IF(教務委員編集用!S17=0,"",教務委員編集用!S17)</f>
        <v/>
      </c>
      <c r="P13" s="108" t="str">
        <f>IF(教務委員編集用!T17=0,"",教務委員編集用!T17)</f>
        <v/>
      </c>
      <c r="Q13" s="60" t="str">
        <f>IF(教務委員編集用!O17=0,"",教務委員編集用!O17)</f>
        <v/>
      </c>
      <c r="R13" s="60" t="str">
        <f>IF(教務委員編集用!P17=0,"",教務委員編集用!P17)</f>
        <v/>
      </c>
      <c r="S13" s="60" t="str">
        <f>IF(教務委員編集用!Q17=0,"",教務委員編集用!Q17)</f>
        <v/>
      </c>
      <c r="T13" s="108" t="str">
        <f>IF(教務委員編集用!R17=0,"",教務委員編集用!R17)</f>
        <v/>
      </c>
    </row>
    <row r="14" spans="1:20" x14ac:dyDescent="0.2">
      <c r="B14" s="500"/>
      <c r="C14" s="493"/>
      <c r="D14" s="496"/>
      <c r="E14" s="493"/>
      <c r="F14" s="8" t="str">
        <f>教務委員編集用!F18</f>
        <v>日本文学</v>
      </c>
      <c r="G14" s="8">
        <f>教務委員編集用!G18</f>
        <v>2</v>
      </c>
      <c r="H14" s="8" t="str">
        <f>教務委員編集用!H18</f>
        <v>必修選択</v>
      </c>
      <c r="I14" s="8" t="str">
        <f>教務委員編集用!I18</f>
        <v>学修</v>
      </c>
      <c r="J14" s="8">
        <f>教務委員編集用!J18</f>
        <v>4</v>
      </c>
      <c r="K14" s="8" t="str">
        <f>教務委員編集用!K18</f>
        <v>半期</v>
      </c>
      <c r="L14" s="35">
        <f>教務委員編集用!L18</f>
        <v>22.5</v>
      </c>
      <c r="M14" s="35">
        <f>教務委員編集用!M18</f>
        <v>100</v>
      </c>
      <c r="N14" s="35">
        <f>教務委員編集用!N18</f>
        <v>0</v>
      </c>
      <c r="O14" s="60" t="str">
        <f>IF(教務委員編集用!S18=0,"",教務委員編集用!S18)</f>
        <v/>
      </c>
      <c r="P14" s="108" t="str">
        <f>IF(教務委員編集用!T18=0,"",教務委員編集用!T18)</f>
        <v/>
      </c>
      <c r="Q14" s="60" t="str">
        <f>IF(教務委員編集用!O18=0,"",教務委員編集用!O18)</f>
        <v/>
      </c>
      <c r="R14" s="60" t="str">
        <f>IF(教務委員編集用!P18=0,"",教務委員編集用!P18)</f>
        <v/>
      </c>
      <c r="S14" s="60" t="str">
        <f>IF(教務委員編集用!Q18=0,"",教務委員編集用!Q18)</f>
        <v/>
      </c>
      <c r="T14" s="108" t="str">
        <f>IF(教務委員編集用!R18=0,"",教務委員編集用!R18)</f>
        <v/>
      </c>
    </row>
    <row r="15" spans="1:20" x14ac:dyDescent="0.2">
      <c r="B15" s="500"/>
      <c r="C15" s="493"/>
      <c r="D15" s="496"/>
      <c r="E15" s="493"/>
      <c r="F15" s="8" t="str">
        <f>教務委員編集用!F19</f>
        <v>日本社会史</v>
      </c>
      <c r="G15" s="8">
        <f>教務委員編集用!G19</f>
        <v>2</v>
      </c>
      <c r="H15" s="8" t="str">
        <f>教務委員編集用!H19</f>
        <v>必修選択</v>
      </c>
      <c r="I15" s="8" t="str">
        <f>教務委員編集用!I19</f>
        <v>学修</v>
      </c>
      <c r="J15" s="8">
        <f>教務委員編集用!J19</f>
        <v>4</v>
      </c>
      <c r="K15" s="8" t="str">
        <f>教務委員編集用!K19</f>
        <v>半期</v>
      </c>
      <c r="L15" s="35">
        <f>教務委員編集用!L19</f>
        <v>22.5</v>
      </c>
      <c r="M15" s="35">
        <f>教務委員編集用!M19</f>
        <v>100</v>
      </c>
      <c r="N15" s="35">
        <f>教務委員編集用!N19</f>
        <v>0</v>
      </c>
      <c r="O15" s="60" t="str">
        <f>IF(教務委員編集用!S19=0,"",教務委員編集用!S19)</f>
        <v/>
      </c>
      <c r="P15" s="108" t="str">
        <f>IF(教務委員編集用!T19=0,"",教務委員編集用!T19)</f>
        <v/>
      </c>
      <c r="Q15" s="60" t="str">
        <f>IF(教務委員編集用!O19=0,"",教務委員編集用!O19)</f>
        <v/>
      </c>
      <c r="R15" s="60" t="str">
        <f>IF(教務委員編集用!P19=0,"",教務委員編集用!P19)</f>
        <v/>
      </c>
      <c r="S15" s="60" t="str">
        <f>IF(教務委員編集用!Q19=0,"",教務委員編集用!Q19)</f>
        <v/>
      </c>
      <c r="T15" s="108" t="str">
        <f>IF(教務委員編集用!R19=0,"",教務委員編集用!R19)</f>
        <v/>
      </c>
    </row>
    <row r="16" spans="1:20" x14ac:dyDescent="0.2">
      <c r="B16" s="500"/>
      <c r="C16" s="493"/>
      <c r="D16" s="496"/>
      <c r="E16" s="493"/>
      <c r="F16" s="8" t="str">
        <f>教務委員編集用!F20</f>
        <v>西洋史</v>
      </c>
      <c r="G16" s="8">
        <f>教務委員編集用!G20</f>
        <v>2</v>
      </c>
      <c r="H16" s="8" t="str">
        <f>教務委員編集用!H20</f>
        <v>必修選択</v>
      </c>
      <c r="I16" s="8" t="str">
        <f>教務委員編集用!I20</f>
        <v>学修</v>
      </c>
      <c r="J16" s="8">
        <f>教務委員編集用!J20</f>
        <v>4</v>
      </c>
      <c r="K16" s="8" t="str">
        <f>教務委員編集用!K20</f>
        <v>半期</v>
      </c>
      <c r="L16" s="35">
        <f>教務委員編集用!L20</f>
        <v>22.5</v>
      </c>
      <c r="M16" s="35">
        <f>教務委員編集用!M20</f>
        <v>100</v>
      </c>
      <c r="N16" s="35">
        <f>教務委員編集用!N20</f>
        <v>0</v>
      </c>
      <c r="O16" s="60" t="str">
        <f>IF(教務委員編集用!S20=0,"",教務委員編集用!S20)</f>
        <v/>
      </c>
      <c r="P16" s="108" t="str">
        <f>IF(教務委員編集用!T20=0,"",教務委員編集用!T20)</f>
        <v/>
      </c>
      <c r="Q16" s="60" t="str">
        <f>IF(教務委員編集用!O20=0,"",教務委員編集用!O20)</f>
        <v/>
      </c>
      <c r="R16" s="60" t="str">
        <f>IF(教務委員編集用!P20=0,"",教務委員編集用!P20)</f>
        <v/>
      </c>
      <c r="S16" s="60" t="str">
        <f>IF(教務委員編集用!Q20=0,"",教務委員編集用!Q20)</f>
        <v/>
      </c>
      <c r="T16" s="108" t="str">
        <f>IF(教務委員編集用!R20=0,"",教務委員編集用!R20)</f>
        <v/>
      </c>
    </row>
    <row r="17" spans="2:20" x14ac:dyDescent="0.2">
      <c r="B17" s="500"/>
      <c r="C17" s="493"/>
      <c r="D17" s="496"/>
      <c r="E17" s="493"/>
      <c r="F17" s="8" t="str">
        <f>教務委員編集用!F21</f>
        <v>社会哲学</v>
      </c>
      <c r="G17" s="8">
        <f>教務委員編集用!G21</f>
        <v>2</v>
      </c>
      <c r="H17" s="8" t="str">
        <f>教務委員編集用!H21</f>
        <v>必修選択</v>
      </c>
      <c r="I17" s="8" t="str">
        <f>教務委員編集用!I21</f>
        <v>学修</v>
      </c>
      <c r="J17" s="8">
        <f>教務委員編集用!J21</f>
        <v>4</v>
      </c>
      <c r="K17" s="8" t="str">
        <f>教務委員編集用!K21</f>
        <v>半期</v>
      </c>
      <c r="L17" s="35">
        <f>教務委員編集用!L21</f>
        <v>22.5</v>
      </c>
      <c r="M17" s="35">
        <f>教務委員編集用!M21</f>
        <v>100</v>
      </c>
      <c r="N17" s="35">
        <f>教務委員編集用!N21</f>
        <v>0</v>
      </c>
      <c r="O17" s="60" t="str">
        <f>IF(教務委員編集用!S21=0,"",教務委員編集用!S21)</f>
        <v/>
      </c>
      <c r="P17" s="108" t="str">
        <f>IF(教務委員編集用!T21=0,"",教務委員編集用!T21)</f>
        <v/>
      </c>
      <c r="Q17" s="60" t="str">
        <f>IF(教務委員編集用!O21=0,"",教務委員編集用!O21)</f>
        <v/>
      </c>
      <c r="R17" s="60" t="str">
        <f>IF(教務委員編集用!P21=0,"",教務委員編集用!P21)</f>
        <v/>
      </c>
      <c r="S17" s="60" t="str">
        <f>IF(教務委員編集用!Q21=0,"",教務委員編集用!Q21)</f>
        <v/>
      </c>
      <c r="T17" s="108" t="str">
        <f>IF(教務委員編集用!R21=0,"",教務委員編集用!R21)</f>
        <v/>
      </c>
    </row>
    <row r="18" spans="2:20" x14ac:dyDescent="0.2">
      <c r="B18" s="500"/>
      <c r="C18" s="493"/>
      <c r="D18" s="496"/>
      <c r="E18" s="493"/>
      <c r="F18" s="8" t="str">
        <f>教務委員編集用!F22</f>
        <v>法学</v>
      </c>
      <c r="G18" s="8">
        <f>教務委員編集用!G22</f>
        <v>2</v>
      </c>
      <c r="H18" s="8" t="str">
        <f>教務委員編集用!H22</f>
        <v>必修選択</v>
      </c>
      <c r="I18" s="8" t="str">
        <f>教務委員編集用!I22</f>
        <v>学修</v>
      </c>
      <c r="J18" s="8">
        <f>教務委員編集用!J22</f>
        <v>4</v>
      </c>
      <c r="K18" s="8" t="str">
        <f>教務委員編集用!K22</f>
        <v>半期</v>
      </c>
      <c r="L18" s="35">
        <f>教務委員編集用!L22</f>
        <v>22.5</v>
      </c>
      <c r="M18" s="35">
        <f>教務委員編集用!M22</f>
        <v>100</v>
      </c>
      <c r="N18" s="35">
        <f>教務委員編集用!N22</f>
        <v>0</v>
      </c>
      <c r="O18" s="60" t="str">
        <f>IF(教務委員編集用!S22=0,"",教務委員編集用!S22)</f>
        <v/>
      </c>
      <c r="P18" s="108" t="str">
        <f>IF(教務委員編集用!T22=0,"",教務委員編集用!T22)</f>
        <v/>
      </c>
      <c r="Q18" s="60" t="str">
        <f>IF(教務委員編集用!O22=0,"",教務委員編集用!O22)</f>
        <v/>
      </c>
      <c r="R18" s="60" t="str">
        <f>IF(教務委員編集用!P22=0,"",教務委員編集用!P22)</f>
        <v/>
      </c>
      <c r="S18" s="60" t="str">
        <f>IF(教務委員編集用!Q22=0,"",教務委員編集用!Q22)</f>
        <v/>
      </c>
      <c r="T18" s="108" t="str">
        <f>IF(教務委員編集用!R22=0,"",教務委員編集用!R22)</f>
        <v/>
      </c>
    </row>
    <row r="19" spans="2:20" x14ac:dyDescent="0.2">
      <c r="B19" s="500"/>
      <c r="C19" s="493"/>
      <c r="D19" s="496"/>
      <c r="E19" s="493"/>
      <c r="F19" s="8" t="str">
        <f>教務委員編集用!F23</f>
        <v>中国語Ⅰ</v>
      </c>
      <c r="G19" s="8">
        <f>教務委員編集用!G23</f>
        <v>2</v>
      </c>
      <c r="H19" s="8" t="str">
        <f>教務委員編集用!H23</f>
        <v>必修選択</v>
      </c>
      <c r="I19" s="8" t="str">
        <f>教務委員編集用!I23</f>
        <v>学修</v>
      </c>
      <c r="J19" s="8">
        <f>教務委員編集用!J23</f>
        <v>4</v>
      </c>
      <c r="K19" s="8" t="str">
        <f>教務委員編集用!K23</f>
        <v>半期</v>
      </c>
      <c r="L19" s="35">
        <f>教務委員編集用!L23</f>
        <v>22.5</v>
      </c>
      <c r="M19" s="35">
        <f>教務委員編集用!M23</f>
        <v>100</v>
      </c>
      <c r="N19" s="35">
        <f>教務委員編集用!N23</f>
        <v>0</v>
      </c>
      <c r="O19" s="60" t="str">
        <f>IF(教務委員編集用!S23=0,"",教務委員編集用!S23)</f>
        <v/>
      </c>
      <c r="P19" s="108" t="str">
        <f>IF(教務委員編集用!T23=0,"",教務委員編集用!T23)</f>
        <v/>
      </c>
      <c r="Q19" s="60" t="str">
        <f>IF(教務委員編集用!O23=0,"",教務委員編集用!O23)</f>
        <v/>
      </c>
      <c r="R19" s="60" t="str">
        <f>IF(教務委員編集用!P23=0,"",教務委員編集用!P23)</f>
        <v/>
      </c>
      <c r="S19" s="60" t="str">
        <f>IF(教務委員編集用!Q23=0,"",教務委員編集用!Q23)</f>
        <v/>
      </c>
      <c r="T19" s="108" t="str">
        <f>IF(教務委員編集用!R23=0,"",教務委員編集用!R23)</f>
        <v/>
      </c>
    </row>
    <row r="20" spans="2:20" x14ac:dyDescent="0.2">
      <c r="B20" s="500"/>
      <c r="C20" s="493"/>
      <c r="D20" s="496"/>
      <c r="E20" s="493"/>
      <c r="F20" s="8" t="str">
        <f>教務委員編集用!F24</f>
        <v>ハングルⅠ</v>
      </c>
      <c r="G20" s="8">
        <f>教務委員編集用!G24</f>
        <v>2</v>
      </c>
      <c r="H20" s="8" t="str">
        <f>教務委員編集用!H24</f>
        <v>必修選択</v>
      </c>
      <c r="I20" s="8" t="str">
        <f>教務委員編集用!I24</f>
        <v>学修</v>
      </c>
      <c r="J20" s="8">
        <f>教務委員編集用!J24</f>
        <v>4</v>
      </c>
      <c r="K20" s="8" t="str">
        <f>教務委員編集用!K24</f>
        <v>半期</v>
      </c>
      <c r="L20" s="35">
        <f>教務委員編集用!L24</f>
        <v>22.5</v>
      </c>
      <c r="M20" s="35">
        <f>教務委員編集用!M24</f>
        <v>100</v>
      </c>
      <c r="N20" s="35">
        <f>教務委員編集用!N24</f>
        <v>0</v>
      </c>
      <c r="O20" s="60" t="str">
        <f>IF(教務委員編集用!S24=0,"",教務委員編集用!S24)</f>
        <v/>
      </c>
      <c r="P20" s="108" t="str">
        <f>IF(教務委員編集用!T24=0,"",教務委員編集用!T24)</f>
        <v/>
      </c>
      <c r="Q20" s="60" t="str">
        <f>IF(教務委員編集用!O24=0,"",教務委員編集用!O24)</f>
        <v/>
      </c>
      <c r="R20" s="60" t="str">
        <f>IF(教務委員編集用!P24=0,"",教務委員編集用!P24)</f>
        <v/>
      </c>
      <c r="S20" s="60" t="str">
        <f>IF(教務委員編集用!Q24=0,"",教務委員編集用!Q24)</f>
        <v/>
      </c>
      <c r="T20" s="108" t="str">
        <f>IF(教務委員編集用!R24=0,"",教務委員編集用!R24)</f>
        <v/>
      </c>
    </row>
    <row r="21" spans="2:20" x14ac:dyDescent="0.2">
      <c r="B21" s="500"/>
      <c r="C21" s="493"/>
      <c r="D21" s="496"/>
      <c r="E21" s="493"/>
      <c r="F21" s="8" t="str">
        <f>教務委員編集用!F25</f>
        <v>日本文化史</v>
      </c>
      <c r="G21" s="8">
        <f>教務委員編集用!G25</f>
        <v>2</v>
      </c>
      <c r="H21" s="8" t="str">
        <f>教務委員編集用!H25</f>
        <v>必修選択</v>
      </c>
      <c r="I21" s="8" t="str">
        <f>教務委員編集用!I25</f>
        <v>学修</v>
      </c>
      <c r="J21" s="8">
        <f>教務委員編集用!J25</f>
        <v>4</v>
      </c>
      <c r="K21" s="8" t="str">
        <f>教務委員編集用!K25</f>
        <v>半期</v>
      </c>
      <c r="L21" s="35">
        <f>教務委員編集用!L25</f>
        <v>22.5</v>
      </c>
      <c r="M21" s="35">
        <f>教務委員編集用!M25</f>
        <v>100</v>
      </c>
      <c r="N21" s="35">
        <f>教務委員編集用!N25</f>
        <v>0</v>
      </c>
      <c r="O21" s="60" t="str">
        <f>IF(教務委員編集用!S25=0,"",教務委員編集用!S25)</f>
        <v/>
      </c>
      <c r="P21" s="108" t="str">
        <f>IF(教務委員編集用!T25=0,"",教務委員編集用!T25)</f>
        <v/>
      </c>
      <c r="Q21" s="60" t="str">
        <f>IF(教務委員編集用!O25=0,"",教務委員編集用!O25)</f>
        <v/>
      </c>
      <c r="R21" s="60" t="str">
        <f>IF(教務委員編集用!P25=0,"",教務委員編集用!P25)</f>
        <v/>
      </c>
      <c r="S21" s="60" t="str">
        <f>IF(教務委員編集用!Q25=0,"",教務委員編集用!Q25)</f>
        <v/>
      </c>
      <c r="T21" s="108" t="str">
        <f>IF(教務委員編集用!R25=0,"",教務委員編集用!R25)</f>
        <v/>
      </c>
    </row>
    <row r="22" spans="2:20" x14ac:dyDescent="0.2">
      <c r="B22" s="500"/>
      <c r="C22" s="493"/>
      <c r="D22" s="496"/>
      <c r="E22" s="493"/>
      <c r="F22" s="8" t="str">
        <f>教務委員編集用!F26</f>
        <v>東洋史</v>
      </c>
      <c r="G22" s="8">
        <f>教務委員編集用!G26</f>
        <v>2</v>
      </c>
      <c r="H22" s="8" t="str">
        <f>教務委員編集用!H26</f>
        <v>必修選択</v>
      </c>
      <c r="I22" s="8" t="str">
        <f>教務委員編集用!I26</f>
        <v>学修</v>
      </c>
      <c r="J22" s="8">
        <f>教務委員編集用!J26</f>
        <v>4</v>
      </c>
      <c r="K22" s="8" t="str">
        <f>教務委員編集用!K26</f>
        <v>半期</v>
      </c>
      <c r="L22" s="35">
        <f>教務委員編集用!L26</f>
        <v>22.5</v>
      </c>
      <c r="M22" s="35">
        <f>教務委員編集用!M26</f>
        <v>100</v>
      </c>
      <c r="N22" s="35">
        <f>教務委員編集用!N26</f>
        <v>0</v>
      </c>
      <c r="O22" s="60" t="str">
        <f>IF(教務委員編集用!S26=0,"",教務委員編集用!S26)</f>
        <v/>
      </c>
      <c r="P22" s="108" t="str">
        <f>IF(教務委員編集用!T26=0,"",教務委員編集用!T26)</f>
        <v/>
      </c>
      <c r="Q22" s="60" t="str">
        <f>IF(教務委員編集用!O26=0,"",教務委員編集用!O26)</f>
        <v/>
      </c>
      <c r="R22" s="60" t="str">
        <f>IF(教務委員編集用!P26=0,"",教務委員編集用!P26)</f>
        <v/>
      </c>
      <c r="S22" s="60" t="str">
        <f>IF(教務委員編集用!Q26=0,"",教務委員編集用!Q26)</f>
        <v/>
      </c>
      <c r="T22" s="108" t="str">
        <f>IF(教務委員編集用!R26=0,"",教務委員編集用!R26)</f>
        <v/>
      </c>
    </row>
    <row r="23" spans="2:20" x14ac:dyDescent="0.2">
      <c r="B23" s="500"/>
      <c r="C23" s="493"/>
      <c r="D23" s="496"/>
      <c r="E23" s="493"/>
      <c r="F23" s="8" t="str">
        <f>教務委員編集用!F27</f>
        <v>論理トレーニング</v>
      </c>
      <c r="G23" s="8">
        <f>教務委員編集用!G27</f>
        <v>2</v>
      </c>
      <c r="H23" s="8" t="str">
        <f>教務委員編集用!H27</f>
        <v>必修選択</v>
      </c>
      <c r="I23" s="8" t="str">
        <f>教務委員編集用!I27</f>
        <v>学修</v>
      </c>
      <c r="J23" s="8">
        <f>教務委員編集用!J27</f>
        <v>4</v>
      </c>
      <c r="K23" s="8" t="str">
        <f>教務委員編集用!K27</f>
        <v>半期</v>
      </c>
      <c r="L23" s="35">
        <f>教務委員編集用!L27</f>
        <v>22.5</v>
      </c>
      <c r="M23" s="35">
        <f>教務委員編集用!M27</f>
        <v>100</v>
      </c>
      <c r="N23" s="35">
        <f>教務委員編集用!N27</f>
        <v>0</v>
      </c>
      <c r="O23" s="60" t="str">
        <f>IF(教務委員編集用!S27=0,"",教務委員編集用!S27)</f>
        <v/>
      </c>
      <c r="P23" s="108" t="str">
        <f>IF(教務委員編集用!T27=0,"",教務委員編集用!T27)</f>
        <v/>
      </c>
      <c r="Q23" s="60" t="str">
        <f>IF(教務委員編集用!O27=0,"",教務委員編集用!O27)</f>
        <v/>
      </c>
      <c r="R23" s="60" t="str">
        <f>IF(教務委員編集用!P27=0,"",教務委員編集用!P27)</f>
        <v/>
      </c>
      <c r="S23" s="60" t="str">
        <f>IF(教務委員編集用!Q27=0,"",教務委員編集用!Q27)</f>
        <v/>
      </c>
      <c r="T23" s="108" t="str">
        <f>IF(教務委員編集用!R27=0,"",教務委員編集用!R27)</f>
        <v/>
      </c>
    </row>
    <row r="24" spans="2:20" x14ac:dyDescent="0.2">
      <c r="B24" s="500"/>
      <c r="C24" s="493"/>
      <c r="D24" s="496"/>
      <c r="E24" s="493"/>
      <c r="F24" s="8" t="str">
        <f>教務委員編集用!F28</f>
        <v>経済学</v>
      </c>
      <c r="G24" s="8">
        <f>教務委員編集用!G28</f>
        <v>2</v>
      </c>
      <c r="H24" s="8" t="str">
        <f>教務委員編集用!H28</f>
        <v>必修選択</v>
      </c>
      <c r="I24" s="8" t="str">
        <f>教務委員編集用!I28</f>
        <v>学修</v>
      </c>
      <c r="J24" s="8">
        <f>教務委員編集用!J28</f>
        <v>4</v>
      </c>
      <c r="K24" s="8" t="str">
        <f>教務委員編集用!K28</f>
        <v>半期</v>
      </c>
      <c r="L24" s="35">
        <f>教務委員編集用!L28</f>
        <v>22.5</v>
      </c>
      <c r="M24" s="35">
        <f>教務委員編集用!M28</f>
        <v>100</v>
      </c>
      <c r="N24" s="35">
        <f>教務委員編集用!N28</f>
        <v>0</v>
      </c>
      <c r="O24" s="60" t="str">
        <f>IF(教務委員編集用!S28=0,"",教務委員編集用!S28)</f>
        <v/>
      </c>
      <c r="P24" s="108" t="str">
        <f>IF(教務委員編集用!T28=0,"",教務委員編集用!T28)</f>
        <v/>
      </c>
      <c r="Q24" s="60" t="str">
        <f>IF(教務委員編集用!O28=0,"",教務委員編集用!O28)</f>
        <v/>
      </c>
      <c r="R24" s="60" t="str">
        <f>IF(教務委員編集用!P28=0,"",教務委員編集用!P28)</f>
        <v/>
      </c>
      <c r="S24" s="60" t="str">
        <f>IF(教務委員編集用!Q28=0,"",教務委員編集用!Q28)</f>
        <v/>
      </c>
      <c r="T24" s="108" t="str">
        <f>IF(教務委員編集用!R28=0,"",教務委員編集用!R28)</f>
        <v/>
      </c>
    </row>
    <row r="25" spans="2:20" x14ac:dyDescent="0.2">
      <c r="B25" s="500"/>
      <c r="C25" s="493"/>
      <c r="D25" s="496"/>
      <c r="E25" s="493"/>
      <c r="F25" s="8" t="str">
        <f>教務委員編集用!F29</f>
        <v>中国語Ⅱ</v>
      </c>
      <c r="G25" s="8">
        <f>教務委員編集用!G29</f>
        <v>2</v>
      </c>
      <c r="H25" s="8" t="str">
        <f>教務委員編集用!H29</f>
        <v>必修選択</v>
      </c>
      <c r="I25" s="8" t="str">
        <f>教務委員編集用!I29</f>
        <v>学修</v>
      </c>
      <c r="J25" s="8">
        <f>教務委員編集用!J29</f>
        <v>4</v>
      </c>
      <c r="K25" s="8" t="str">
        <f>教務委員編集用!K29</f>
        <v>半期</v>
      </c>
      <c r="L25" s="35">
        <f>教務委員編集用!L29</f>
        <v>22.5</v>
      </c>
      <c r="M25" s="35">
        <f>教務委員編集用!M29</f>
        <v>100</v>
      </c>
      <c r="N25" s="35">
        <f>教務委員編集用!N29</f>
        <v>0</v>
      </c>
      <c r="O25" s="60" t="str">
        <f>IF(教務委員編集用!S29=0,"",教務委員編集用!S29)</f>
        <v/>
      </c>
      <c r="P25" s="108" t="str">
        <f>IF(教務委員編集用!T29=0,"",教務委員編集用!T29)</f>
        <v/>
      </c>
      <c r="Q25" s="60" t="str">
        <f>IF(教務委員編集用!O29=0,"",教務委員編集用!O29)</f>
        <v/>
      </c>
      <c r="R25" s="60" t="str">
        <f>IF(教務委員編集用!P29=0,"",教務委員編集用!P29)</f>
        <v/>
      </c>
      <c r="S25" s="60" t="str">
        <f>IF(教務委員編集用!Q29=0,"",教務委員編集用!Q29)</f>
        <v/>
      </c>
      <c r="T25" s="108" t="str">
        <f>IF(教務委員編集用!R29=0,"",教務委員編集用!R29)</f>
        <v/>
      </c>
    </row>
    <row r="26" spans="2:20" x14ac:dyDescent="0.2">
      <c r="B26" s="500"/>
      <c r="C26" s="493"/>
      <c r="D26" s="496"/>
      <c r="E26" s="493"/>
      <c r="F26" s="8" t="str">
        <f>教務委員編集用!F30</f>
        <v>ハングルⅡ</v>
      </c>
      <c r="G26" s="8">
        <f>教務委員編集用!G30</f>
        <v>2</v>
      </c>
      <c r="H26" s="8" t="str">
        <f>教務委員編集用!H30</f>
        <v>必修選択</v>
      </c>
      <c r="I26" s="8" t="str">
        <f>教務委員編集用!I30</f>
        <v>学修</v>
      </c>
      <c r="J26" s="8">
        <f>教務委員編集用!J30</f>
        <v>4</v>
      </c>
      <c r="K26" s="8" t="str">
        <f>教務委員編集用!K30</f>
        <v>半期</v>
      </c>
      <c r="L26" s="35">
        <f>教務委員編集用!L30</f>
        <v>22.5</v>
      </c>
      <c r="M26" s="35">
        <f>教務委員編集用!M30</f>
        <v>100</v>
      </c>
      <c r="N26" s="35">
        <f>教務委員編集用!N30</f>
        <v>0</v>
      </c>
      <c r="O26" s="60" t="str">
        <f>IF(教務委員編集用!S30=0,"",教務委員編集用!S30)</f>
        <v/>
      </c>
      <c r="P26" s="108" t="str">
        <f>IF(教務委員編集用!T30=0,"",教務委員編集用!T30)</f>
        <v/>
      </c>
      <c r="Q26" s="60" t="str">
        <f>IF(教務委員編集用!O30=0,"",教務委員編集用!O30)</f>
        <v/>
      </c>
      <c r="R26" s="60" t="str">
        <f>IF(教務委員編集用!P30=0,"",教務委員編集用!P30)</f>
        <v/>
      </c>
      <c r="S26" s="60" t="str">
        <f>IF(教務委員編集用!Q30=0,"",教務委員編集用!Q30)</f>
        <v/>
      </c>
      <c r="T26" s="108" t="str">
        <f>IF(教務委員編集用!R30=0,"",教務委員編集用!R30)</f>
        <v/>
      </c>
    </row>
    <row r="27" spans="2:20" x14ac:dyDescent="0.2">
      <c r="B27" s="500"/>
      <c r="C27" s="493"/>
      <c r="D27" s="496"/>
      <c r="E27" s="493"/>
      <c r="F27" s="8"/>
      <c r="G27" s="8"/>
      <c r="H27" s="8"/>
      <c r="I27" s="8"/>
      <c r="J27" s="8"/>
      <c r="K27" s="8"/>
      <c r="L27" s="8"/>
      <c r="M27" s="8"/>
      <c r="N27" s="8"/>
      <c r="O27" s="8"/>
      <c r="P27" s="61"/>
      <c r="Q27" s="8"/>
      <c r="R27" s="8"/>
      <c r="S27" s="8"/>
      <c r="T27" s="93"/>
    </row>
    <row r="28" spans="2:20" ht="13.8" thickBot="1" x14ac:dyDescent="0.25">
      <c r="B28" s="500"/>
      <c r="C28" s="493"/>
      <c r="D28" s="497"/>
      <c r="E28" s="494"/>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315</v>
      </c>
      <c r="O28" s="9" t="str">
        <f>IF(教務委員編集用!X36=0,"",教務委員編集用!X36)</f>
        <v/>
      </c>
      <c r="P28" s="49" t="str">
        <f>IF(教務委員編集用!AE36=0,"",教務委員編集用!AE36)</f>
        <v/>
      </c>
      <c r="Q28" s="9"/>
      <c r="R28" s="9"/>
      <c r="S28" s="9"/>
      <c r="T28" s="262" t="str">
        <f>IF(教務委員編集用!W36=0,"",教務委員編集用!W36)</f>
        <v/>
      </c>
    </row>
    <row r="29" spans="2:20" ht="13.8" thickTop="1" x14ac:dyDescent="0.2">
      <c r="B29" s="500"/>
      <c r="C29" s="493"/>
      <c r="D29" s="503">
        <f>教務委員編集用!D37</f>
        <v>2</v>
      </c>
      <c r="E29" s="502" t="str">
        <f>教務委員編集用!E37</f>
        <v>健全な心身の発達について理解して行動でき,考えを述べることができる.</v>
      </c>
      <c r="F29" s="27" t="str">
        <f>教務委員編集用!F37</f>
        <v>保健・体育Ⅰ</v>
      </c>
      <c r="G29" s="27">
        <f>教務委員編集用!G37</f>
        <v>2</v>
      </c>
      <c r="H29" s="27" t="str">
        <f>教務委員編集用!H37</f>
        <v>必修</v>
      </c>
      <c r="I29" s="27" t="str">
        <f>教務委員編集用!I37</f>
        <v>履修</v>
      </c>
      <c r="J29" s="27">
        <f>教務委員編集用!J37</f>
        <v>1</v>
      </c>
      <c r="K29" s="27" t="str">
        <f>教務委員編集用!K37</f>
        <v>通年</v>
      </c>
      <c r="L29" s="27">
        <f>教務委員編集用!L37</f>
        <v>45</v>
      </c>
      <c r="M29" s="27">
        <f>教務委員編集用!M37</f>
        <v>100</v>
      </c>
      <c r="N29" s="27">
        <f>教務委員編集用!N37</f>
        <v>45</v>
      </c>
      <c r="O29" s="45" t="str">
        <f>IF(教務委員編集用!S37=0,"",教務委員編集用!S37)</f>
        <v/>
      </c>
      <c r="P29" s="109" t="str">
        <f>IF(教務委員編集用!T37=0,"",教務委員編集用!T37)</f>
        <v/>
      </c>
      <c r="Q29" s="45" t="str">
        <f>IF(教務委員編集用!O37=0,"",教務委員編集用!O37)</f>
        <v/>
      </c>
      <c r="R29" s="45" t="str">
        <f>IF(教務委員編集用!P37=0,"",教務委員編集用!P37)</f>
        <v/>
      </c>
      <c r="S29" s="45" t="str">
        <f>IF(教務委員編集用!Q37=0,"",教務委員編集用!Q37)</f>
        <v/>
      </c>
      <c r="T29" s="109" t="str">
        <f>IF(教務委員編集用!R37=0,"",教務委員編集用!R37)</f>
        <v/>
      </c>
    </row>
    <row r="30" spans="2:20" x14ac:dyDescent="0.2">
      <c r="B30" s="500"/>
      <c r="C30" s="493"/>
      <c r="D30" s="504"/>
      <c r="E30" s="445"/>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44" t="str">
        <f>IF(教務委員編集用!S38=0,"",教務委員編集用!S38)</f>
        <v/>
      </c>
      <c r="P30" s="93" t="str">
        <f>IF(教務委員編集用!T38=0,"",教務委員編集用!T38)</f>
        <v/>
      </c>
      <c r="Q30" s="44" t="str">
        <f>IF(教務委員編集用!O38=0,"",教務委員編集用!O38)</f>
        <v/>
      </c>
      <c r="R30" s="44" t="str">
        <f>IF(教務委員編集用!P38=0,"",教務委員編集用!P38)</f>
        <v/>
      </c>
      <c r="S30" s="44" t="str">
        <f>IF(教務委員編集用!Q38=0,"",教務委員編集用!Q38)</f>
        <v/>
      </c>
      <c r="T30" s="93" t="str">
        <f>IF(教務委員編集用!R38=0,"",教務委員編集用!R38)</f>
        <v/>
      </c>
    </row>
    <row r="31" spans="2:20" x14ac:dyDescent="0.2">
      <c r="B31" s="500"/>
      <c r="C31" s="493"/>
      <c r="D31" s="504"/>
      <c r="E31" s="445"/>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44" t="str">
        <f>IF(教務委員編集用!S39=0,"",教務委員編集用!S39)</f>
        <v/>
      </c>
      <c r="P31" s="93" t="str">
        <f>IF(教務委員編集用!T39=0,"",教務委員編集用!T39)</f>
        <v/>
      </c>
      <c r="Q31" s="44" t="str">
        <f>IF(教務委員編集用!O39=0,"",教務委員編集用!O39)</f>
        <v/>
      </c>
      <c r="R31" s="44" t="str">
        <f>IF(教務委員編集用!P39=0,"",教務委員編集用!P39)</f>
        <v/>
      </c>
      <c r="S31" s="44" t="str">
        <f>IF(教務委員編集用!Q39=0,"",教務委員編集用!Q39)</f>
        <v/>
      </c>
      <c r="T31" s="93" t="str">
        <f>IF(教務委員編集用!R39=0,"",教務委員編集用!R39)</f>
        <v/>
      </c>
    </row>
    <row r="32" spans="2:20" ht="14.25" customHeight="1" x14ac:dyDescent="0.2">
      <c r="B32" s="500"/>
      <c r="C32" s="493"/>
      <c r="D32" s="504"/>
      <c r="E32" s="445"/>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44" t="str">
        <f>IF(教務委員編集用!S40=0,"",教務委員編集用!S40)</f>
        <v/>
      </c>
      <c r="P32" s="93" t="str">
        <f>IF(教務委員編集用!T40=0,"",教務委員編集用!T40)</f>
        <v/>
      </c>
      <c r="Q32" s="44" t="str">
        <f>IF(教務委員編集用!O40=0,"",教務委員編集用!O40)</f>
        <v/>
      </c>
      <c r="R32" s="44" t="str">
        <f>IF(教務委員編集用!P40=0,"",教務委員編集用!P40)</f>
        <v/>
      </c>
      <c r="S32" s="44" t="str">
        <f>IF(教務委員編集用!Q40=0,"",教務委員編集用!Q40)</f>
        <v/>
      </c>
      <c r="T32" s="93" t="str">
        <f>IF(教務委員編集用!R40=0,"",教務委員編集用!R40)</f>
        <v/>
      </c>
    </row>
    <row r="33" spans="2:20" x14ac:dyDescent="0.2">
      <c r="B33" s="500"/>
      <c r="C33" s="493"/>
      <c r="D33" s="504"/>
      <c r="E33" s="445"/>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118"/>
      <c r="P33" s="122"/>
      <c r="Q33" s="255"/>
      <c r="R33" s="255"/>
      <c r="S33" s="255"/>
      <c r="T33" s="261"/>
    </row>
    <row r="34" spans="2:20" ht="13.8" thickBot="1" x14ac:dyDescent="0.25">
      <c r="B34" s="500"/>
      <c r="C34" s="493"/>
      <c r="D34" s="504"/>
      <c r="E34" s="445"/>
      <c r="F34" s="9"/>
      <c r="G34" s="9"/>
      <c r="H34" s="9"/>
      <c r="I34" s="9"/>
      <c r="J34" s="9"/>
      <c r="K34" s="9"/>
      <c r="L34" s="9"/>
      <c r="M34" s="9"/>
      <c r="N34" s="9"/>
      <c r="O34" s="9"/>
      <c r="P34" s="62"/>
      <c r="Q34" s="9"/>
      <c r="R34" s="9"/>
      <c r="S34" s="9"/>
      <c r="T34" s="262"/>
    </row>
    <row r="35" spans="2:20" ht="13.8" thickTop="1" x14ac:dyDescent="0.2">
      <c r="B35" s="500"/>
      <c r="C35" s="493"/>
      <c r="D35" s="417"/>
      <c r="E35" s="446"/>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0" t="str">
        <f>IF(教務委員編集用!AE47=0,"",教務委員編集用!AE47)</f>
        <v/>
      </c>
      <c r="Q35" s="8"/>
      <c r="R35" s="8"/>
      <c r="S35" s="8"/>
      <c r="T35" s="93" t="str">
        <f>IF(教務委員編集用!W47=0,"",教務委員編集用!W47)</f>
        <v/>
      </c>
    </row>
    <row r="36" spans="2:20" ht="13.8" thickBot="1" x14ac:dyDescent="0.25">
      <c r="B36" s="501"/>
      <c r="C36" s="498"/>
      <c r="D36" s="5"/>
      <c r="E36" s="23"/>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540</v>
      </c>
      <c r="O36" s="12" t="str">
        <f>IF(教務委員編集用!X48=0,"",教務委員編集用!X48)</f>
        <v/>
      </c>
      <c r="P36" s="54" t="str">
        <f>IF(教務委員編集用!AE48=0,"",教務委員編集用!AE48)</f>
        <v/>
      </c>
      <c r="Q36" s="12"/>
      <c r="R36" s="12"/>
      <c r="S36" s="12"/>
      <c r="T36" s="307" t="str">
        <f>IF(教務委員編集用!W48=0,"",教務委員編集用!W48)</f>
        <v/>
      </c>
    </row>
    <row r="37" spans="2:20" x14ac:dyDescent="0.2">
      <c r="B37" s="468" t="str">
        <f>教務委員編集用!B49</f>
        <v>B</v>
      </c>
      <c r="C37" s="462" t="str">
        <f>教務委員編集用!C49</f>
        <v>自然環境や社会の問題に関心を持ち,技術者としての役割と責任について考えを述べる素養を持つ。(技術者倫理)</v>
      </c>
      <c r="D37" s="417">
        <f>教務委員編集用!D49</f>
        <v>1</v>
      </c>
      <c r="E37" s="446"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45" t="str">
        <f>IF(教務委員編集用!S49=0,"",教務委員編集用!S49)</f>
        <v/>
      </c>
      <c r="P37" s="109" t="str">
        <f>IF(教務委員編集用!T49=0,"",教務委員編集用!T49)</f>
        <v/>
      </c>
      <c r="Q37" s="45" t="str">
        <f>IF(教務委員編集用!O49=0,"",教務委員編集用!O49)</f>
        <v/>
      </c>
      <c r="R37" s="45" t="str">
        <f>IF(教務委員編集用!P49=0,"",教務委員編集用!P49)</f>
        <v/>
      </c>
      <c r="S37" s="45" t="str">
        <f>IF(教務委員編集用!Q49=0,"",教務委員編集用!Q49)</f>
        <v/>
      </c>
      <c r="T37" s="109" t="str">
        <f>IF(教務委員編集用!R49=0,"",教務委員編集用!R49)</f>
        <v/>
      </c>
    </row>
    <row r="38" spans="2:20" x14ac:dyDescent="0.2">
      <c r="B38" s="451"/>
      <c r="C38" s="453"/>
      <c r="D38" s="418"/>
      <c r="E38" s="449"/>
      <c r="F38" s="8"/>
      <c r="G38" s="8"/>
      <c r="H38" s="8"/>
      <c r="I38" s="8"/>
      <c r="J38" s="8"/>
      <c r="K38" s="8"/>
      <c r="L38" s="8"/>
      <c r="M38" s="8"/>
      <c r="N38" s="8"/>
      <c r="O38" s="8"/>
      <c r="P38" s="65"/>
      <c r="Q38" s="8"/>
      <c r="R38" s="8"/>
      <c r="S38" s="8"/>
      <c r="T38" s="93"/>
    </row>
    <row r="39" spans="2:20" ht="13.8" thickBot="1" x14ac:dyDescent="0.25">
      <c r="B39" s="451"/>
      <c r="C39" s="453"/>
      <c r="D39" s="418"/>
      <c r="E39" s="449"/>
      <c r="F39" s="9"/>
      <c r="G39" s="9"/>
      <c r="H39" s="9"/>
      <c r="I39" s="9"/>
      <c r="J39" s="9"/>
      <c r="K39" s="9"/>
      <c r="L39" s="9"/>
      <c r="M39" s="9"/>
      <c r="N39" s="9"/>
      <c r="O39" s="9"/>
      <c r="P39" s="64"/>
      <c r="Q39" s="9"/>
      <c r="R39" s="9"/>
      <c r="S39" s="9"/>
      <c r="T39" s="262"/>
    </row>
    <row r="40" spans="2:20" ht="14.4" thickTop="1" thickBot="1" x14ac:dyDescent="0.25">
      <c r="B40" s="451"/>
      <c r="C40" s="453"/>
      <c r="D40" s="441"/>
      <c r="E40" s="455"/>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52" t="str">
        <f>IF(教務委員編集用!AE55=0,"",教務委員編集用!AE55)</f>
        <v/>
      </c>
      <c r="Q40" s="9"/>
      <c r="R40" s="9"/>
      <c r="S40" s="9"/>
      <c r="T40" s="262"/>
    </row>
    <row r="41" spans="2:20" ht="13.8" thickTop="1" x14ac:dyDescent="0.2">
      <c r="B41" s="451"/>
      <c r="C41" s="453"/>
      <c r="D41" s="456">
        <f>教務委員編集用!D56</f>
        <v>2</v>
      </c>
      <c r="E41" s="446"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57" t="str">
        <f>IF(O37=0,"",O37)</f>
        <v/>
      </c>
      <c r="P41" s="278" t="str">
        <f>IF(P37=0,"",P37)</f>
        <v/>
      </c>
      <c r="Q41" s="296" t="str">
        <f>IF(Q37=0,"",Q37)</f>
        <v/>
      </c>
      <c r="R41" s="57" t="str">
        <f t="shared" ref="R41:T41" si="0">IF(R37=0,"",R37)</f>
        <v/>
      </c>
      <c r="S41" s="57" t="str">
        <f t="shared" si="0"/>
        <v/>
      </c>
      <c r="T41" s="278" t="str">
        <f t="shared" si="0"/>
        <v/>
      </c>
    </row>
    <row r="42" spans="2:20" x14ac:dyDescent="0.2">
      <c r="B42" s="451"/>
      <c r="C42" s="453"/>
      <c r="D42" s="457"/>
      <c r="E42" s="449"/>
      <c r="F42" s="8"/>
      <c r="G42" s="8"/>
      <c r="H42" s="8"/>
      <c r="I42" s="8"/>
      <c r="J42" s="8"/>
      <c r="K42" s="8"/>
      <c r="L42" s="8"/>
      <c r="M42" s="8"/>
      <c r="N42" s="8"/>
      <c r="O42" s="8"/>
      <c r="P42" s="65"/>
      <c r="Q42" s="8"/>
      <c r="R42" s="8"/>
      <c r="S42" s="8"/>
      <c r="T42" s="93"/>
    </row>
    <row r="43" spans="2:20" ht="13.8" thickBot="1" x14ac:dyDescent="0.25">
      <c r="B43" s="451"/>
      <c r="C43" s="453"/>
      <c r="D43" s="457"/>
      <c r="E43" s="449"/>
      <c r="F43" s="9"/>
      <c r="G43" s="9"/>
      <c r="H43" s="9"/>
      <c r="I43" s="9"/>
      <c r="J43" s="9"/>
      <c r="K43" s="9"/>
      <c r="L43" s="9"/>
      <c r="M43" s="9"/>
      <c r="N43" s="9"/>
      <c r="O43" s="9"/>
      <c r="P43" s="64"/>
      <c r="Q43" s="9"/>
      <c r="R43" s="9"/>
      <c r="S43" s="9"/>
      <c r="T43" s="262"/>
    </row>
    <row r="44" spans="2:20" ht="13.8" thickTop="1" x14ac:dyDescent="0.2">
      <c r="B44" s="451"/>
      <c r="C44" s="453"/>
      <c r="D44" s="457"/>
      <c r="E44" s="449"/>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51" t="str">
        <f>IF(教務委員編集用!AE62=0,"",教務委員編集用!AE62)</f>
        <v/>
      </c>
      <c r="Q44" s="8"/>
      <c r="R44" s="8"/>
      <c r="S44" s="8"/>
      <c r="T44" s="93"/>
    </row>
    <row r="45" spans="2:20" ht="13.8" thickBot="1" x14ac:dyDescent="0.25">
      <c r="B45" s="488"/>
      <c r="C45" s="489"/>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91" t="str">
        <f>IF(教務委員編集用!AE63=0,"",教務委員編集用!AE63)</f>
        <v/>
      </c>
      <c r="Q45" s="12"/>
      <c r="R45" s="12"/>
      <c r="S45" s="12"/>
      <c r="T45" s="307"/>
    </row>
    <row r="46" spans="2:20" ht="13.5" customHeight="1" x14ac:dyDescent="0.2">
      <c r="B46" s="458" t="str">
        <f>教務委員編集用!B64</f>
        <v>C</v>
      </c>
      <c r="C46" s="460" t="str">
        <f>教務委員編集用!C64</f>
        <v>機械,電気電子,情報または土木の工学分野(以下「基盤となる工学分野」という。)に必要な数学,自然科学の知識を有し,情報技術に関する基礎知識を習得して活用できる。</v>
      </c>
      <c r="D46" s="440">
        <f>教務委員編集用!D64</f>
        <v>1</v>
      </c>
      <c r="E46" s="454"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6" t="str">
        <f>IF(教務委員編集用!S64=0,"",教務委員編集用!S64)</f>
        <v/>
      </c>
      <c r="P46" s="92" t="str">
        <f>IF(教務委員編集用!T64=0,"",教務委員編集用!T64)</f>
        <v/>
      </c>
      <c r="Q46" s="46" t="str">
        <f>IF(教務委員編集用!O64=0,"",教務委員編集用!O64)</f>
        <v/>
      </c>
      <c r="R46" s="46" t="str">
        <f>IF(教務委員編集用!P64=0,"",教務委員編集用!P64)</f>
        <v/>
      </c>
      <c r="S46" s="46" t="str">
        <f>IF(教務委員編集用!Q64=0,"",教務委員編集用!Q64)</f>
        <v/>
      </c>
      <c r="T46" s="92" t="str">
        <f>IF(教務委員編集用!R64=0,"",教務委員編集用!R64)</f>
        <v/>
      </c>
    </row>
    <row r="47" spans="2:20" ht="13.5" customHeight="1" x14ac:dyDescent="0.2">
      <c r="B47" s="459"/>
      <c r="C47" s="461"/>
      <c r="D47" s="417"/>
      <c r="E47" s="446"/>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44" t="str">
        <f>IF(教務委員編集用!S65=0,"",教務委員編集用!S65)</f>
        <v/>
      </c>
      <c r="P47" s="93" t="str">
        <f>IF(教務委員編集用!T65=0,"",教務委員編集用!T65)</f>
        <v/>
      </c>
      <c r="Q47" s="44" t="str">
        <f>IF(教務委員編集用!O65=0,"",教務委員編集用!O65)</f>
        <v/>
      </c>
      <c r="R47" s="44" t="str">
        <f>IF(教務委員編集用!P65=0,"",教務委員編集用!P65)</f>
        <v/>
      </c>
      <c r="S47" s="44" t="str">
        <f>IF(教務委員編集用!Q65=0,"",教務委員編集用!Q65)</f>
        <v/>
      </c>
      <c r="T47" s="93" t="str">
        <f>IF(教務委員編集用!R65=0,"",教務委員編集用!R65)</f>
        <v/>
      </c>
    </row>
    <row r="48" spans="2:20" ht="13.5" customHeight="1" x14ac:dyDescent="0.2">
      <c r="B48" s="459"/>
      <c r="C48" s="461"/>
      <c r="D48" s="417"/>
      <c r="E48" s="446"/>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44" t="str">
        <f>IF(教務委員編集用!S66=0,"",教務委員編集用!S66)</f>
        <v/>
      </c>
      <c r="P48" s="93" t="str">
        <f>IF(教務委員編集用!T66=0,"",教務委員編集用!T66)</f>
        <v/>
      </c>
      <c r="Q48" s="44" t="str">
        <f>IF(教務委員編集用!O66=0,"",教務委員編集用!O66)</f>
        <v/>
      </c>
      <c r="R48" s="44" t="str">
        <f>IF(教務委員編集用!P66=0,"",教務委員編集用!P66)</f>
        <v/>
      </c>
      <c r="S48" s="44" t="str">
        <f>IF(教務委員編集用!Q66=0,"",教務委員編集用!Q66)</f>
        <v/>
      </c>
      <c r="T48" s="93" t="str">
        <f>IF(教務委員編集用!R66=0,"",教務委員編集用!R66)</f>
        <v/>
      </c>
    </row>
    <row r="49" spans="2:20" ht="13.5" customHeight="1" x14ac:dyDescent="0.2">
      <c r="B49" s="459"/>
      <c r="C49" s="461"/>
      <c r="D49" s="417"/>
      <c r="E49" s="446"/>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44" t="str">
        <f>IF(教務委員編集用!S67=0,"",教務委員編集用!S67)</f>
        <v/>
      </c>
      <c r="P49" s="93" t="str">
        <f>IF(教務委員編集用!T67=0,"",教務委員編集用!T67)</f>
        <v/>
      </c>
      <c r="Q49" s="44" t="str">
        <f>IF(教務委員編集用!O67=0,"",教務委員編集用!O67)</f>
        <v/>
      </c>
      <c r="R49" s="44" t="str">
        <f>IF(教務委員編集用!P67=0,"",教務委員編集用!P67)</f>
        <v/>
      </c>
      <c r="S49" s="44" t="str">
        <f>IF(教務委員編集用!Q67=0,"",教務委員編集用!Q67)</f>
        <v/>
      </c>
      <c r="T49" s="93" t="str">
        <f>IF(教務委員編集用!R67=0,"",教務委員編集用!R67)</f>
        <v/>
      </c>
    </row>
    <row r="50" spans="2:20" ht="13.5" customHeight="1" x14ac:dyDescent="0.2">
      <c r="B50" s="459"/>
      <c r="C50" s="461"/>
      <c r="D50" s="417"/>
      <c r="E50" s="446"/>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44" t="str">
        <f>IF(教務委員編集用!S68=0,"",教務委員編集用!S68)</f>
        <v/>
      </c>
      <c r="P50" s="93" t="str">
        <f>IF(教務委員編集用!T68=0,"",教務委員編集用!T68)</f>
        <v/>
      </c>
      <c r="Q50" s="44" t="str">
        <f>IF(教務委員編集用!O68=0,"",教務委員編集用!O68)</f>
        <v/>
      </c>
      <c r="R50" s="44" t="str">
        <f>IF(教務委員編集用!P68=0,"",教務委員編集用!P68)</f>
        <v/>
      </c>
      <c r="S50" s="44" t="str">
        <f>IF(教務委員編集用!Q68=0,"",教務委員編集用!Q68)</f>
        <v/>
      </c>
      <c r="T50" s="93" t="str">
        <f>IF(教務委員編集用!R68=0,"",教務委員編集用!R68)</f>
        <v/>
      </c>
    </row>
    <row r="51" spans="2:20" ht="13.5" customHeight="1" x14ac:dyDescent="0.2">
      <c r="B51" s="459"/>
      <c r="C51" s="461"/>
      <c r="D51" s="417"/>
      <c r="E51" s="446"/>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44" t="str">
        <f>IF(教務委員編集用!S69=0,"",教務委員編集用!S69)</f>
        <v/>
      </c>
      <c r="P51" s="93" t="str">
        <f>IF(教務委員編集用!T69=0,"",教務委員編集用!T69)</f>
        <v/>
      </c>
      <c r="Q51" s="44" t="str">
        <f>IF(教務委員編集用!O69=0,"",教務委員編集用!O69)</f>
        <v/>
      </c>
      <c r="R51" s="44" t="str">
        <f>IF(教務委員編集用!P69=0,"",教務委員編集用!P69)</f>
        <v/>
      </c>
      <c r="S51" s="44" t="str">
        <f>IF(教務委員編集用!Q69=0,"",教務委員編集用!Q69)</f>
        <v/>
      </c>
      <c r="T51" s="93" t="str">
        <f>IF(教務委員編集用!R69=0,"",教務委員編集用!R69)</f>
        <v/>
      </c>
    </row>
    <row r="52" spans="2:20" ht="13.5" customHeight="1" x14ac:dyDescent="0.2">
      <c r="B52" s="459"/>
      <c r="C52" s="461"/>
      <c r="D52" s="417"/>
      <c r="E52" s="446"/>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44" t="str">
        <f>IF(教務委員編集用!S70=0,"",教務委員編集用!S70)</f>
        <v/>
      </c>
      <c r="P52" s="93" t="str">
        <f>IF(教務委員編集用!T70=0,"",教務委員編集用!T70)</f>
        <v/>
      </c>
      <c r="Q52" s="44" t="str">
        <f>IF(教務委員編集用!O70=0,"",教務委員編集用!O70)</f>
        <v/>
      </c>
      <c r="R52" s="44" t="str">
        <f>IF(教務委員編集用!P70=0,"",教務委員編集用!P70)</f>
        <v/>
      </c>
      <c r="S52" s="44" t="str">
        <f>IF(教務委員編集用!Q70=0,"",教務委員編集用!Q70)</f>
        <v/>
      </c>
      <c r="T52" s="93" t="str">
        <f>IF(教務委員編集用!R70=0,"",教務委員編集用!R70)</f>
        <v/>
      </c>
    </row>
    <row r="53" spans="2:20" ht="13.5" customHeight="1" x14ac:dyDescent="0.2">
      <c r="B53" s="459"/>
      <c r="C53" s="461"/>
      <c r="D53" s="417"/>
      <c r="E53" s="446"/>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44" t="str">
        <f>IF(教務委員編集用!S71=0,"",教務委員編集用!S71)</f>
        <v/>
      </c>
      <c r="P53" s="93" t="str">
        <f>IF(教務委員編集用!T71=0,"",教務委員編集用!T71)</f>
        <v/>
      </c>
      <c r="Q53" s="44" t="str">
        <f>IF(教務委員編集用!O71=0,"",教務委員編集用!O71)</f>
        <v/>
      </c>
      <c r="R53" s="44" t="str">
        <f>IF(教務委員編集用!P71=0,"",教務委員編集用!P71)</f>
        <v/>
      </c>
      <c r="S53" s="44" t="str">
        <f>IF(教務委員編集用!Q71=0,"",教務委員編集用!Q71)</f>
        <v/>
      </c>
      <c r="T53" s="93" t="str">
        <f>IF(教務委員編集用!R71=0,"",教務委員編集用!R71)</f>
        <v/>
      </c>
    </row>
    <row r="54" spans="2:20" ht="13.5" customHeight="1" x14ac:dyDescent="0.2">
      <c r="B54" s="459"/>
      <c r="C54" s="461"/>
      <c r="D54" s="417"/>
      <c r="E54" s="446"/>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44" t="str">
        <f>IF(教務委員編集用!S72=0,"",教務委員編集用!S72)</f>
        <v/>
      </c>
      <c r="P54" s="93" t="str">
        <f>IF(教務委員編集用!T72=0,"",教務委員編集用!T72)</f>
        <v/>
      </c>
      <c r="Q54" s="44" t="str">
        <f>IF(教務委員編集用!O72=0,"",教務委員編集用!O72)</f>
        <v/>
      </c>
      <c r="R54" s="44" t="str">
        <f>IF(教務委員編集用!P72=0,"",教務委員編集用!P72)</f>
        <v/>
      </c>
      <c r="S54" s="44" t="str">
        <f>IF(教務委員編集用!Q72=0,"",教務委員編集用!Q72)</f>
        <v/>
      </c>
      <c r="T54" s="93" t="str">
        <f>IF(教務委員編集用!R72=0,"",教務委員編集用!R72)</f>
        <v/>
      </c>
    </row>
    <row r="55" spans="2:20" ht="13.5" customHeight="1" x14ac:dyDescent="0.2">
      <c r="B55" s="459"/>
      <c r="C55" s="461"/>
      <c r="D55" s="417"/>
      <c r="E55" s="446"/>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44" t="str">
        <f>IF(教務委員編集用!S73=0,"",教務委員編集用!S73)</f>
        <v/>
      </c>
      <c r="P55" s="93" t="str">
        <f>IF(教務委員編集用!T73=0,"",教務委員編集用!T73)</f>
        <v/>
      </c>
      <c r="Q55" s="44" t="str">
        <f>IF(教務委員編集用!O73=0,"",教務委員編集用!O73)</f>
        <v/>
      </c>
      <c r="R55" s="44" t="str">
        <f>IF(教務委員編集用!P73=0,"",教務委員編集用!P73)</f>
        <v/>
      </c>
      <c r="S55" s="44" t="str">
        <f>IF(教務委員編集用!Q73=0,"",教務委員編集用!Q73)</f>
        <v/>
      </c>
      <c r="T55" s="93" t="str">
        <f>IF(教務委員編集用!R73=0,"",教務委員編集用!R73)</f>
        <v/>
      </c>
    </row>
    <row r="56" spans="2:20" ht="13.5" customHeight="1" x14ac:dyDescent="0.2">
      <c r="B56" s="459"/>
      <c r="C56" s="461"/>
      <c r="D56" s="417"/>
      <c r="E56" s="446"/>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44" t="str">
        <f>IF(教務委員編集用!S74=0,"",教務委員編集用!S74)</f>
        <v/>
      </c>
      <c r="P56" s="93" t="str">
        <f>IF(教務委員編集用!T74=0,"",教務委員編集用!T74)</f>
        <v/>
      </c>
      <c r="Q56" s="44" t="str">
        <f>IF(教務委員編集用!O74=0,"",教務委員編集用!O74)</f>
        <v/>
      </c>
      <c r="R56" s="44" t="str">
        <f>IF(教務委員編集用!P74=0,"",教務委員編集用!P74)</f>
        <v/>
      </c>
      <c r="S56" s="44" t="str">
        <f>IF(教務委員編集用!Q74=0,"",教務委員編集用!Q74)</f>
        <v/>
      </c>
      <c r="T56" s="93" t="str">
        <f>IF(教務委員編集用!R74=0,"",教務委員編集用!R74)</f>
        <v/>
      </c>
    </row>
    <row r="57" spans="2:20" ht="13.5" customHeight="1" x14ac:dyDescent="0.2">
      <c r="B57" s="459"/>
      <c r="C57" s="461"/>
      <c r="D57" s="417"/>
      <c r="E57" s="446"/>
      <c r="F57" s="8" t="str">
        <f>教務委員編集用!F75</f>
        <v>微分積分ⅡＢ</v>
      </c>
      <c r="G57" s="8">
        <f>教務委員編集用!G75</f>
        <v>1</v>
      </c>
      <c r="H57" s="8" t="str">
        <f>教務委員編集用!H75</f>
        <v>必修</v>
      </c>
      <c r="I57" s="8" t="str">
        <f>教務委員編集用!I75</f>
        <v>履修</v>
      </c>
      <c r="J57" s="8">
        <f>教務委員編集用!J75</f>
        <v>3</v>
      </c>
      <c r="K57" s="8" t="str">
        <f>教務委員編集用!K75</f>
        <v>半期</v>
      </c>
      <c r="L57" s="8">
        <f>教務委員編集用!L75</f>
        <v>22.5</v>
      </c>
      <c r="M57" s="8">
        <f>教務委員編集用!M75</f>
        <v>100</v>
      </c>
      <c r="N57" s="8">
        <f>教務委員編集用!N75</f>
        <v>22.5</v>
      </c>
      <c r="O57" s="44" t="str">
        <f>IF(教務委員編集用!S75=0,"",教務委員編集用!S75)</f>
        <v/>
      </c>
      <c r="P57" s="93" t="str">
        <f>IF(教務委員編集用!T75=0,"",教務委員編集用!T75)</f>
        <v/>
      </c>
      <c r="Q57" s="44" t="str">
        <f>IF(教務委員編集用!O75=0,"",教務委員編集用!O75)</f>
        <v/>
      </c>
      <c r="R57" s="44" t="str">
        <f>IF(教務委員編集用!P75=0,"",教務委員編集用!P75)</f>
        <v/>
      </c>
      <c r="S57" s="44" t="str">
        <f>IF(教務委員編集用!Q75=0,"",教務委員編集用!Q75)</f>
        <v/>
      </c>
      <c r="T57" s="93" t="str">
        <f>IF(教務委員編集用!R75=0,"",教務委員編集用!R75)</f>
        <v/>
      </c>
    </row>
    <row r="58" spans="2:20" ht="13.5" customHeight="1" x14ac:dyDescent="0.2">
      <c r="B58" s="459"/>
      <c r="C58" s="461"/>
      <c r="D58" s="417"/>
      <c r="E58" s="446"/>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44" t="str">
        <f>IF(教務委員編集用!S76=0,"",教務委員編集用!S76)</f>
        <v/>
      </c>
      <c r="P58" s="93" t="str">
        <f>IF(教務委員編集用!T76=0,"",教務委員編集用!T76)</f>
        <v/>
      </c>
      <c r="Q58" s="44" t="str">
        <f>IF(教務委員編集用!O76=0,"",教務委員編集用!O76)</f>
        <v/>
      </c>
      <c r="R58" s="44" t="str">
        <f>IF(教務委員編集用!P76=0,"",教務委員編集用!P76)</f>
        <v/>
      </c>
      <c r="S58" s="44" t="str">
        <f>IF(教務委員編集用!Q76=0,"",教務委員編集用!Q76)</f>
        <v/>
      </c>
      <c r="T58" s="93" t="str">
        <f>IF(教務委員編集用!R76=0,"",教務委員編集用!R76)</f>
        <v/>
      </c>
    </row>
    <row r="59" spans="2:20" ht="13.5" customHeight="1" x14ac:dyDescent="0.2">
      <c r="B59" s="459"/>
      <c r="C59" s="461"/>
      <c r="D59" s="417"/>
      <c r="E59" s="446"/>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44" t="str">
        <f>IF(教務委員編集用!S77=0,"",教務委員編集用!S77)</f>
        <v/>
      </c>
      <c r="P59" s="93" t="str">
        <f>IF(教務委員編集用!T77=0,"",教務委員編集用!T77)</f>
        <v/>
      </c>
      <c r="Q59" s="44" t="str">
        <f>IF(教務委員編集用!O77=0,"",教務委員編集用!O77)</f>
        <v/>
      </c>
      <c r="R59" s="44" t="str">
        <f>IF(教務委員編集用!P77=0,"",教務委員編集用!P77)</f>
        <v/>
      </c>
      <c r="S59" s="44" t="str">
        <f>IF(教務委員編集用!Q77=0,"",教務委員編集用!Q77)</f>
        <v/>
      </c>
      <c r="T59" s="93" t="str">
        <f>IF(教務委員編集用!R77=0,"",教務委員編集用!R77)</f>
        <v/>
      </c>
    </row>
    <row r="60" spans="2:20" ht="13.5" customHeight="1" x14ac:dyDescent="0.2">
      <c r="B60" s="459"/>
      <c r="C60" s="461"/>
      <c r="D60" s="417"/>
      <c r="E60" s="446"/>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44" t="str">
        <f>IF(教務委員編集用!S78=0,"",教務委員編集用!S78)</f>
        <v/>
      </c>
      <c r="P60" s="93" t="str">
        <f>IF(教務委員編集用!T78=0,"",教務委員編集用!T78)</f>
        <v/>
      </c>
      <c r="Q60" s="44" t="str">
        <f>IF(教務委員編集用!O78=0,"",教務委員編集用!O78)</f>
        <v/>
      </c>
      <c r="R60" s="44" t="str">
        <f>IF(教務委員編集用!P78=0,"",教務委員編集用!P78)</f>
        <v/>
      </c>
      <c r="S60" s="44" t="str">
        <f>IF(教務委員編集用!Q78=0,"",教務委員編集用!Q78)</f>
        <v/>
      </c>
      <c r="T60" s="93" t="str">
        <f>IF(教務委員編集用!R78=0,"",教務委員編集用!R78)</f>
        <v/>
      </c>
    </row>
    <row r="61" spans="2:20" ht="13.5" customHeight="1" x14ac:dyDescent="0.2">
      <c r="B61" s="459"/>
      <c r="C61" s="461"/>
      <c r="D61" s="417"/>
      <c r="E61" s="446"/>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44" t="str">
        <f>IF(教務委員編集用!S79=0,"",教務委員編集用!S79)</f>
        <v/>
      </c>
      <c r="P61" s="93" t="str">
        <f>IF(教務委員編集用!T79=0,"",教務委員編集用!T79)</f>
        <v/>
      </c>
      <c r="Q61" s="44" t="str">
        <f>IF(教務委員編集用!O79=0,"",教務委員編集用!O79)</f>
        <v/>
      </c>
      <c r="R61" s="44" t="str">
        <f>IF(教務委員編集用!P79=0,"",教務委員編集用!P79)</f>
        <v/>
      </c>
      <c r="S61" s="44" t="str">
        <f>IF(教務委員編集用!Q79=0,"",教務委員編集用!Q79)</f>
        <v/>
      </c>
      <c r="T61" s="93" t="str">
        <f>IF(教務委員編集用!R79=0,"",教務委員編集用!R79)</f>
        <v/>
      </c>
    </row>
    <row r="62" spans="2:20" ht="13.5" customHeight="1" x14ac:dyDescent="0.2">
      <c r="B62" s="459"/>
      <c r="C62" s="461"/>
      <c r="D62" s="417"/>
      <c r="E62" s="446"/>
      <c r="F62" s="8" t="str">
        <f>教務委員編集用!F80</f>
        <v>フーリエ解析</v>
      </c>
      <c r="G62" s="8">
        <f>教務委員編集用!G80</f>
        <v>2</v>
      </c>
      <c r="H62" s="8" t="str">
        <f>教務委員編集用!H80</f>
        <v>必修</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22.5</v>
      </c>
      <c r="O62" s="44" t="str">
        <f>IF(教務委員編集用!S80=0,"",教務委員編集用!S80)</f>
        <v/>
      </c>
      <c r="P62" s="93" t="str">
        <f>IF(教務委員編集用!T80=0,"",教務委員編集用!T80)</f>
        <v/>
      </c>
      <c r="Q62" s="44" t="str">
        <f>IF(教務委員編集用!O80=0,"",教務委員編集用!O80)</f>
        <v/>
      </c>
      <c r="R62" s="44" t="str">
        <f>IF(教務委員編集用!P80=0,"",教務委員編集用!P80)</f>
        <v/>
      </c>
      <c r="S62" s="44" t="str">
        <f>IF(教務委員編集用!Q80=0,"",教務委員編集用!Q80)</f>
        <v/>
      </c>
      <c r="T62" s="93" t="str">
        <f>IF(教務委員編集用!R80=0,"",教務委員編集用!R80)</f>
        <v/>
      </c>
    </row>
    <row r="63" spans="2:20" x14ac:dyDescent="0.2">
      <c r="B63" s="459"/>
      <c r="C63" s="461"/>
      <c r="D63" s="418"/>
      <c r="E63" s="449"/>
      <c r="F63" s="8" t="str">
        <f>教務委員編集用!F81</f>
        <v>ベクトル解析</v>
      </c>
      <c r="G63" s="8">
        <f>教務委員編集用!G81</f>
        <v>2</v>
      </c>
      <c r="H63" s="8" t="str">
        <f>教務委員編集用!H81</f>
        <v>必修</v>
      </c>
      <c r="I63" s="8" t="str">
        <f>教務委員編集用!I81</f>
        <v>学修</v>
      </c>
      <c r="J63" s="8">
        <f>教務委員編集用!J81</f>
        <v>4</v>
      </c>
      <c r="K63" s="8" t="str">
        <f>教務委員編集用!K81</f>
        <v>半期</v>
      </c>
      <c r="L63" s="8">
        <f>教務委員編集用!L81</f>
        <v>22.5</v>
      </c>
      <c r="M63" s="8">
        <f>教務委員編集用!M81</f>
        <v>100</v>
      </c>
      <c r="N63" s="8">
        <f>教務委員編集用!N81</f>
        <v>22.5</v>
      </c>
      <c r="O63" s="44" t="str">
        <f>IF(教務委員編集用!S81=0,"",教務委員編集用!S81)</f>
        <v/>
      </c>
      <c r="P63" s="93" t="str">
        <f>IF(教務委員編集用!T81=0,"",教務委員編集用!T81)</f>
        <v/>
      </c>
      <c r="Q63" s="44" t="str">
        <f>IF(教務委員編集用!O81=0,"",教務委員編集用!O81)</f>
        <v/>
      </c>
      <c r="R63" s="44" t="str">
        <f>IF(教務委員編集用!P81=0,"",教務委員編集用!P81)</f>
        <v/>
      </c>
      <c r="S63" s="44" t="str">
        <f>IF(教務委員編集用!Q81=0,"",教務委員編集用!Q81)</f>
        <v/>
      </c>
      <c r="T63" s="93" t="str">
        <f>IF(教務委員編集用!R81=0,"",教務委員編集用!R81)</f>
        <v/>
      </c>
    </row>
    <row r="64" spans="2:20" x14ac:dyDescent="0.2">
      <c r="B64" s="459"/>
      <c r="C64" s="461"/>
      <c r="D64" s="418"/>
      <c r="E64" s="449"/>
      <c r="F64" s="8" t="str">
        <f>教務委員編集用!F82</f>
        <v>確率統計Ⅱ</v>
      </c>
      <c r="G64" s="8">
        <f>教務委員編集用!G82</f>
        <v>2</v>
      </c>
      <c r="H64" s="8" t="str">
        <f>教務委員編集用!H82</f>
        <v>選択</v>
      </c>
      <c r="I64" s="8" t="str">
        <f>教務委員編集用!I82</f>
        <v>学修</v>
      </c>
      <c r="J64" s="8">
        <f>教務委員編集用!J82</f>
        <v>4</v>
      </c>
      <c r="K64" s="8" t="str">
        <f>教務委員編集用!K82</f>
        <v>半期</v>
      </c>
      <c r="L64" s="8">
        <f>教務委員編集用!L82</f>
        <v>22.5</v>
      </c>
      <c r="M64" s="8">
        <f>教務委員編集用!M82</f>
        <v>100</v>
      </c>
      <c r="N64" s="8">
        <f>教務委員編集用!N82</f>
        <v>0</v>
      </c>
      <c r="O64" s="44" t="str">
        <f>IF(教務委員編集用!S82=0,"",教務委員編集用!S82)</f>
        <v/>
      </c>
      <c r="P64" s="93" t="str">
        <f>IF(教務委員編集用!T82=0,"",教務委員編集用!T82)</f>
        <v/>
      </c>
      <c r="Q64" s="44" t="str">
        <f>IF(教務委員編集用!O82=0,"",教務委員編集用!O82)</f>
        <v/>
      </c>
      <c r="R64" s="44" t="str">
        <f>IF(教務委員編集用!P82=0,"",教務委員編集用!P82)</f>
        <v/>
      </c>
      <c r="S64" s="44" t="str">
        <f>IF(教務委員編集用!Q82=0,"",教務委員編集用!Q82)</f>
        <v/>
      </c>
      <c r="T64" s="93" t="str">
        <f>IF(教務委員編集用!R82=0,"",教務委員編集用!R82)</f>
        <v/>
      </c>
    </row>
    <row r="65" spans="2:20" x14ac:dyDescent="0.2">
      <c r="B65" s="459"/>
      <c r="C65" s="461"/>
      <c r="D65" s="418"/>
      <c r="E65" s="449"/>
      <c r="F65" s="8" t="str">
        <f>教務委員編集用!F83</f>
        <v>複素関数論</v>
      </c>
      <c r="G65" s="8">
        <f>教務委員編集用!G83</f>
        <v>2</v>
      </c>
      <c r="H65" s="8" t="str">
        <f>教務委員編集用!H83</f>
        <v>選択</v>
      </c>
      <c r="I65" s="8" t="str">
        <f>教務委員編集用!I83</f>
        <v>学修</v>
      </c>
      <c r="J65" s="8">
        <f>教務委員編集用!J83</f>
        <v>4</v>
      </c>
      <c r="K65" s="8" t="str">
        <f>教務委員編集用!K83</f>
        <v>半期</v>
      </c>
      <c r="L65" s="8">
        <f>教務委員編集用!L83</f>
        <v>22.5</v>
      </c>
      <c r="M65" s="8">
        <f>教務委員編集用!M83</f>
        <v>100</v>
      </c>
      <c r="N65" s="8">
        <f>教務委員編集用!N83</f>
        <v>0</v>
      </c>
      <c r="O65" s="44" t="str">
        <f>IF(教務委員編集用!S83=0,"",教務委員編集用!S83)</f>
        <v/>
      </c>
      <c r="P65" s="93" t="str">
        <f>IF(教務委員編集用!T83=0,"",教務委員編集用!T83)</f>
        <v/>
      </c>
      <c r="Q65" s="44" t="str">
        <f>IF(教務委員編集用!O83=0,"",教務委員編集用!O83)</f>
        <v/>
      </c>
      <c r="R65" s="44" t="str">
        <f>IF(教務委員編集用!P83=0,"",教務委員編集用!P83)</f>
        <v/>
      </c>
      <c r="S65" s="44" t="str">
        <f>IF(教務委員編集用!Q83=0,"",教務委員編集用!Q83)</f>
        <v/>
      </c>
      <c r="T65" s="93" t="str">
        <f>IF(教務委員編集用!R83=0,"",教務委員編集用!R83)</f>
        <v/>
      </c>
    </row>
    <row r="66" spans="2:20" x14ac:dyDescent="0.2">
      <c r="B66" s="459"/>
      <c r="C66" s="461"/>
      <c r="D66" s="418"/>
      <c r="E66" s="449"/>
      <c r="F66" s="8" t="str">
        <f>教務委員編集用!F84</f>
        <v>確率統計Ⅱ</v>
      </c>
      <c r="G66" s="8">
        <f>教務委員編集用!G84</f>
        <v>2</v>
      </c>
      <c r="H66" s="8" t="str">
        <f>教務委員編集用!H84</f>
        <v>選択</v>
      </c>
      <c r="I66" s="8" t="str">
        <f>教務委員編集用!I84</f>
        <v>学修</v>
      </c>
      <c r="J66" s="8">
        <f>教務委員編集用!J84</f>
        <v>5</v>
      </c>
      <c r="K66" s="8" t="str">
        <f>教務委員編集用!K84</f>
        <v>半期</v>
      </c>
      <c r="L66" s="8">
        <f>教務委員編集用!L84</f>
        <v>22.5</v>
      </c>
      <c r="M66" s="8">
        <f>教務委員編集用!M84</f>
        <v>100</v>
      </c>
      <c r="N66" s="8">
        <f>教務委員編集用!N84</f>
        <v>0</v>
      </c>
      <c r="O66" s="118"/>
      <c r="P66" s="122"/>
      <c r="Q66" s="255"/>
      <c r="R66" s="255"/>
      <c r="S66" s="255"/>
      <c r="T66" s="261"/>
    </row>
    <row r="67" spans="2:20" x14ac:dyDescent="0.2">
      <c r="B67" s="459"/>
      <c r="C67" s="461"/>
      <c r="D67" s="418"/>
      <c r="E67" s="449"/>
      <c r="F67" s="8" t="str">
        <f>教務委員編集用!F85</f>
        <v>複素関数論</v>
      </c>
      <c r="G67" s="8">
        <f>教務委員編集用!G85</f>
        <v>2</v>
      </c>
      <c r="H67" s="8" t="str">
        <f>教務委員編集用!H85</f>
        <v>選択</v>
      </c>
      <c r="I67" s="8" t="str">
        <f>教務委員編集用!I85</f>
        <v>学修</v>
      </c>
      <c r="J67" s="8">
        <f>教務委員編集用!J85</f>
        <v>5</v>
      </c>
      <c r="K67" s="8" t="str">
        <f>教務委員編集用!K85</f>
        <v>半期</v>
      </c>
      <c r="L67" s="8">
        <f>教務委員編集用!L85</f>
        <v>22.5</v>
      </c>
      <c r="M67" s="8">
        <f>教務委員編集用!M85</f>
        <v>100</v>
      </c>
      <c r="N67" s="8">
        <f>教務委員編集用!N85</f>
        <v>0</v>
      </c>
      <c r="O67" s="118"/>
      <c r="P67" s="122"/>
      <c r="Q67" s="255"/>
      <c r="R67" s="255"/>
      <c r="S67" s="255"/>
      <c r="T67" s="261"/>
    </row>
    <row r="68" spans="2:20" x14ac:dyDescent="0.2">
      <c r="B68" s="459"/>
      <c r="C68" s="461"/>
      <c r="D68" s="418"/>
      <c r="E68" s="449"/>
      <c r="F68" s="8" t="str">
        <f>教務委員編集用!F86</f>
        <v>地球科学</v>
      </c>
      <c r="G68" s="8">
        <f>教務委員編集用!G86</f>
        <v>1</v>
      </c>
      <c r="H68" s="8" t="str">
        <f>教務委員編集用!H86</f>
        <v>必修</v>
      </c>
      <c r="I68" s="8" t="str">
        <f>教務委員編集用!I86</f>
        <v>履修</v>
      </c>
      <c r="J68" s="8">
        <f>教務委員編集用!J86</f>
        <v>4</v>
      </c>
      <c r="K68" s="8" t="str">
        <f>教務委員編集用!K86</f>
        <v>半期</v>
      </c>
      <c r="L68" s="35">
        <f>教務委員編集用!L86</f>
        <v>22.5</v>
      </c>
      <c r="M68" s="35">
        <f>教務委員編集用!M86</f>
        <v>100</v>
      </c>
      <c r="N68" s="35">
        <f>教務委員編集用!N86</f>
        <v>22.5</v>
      </c>
      <c r="O68" s="44" t="str">
        <f>IF(教務委員編集用!S86=0,"",教務委員編集用!S86)</f>
        <v/>
      </c>
      <c r="P68" s="93" t="str">
        <f>IF(教務委員編集用!T86=0,"",教務委員編集用!T86)</f>
        <v/>
      </c>
      <c r="Q68" s="44" t="str">
        <f>IF(教務委員編集用!O86=0,"",教務委員編集用!O86)</f>
        <v/>
      </c>
      <c r="R68" s="44" t="str">
        <f>IF(教務委員編集用!P86=0,"",教務委員編集用!P86)</f>
        <v/>
      </c>
      <c r="S68" s="44" t="str">
        <f>IF(教務委員編集用!Q86=0,"",教務委員編集用!Q86)</f>
        <v/>
      </c>
      <c r="T68" s="93" t="str">
        <f>IF(教務委員編集用!R86=0,"",教務委員編集用!R86)</f>
        <v/>
      </c>
    </row>
    <row r="69" spans="2:20" ht="13.8" thickBot="1" x14ac:dyDescent="0.25">
      <c r="B69" s="459"/>
      <c r="C69" s="461"/>
      <c r="D69" s="418"/>
      <c r="E69" s="449"/>
      <c r="F69" s="9"/>
      <c r="G69" s="9"/>
      <c r="H69" s="9"/>
      <c r="I69" s="9"/>
      <c r="J69" s="9"/>
      <c r="K69" s="9"/>
      <c r="L69" s="9"/>
      <c r="M69" s="9"/>
      <c r="N69" s="9"/>
      <c r="O69" s="9"/>
      <c r="P69" s="62"/>
      <c r="Q69" s="9"/>
      <c r="R69" s="9"/>
      <c r="S69" s="9"/>
      <c r="T69" s="262"/>
    </row>
    <row r="70" spans="2:20" ht="14.4" thickTop="1" thickBot="1" x14ac:dyDescent="0.25">
      <c r="B70" s="459"/>
      <c r="C70" s="461"/>
      <c r="D70" s="441"/>
      <c r="E70" s="455"/>
      <c r="F70" s="9" t="str">
        <f>IF(教務委員編集用!F92=0,"",教務委員編集用!F92)</f>
        <v>C-1合計</v>
      </c>
      <c r="G70" s="9" t="str">
        <f>IF(教務委員編集用!G92=0,"",教務委員編集用!G92)</f>
        <v/>
      </c>
      <c r="H70" s="9" t="str">
        <f>IF(教務委員編集用!H92=0,"",教務委員編集用!H92)</f>
        <v/>
      </c>
      <c r="I70" s="9" t="str">
        <f>IF(教務委員編集用!I92=0,"",教務委員編集用!I92)</f>
        <v/>
      </c>
      <c r="J70" s="9"/>
      <c r="K70" s="9" t="str">
        <f>IF(教務委員編集用!K92=0,"",教務委員編集用!K92)</f>
        <v/>
      </c>
      <c r="L70" s="9"/>
      <c r="M70" s="9" t="str">
        <f>IF(教務委員編集用!M92=0,"",教務委員編集用!M92)</f>
        <v/>
      </c>
      <c r="N70" s="9">
        <f>教務委員編集用!$N$92</f>
        <v>765</v>
      </c>
      <c r="O70" s="9"/>
      <c r="P70" s="52" t="str">
        <f>IF(教務委員編集用!AE92=0,"",教務委員編集用!AE92)</f>
        <v/>
      </c>
      <c r="Q70" s="9"/>
      <c r="R70" s="9"/>
      <c r="S70" s="9"/>
      <c r="T70" s="262"/>
    </row>
    <row r="71" spans="2:20" ht="13.8" thickTop="1" x14ac:dyDescent="0.2">
      <c r="B71" s="459"/>
      <c r="C71" s="461"/>
      <c r="D71" s="417">
        <f>教務委員編集用!D93</f>
        <v>2</v>
      </c>
      <c r="E71" s="446" t="str">
        <f>教務委員編集用!E93</f>
        <v>工学に必要な情報技術に関するリテラシーを身につけ,使用できる.</v>
      </c>
      <c r="F71" s="8" t="str">
        <f>教務委員編集用!F93</f>
        <v>情報処理基礎</v>
      </c>
      <c r="G71" s="8">
        <f>教務委員編集用!G93</f>
        <v>2</v>
      </c>
      <c r="H71" s="8" t="str">
        <f>教務委員編集用!H93</f>
        <v>必修</v>
      </c>
      <c r="I71" s="8" t="str">
        <f>教務委員編集用!I93</f>
        <v>履修</v>
      </c>
      <c r="J71" s="8">
        <f>教務委員編集用!J93</f>
        <v>1</v>
      </c>
      <c r="K71" s="8" t="str">
        <f>教務委員編集用!K93</f>
        <v>通年</v>
      </c>
      <c r="L71" s="8">
        <f>教務委員編集用!L93</f>
        <v>45</v>
      </c>
      <c r="M71" s="8">
        <f>教務委員編集用!M93</f>
        <v>100</v>
      </c>
      <c r="N71" s="8">
        <f>教務委員編集用!N93</f>
        <v>45</v>
      </c>
      <c r="O71" s="44" t="str">
        <f>IF(教務委員編集用!S93=0,"",教務委員編集用!S93)</f>
        <v/>
      </c>
      <c r="P71" s="93" t="str">
        <f>IF(教務委員編集用!T93=0,"",教務委員編集用!T93)</f>
        <v/>
      </c>
      <c r="Q71" s="44" t="str">
        <f>IF(教務委員編集用!O93=0,"",教務委員編集用!O93)</f>
        <v/>
      </c>
      <c r="R71" s="44" t="str">
        <f>IF(教務委員編集用!P93=0,"",教務委員編集用!P93)</f>
        <v/>
      </c>
      <c r="S71" s="44" t="str">
        <f>IF(教務委員編集用!Q93=0,"",教務委員編集用!Q93)</f>
        <v/>
      </c>
      <c r="T71" s="93" t="str">
        <f>IF(教務委員編集用!R93=0,"",教務委員編集用!R93)</f>
        <v/>
      </c>
    </row>
    <row r="72" spans="2:20" x14ac:dyDescent="0.2">
      <c r="B72" s="459"/>
      <c r="C72" s="461"/>
      <c r="D72" s="417"/>
      <c r="E72" s="446"/>
      <c r="F72" s="8" t="str">
        <f>教務委員編集用!F94</f>
        <v>プログラミング言語Ⅰ</v>
      </c>
      <c r="G72" s="8">
        <f>教務委員編集用!G94</f>
        <v>2</v>
      </c>
      <c r="H72" s="8" t="str">
        <f>教務委員編集用!H94</f>
        <v>必修</v>
      </c>
      <c r="I72" s="8" t="str">
        <f>教務委員編集用!I94</f>
        <v>履修</v>
      </c>
      <c r="J72" s="8">
        <f>教務委員編集用!J94</f>
        <v>3</v>
      </c>
      <c r="K72" s="8" t="str">
        <f>教務委員編集用!K94</f>
        <v>通年</v>
      </c>
      <c r="L72" s="8">
        <f>教務委員編集用!L94</f>
        <v>45</v>
      </c>
      <c r="M72" s="8">
        <f>教務委員編集用!M94</f>
        <v>100</v>
      </c>
      <c r="N72" s="8">
        <f>教務委員編集用!N94</f>
        <v>45</v>
      </c>
      <c r="O72" s="44" t="str">
        <f>IF(教務委員編集用!S94=0,"",教務委員編集用!S94)</f>
        <v/>
      </c>
      <c r="P72" s="93" t="str">
        <f>IF(教務委員編集用!T94=0,"",教務委員編集用!T94)</f>
        <v/>
      </c>
      <c r="Q72" s="44" t="str">
        <f>IF(教務委員編集用!O94=0,"",教務委員編集用!O94)</f>
        <v/>
      </c>
      <c r="R72" s="44" t="str">
        <f>IF(教務委員編集用!P94=0,"",教務委員編集用!P94)</f>
        <v/>
      </c>
      <c r="S72" s="44" t="str">
        <f>IF(教務委員編集用!Q94=0,"",教務委員編集用!Q94)</f>
        <v/>
      </c>
      <c r="T72" s="93" t="str">
        <f>IF(教務委員編集用!R94=0,"",教務委員編集用!R94)</f>
        <v/>
      </c>
    </row>
    <row r="73" spans="2:20" x14ac:dyDescent="0.2">
      <c r="B73" s="459"/>
      <c r="C73" s="461"/>
      <c r="D73" s="417"/>
      <c r="E73" s="446"/>
      <c r="F73" s="8" t="str">
        <f>教務委員編集用!F95</f>
        <v>プログラミング言語Ⅱ</v>
      </c>
      <c r="G73" s="8">
        <f>教務委員編集用!G95</f>
        <v>2</v>
      </c>
      <c r="H73" s="8" t="str">
        <f>教務委員編集用!H95</f>
        <v>必修</v>
      </c>
      <c r="I73" s="8" t="str">
        <f>教務委員編集用!I95</f>
        <v>学修</v>
      </c>
      <c r="J73" s="8">
        <f>教務委員編集用!J95</f>
        <v>4</v>
      </c>
      <c r="K73" s="8" t="str">
        <f>教務委員編集用!K95</f>
        <v>半期</v>
      </c>
      <c r="L73" s="8">
        <f>教務委員編集用!L95</f>
        <v>22.5</v>
      </c>
      <c r="M73" s="8">
        <f>教務委員編集用!M95</f>
        <v>100</v>
      </c>
      <c r="N73" s="8">
        <f>教務委員編集用!N95</f>
        <v>22.5</v>
      </c>
      <c r="O73" s="44" t="str">
        <f>IF(教務委員編集用!S95=0,"",教務委員編集用!S95)</f>
        <v/>
      </c>
      <c r="P73" s="93" t="str">
        <f>IF(教務委員編集用!T95=0,"",教務委員編集用!T95)</f>
        <v/>
      </c>
      <c r="Q73" s="44" t="str">
        <f>IF(教務委員編集用!O95=0,"",教務委員編集用!O95)</f>
        <v/>
      </c>
      <c r="R73" s="44" t="str">
        <f>IF(教務委員編集用!P95=0,"",教務委員編集用!P95)</f>
        <v/>
      </c>
      <c r="S73" s="44" t="str">
        <f>IF(教務委員編集用!Q95=0,"",教務委員編集用!Q95)</f>
        <v/>
      </c>
      <c r="T73" s="93" t="str">
        <f>IF(教務委員編集用!R95=0,"",教務委員編集用!R95)</f>
        <v/>
      </c>
    </row>
    <row r="74" spans="2:20" x14ac:dyDescent="0.2">
      <c r="B74" s="459"/>
      <c r="C74" s="461"/>
      <c r="D74" s="418"/>
      <c r="E74" s="449"/>
      <c r="F74" s="8" t="str">
        <f>教務委員編集用!F96</f>
        <v>マイクロコンピュータ</v>
      </c>
      <c r="G74" s="8">
        <f>教務委員編集用!G96</f>
        <v>2</v>
      </c>
      <c r="H74" s="8" t="str">
        <f>教務委員編集用!H96</f>
        <v>必修</v>
      </c>
      <c r="I74" s="8" t="str">
        <f>教務委員編集用!I96</f>
        <v>履修</v>
      </c>
      <c r="J74" s="8">
        <f>教務委員編集用!J96</f>
        <v>3</v>
      </c>
      <c r="K74" s="8" t="str">
        <f>教務委員編集用!K96</f>
        <v>通年</v>
      </c>
      <c r="L74" s="8">
        <f>教務委員編集用!L96</f>
        <v>45</v>
      </c>
      <c r="M74" s="8">
        <f>教務委員編集用!M96</f>
        <v>100</v>
      </c>
      <c r="N74" s="8">
        <f>教務委員編集用!N96</f>
        <v>45</v>
      </c>
      <c r="O74" s="44" t="str">
        <f>IF(教務委員編集用!S96=0,"",教務委員編集用!S96)</f>
        <v/>
      </c>
      <c r="P74" s="93" t="str">
        <f>IF(教務委員編集用!T96=0,"",教務委員編集用!T96)</f>
        <v/>
      </c>
      <c r="Q74" s="44" t="str">
        <f>IF(教務委員編集用!O96=0,"",教務委員編集用!O96)</f>
        <v/>
      </c>
      <c r="R74" s="44" t="str">
        <f>IF(教務委員編集用!P96=0,"",教務委員編集用!P96)</f>
        <v/>
      </c>
      <c r="S74" s="44" t="str">
        <f>IF(教務委員編集用!Q96=0,"",教務委員編集用!Q96)</f>
        <v/>
      </c>
      <c r="T74" s="93" t="str">
        <f>IF(教務委員編集用!R96=0,"",教務委員編集用!R96)</f>
        <v/>
      </c>
    </row>
    <row r="75" spans="2:20" x14ac:dyDescent="0.2">
      <c r="B75" s="459"/>
      <c r="C75" s="461"/>
      <c r="D75" s="418"/>
      <c r="E75" s="449"/>
      <c r="F75" s="8" t="str">
        <f>教務委員編集用!F97</f>
        <v>フィジカルコンピューティング</v>
      </c>
      <c r="G75" s="8">
        <f>教務委員編集用!G97</f>
        <v>2</v>
      </c>
      <c r="H75" s="8" t="str">
        <f>教務委員編集用!H97</f>
        <v>選択</v>
      </c>
      <c r="I75" s="8" t="str">
        <f>教務委員編集用!I97</f>
        <v>学修</v>
      </c>
      <c r="J75" s="8">
        <f>教務委員編集用!J97</f>
        <v>4</v>
      </c>
      <c r="K75" s="8" t="str">
        <f>教務委員編集用!K97</f>
        <v>半期</v>
      </c>
      <c r="L75" s="8">
        <f>教務委員編集用!L97</f>
        <v>22.5</v>
      </c>
      <c r="M75" s="8">
        <f>教務委員編集用!M97</f>
        <v>100</v>
      </c>
      <c r="N75" s="8">
        <f>教務委員編集用!N97</f>
        <v>0</v>
      </c>
      <c r="O75" s="44" t="str">
        <f>IF(教務委員編集用!S97=0,"",教務委員編集用!S97)</f>
        <v/>
      </c>
      <c r="P75" s="93" t="str">
        <f>IF(教務委員編集用!T97=0,"",教務委員編集用!T97)</f>
        <v/>
      </c>
      <c r="Q75" s="44" t="str">
        <f>IF(教務委員編集用!O97=0,"",教務委員編集用!O97)</f>
        <v/>
      </c>
      <c r="R75" s="44" t="str">
        <f>IF(教務委員編集用!P97=0,"",教務委員編集用!P97)</f>
        <v/>
      </c>
      <c r="S75" s="44" t="str">
        <f>IF(教務委員編集用!Q97=0,"",教務委員編集用!Q97)</f>
        <v/>
      </c>
      <c r="T75" s="93" t="str">
        <f>IF(教務委員編集用!R97=0,"",教務委員編集用!R97)</f>
        <v/>
      </c>
    </row>
    <row r="76" spans="2:20" ht="13.8" thickBot="1" x14ac:dyDescent="0.25">
      <c r="B76" s="459"/>
      <c r="C76" s="461"/>
      <c r="D76" s="418"/>
      <c r="E76" s="449"/>
      <c r="F76" s="9"/>
      <c r="G76" s="9"/>
      <c r="H76" s="9"/>
      <c r="I76" s="9"/>
      <c r="J76" s="9"/>
      <c r="K76" s="9"/>
      <c r="L76" s="9"/>
      <c r="M76" s="9"/>
      <c r="N76" s="9"/>
      <c r="O76" s="9"/>
      <c r="P76" s="62"/>
      <c r="Q76" s="9"/>
      <c r="R76" s="9"/>
      <c r="S76" s="9"/>
      <c r="T76" s="262"/>
    </row>
    <row r="77" spans="2:20" ht="13.8" thickTop="1" x14ac:dyDescent="0.2">
      <c r="B77" s="459"/>
      <c r="C77" s="461"/>
      <c r="D77" s="418"/>
      <c r="E77" s="449"/>
      <c r="F77" s="8" t="str">
        <f>IF(教務委員編集用!F103=0,"",教務委員編集用!F103)</f>
        <v>C-2合計</v>
      </c>
      <c r="G77" s="8" t="str">
        <f>IF(教務委員編集用!G103=0,"",教務委員編集用!G103)</f>
        <v/>
      </c>
      <c r="H77" s="8" t="str">
        <f>IF(教務委員編集用!H103=0,"",教務委員編集用!H103)</f>
        <v/>
      </c>
      <c r="I77" s="8" t="str">
        <f>IF(教務委員編集用!I103=0,"",教務委員編集用!I103)</f>
        <v/>
      </c>
      <c r="J77" s="8"/>
      <c r="K77" s="8"/>
      <c r="L77" s="8"/>
      <c r="M77" s="8" t="str">
        <f>IF(教務委員編集用!M103=0,"",教務委員編集用!M103)</f>
        <v/>
      </c>
      <c r="N77" s="8">
        <f>教務委員編集用!N103</f>
        <v>157.5</v>
      </c>
      <c r="O77" s="8"/>
      <c r="P77" s="53" t="str">
        <f>IF(教務委員編集用!AE103=0,"",教務委員編集用!AE103)</f>
        <v/>
      </c>
      <c r="Q77" s="8"/>
      <c r="R77" s="8"/>
      <c r="S77" s="8"/>
      <c r="T77" s="93"/>
    </row>
    <row r="78" spans="2:20" ht="13.8" thickBot="1" x14ac:dyDescent="0.25">
      <c r="B78" s="490"/>
      <c r="C78" s="491"/>
      <c r="D78" s="4"/>
      <c r="E78" s="16"/>
      <c r="F78" s="12" t="str">
        <f>IF(教務委員編集用!F104=0,"",教務委員編集用!F104)</f>
        <v>C合計</v>
      </c>
      <c r="G78" s="12" t="str">
        <f>IF(教務委員編集用!G104=0,"",教務委員編集用!G104)</f>
        <v/>
      </c>
      <c r="H78" s="12" t="str">
        <f>IF(教務委員編集用!H104=0,"",教務委員編集用!H104)</f>
        <v/>
      </c>
      <c r="I78" s="12" t="str">
        <f>IF(教務委員編集用!I104=0,"",教務委員編集用!I104)</f>
        <v/>
      </c>
      <c r="J78" s="12"/>
      <c r="K78" s="12"/>
      <c r="L78" s="12" t="str">
        <f>IF(教務委員編集用!L104=0,"",教務委員編集用!L104)</f>
        <v/>
      </c>
      <c r="M78" s="12" t="str">
        <f>IF(教務委員編集用!M104=0,"",教務委員編集用!M104)</f>
        <v/>
      </c>
      <c r="N78" s="12">
        <f>教務委員編集用!N104</f>
        <v>922.5</v>
      </c>
      <c r="O78" s="12"/>
      <c r="P78" s="54" t="str">
        <f>IF(教務委員編集用!AE104=0,"",教務委員編集用!AE104)</f>
        <v/>
      </c>
      <c r="Q78" s="12"/>
      <c r="R78" s="12"/>
      <c r="S78" s="12"/>
      <c r="T78" s="307"/>
    </row>
    <row r="79" spans="2:20" x14ac:dyDescent="0.2">
      <c r="B79" s="450" t="str">
        <f>教務委員編集用!B105</f>
        <v>D</v>
      </c>
      <c r="C79" s="454" t="str">
        <f>教務委員編集用!C105</f>
        <v>基盤となる工学分野およびその基礎となる科学,技術の知識と技能を習得して必要とされる技術上の問題に活用できる。</v>
      </c>
      <c r="D79" s="440">
        <f>教務委員編集用!D105</f>
        <v>1</v>
      </c>
      <c r="E79" s="454" t="str">
        <f>教務委員編集用!E105</f>
        <v>基盤となる工学分野において,事象を理解し,技術士第一次試験相当の学力を身につける.</v>
      </c>
      <c r="F79" s="8" t="str">
        <f>教務委員編集用!F105</f>
        <v>電気基礎</v>
      </c>
      <c r="G79" s="8">
        <f>教務委員編集用!G105</f>
        <v>2</v>
      </c>
      <c r="H79" s="8" t="str">
        <f>教務委員編集用!H105</f>
        <v>必修</v>
      </c>
      <c r="I79" s="8" t="str">
        <f>教務委員編集用!I105</f>
        <v>履修</v>
      </c>
      <c r="J79" s="8">
        <f>教務委員編集用!J105</f>
        <v>1</v>
      </c>
      <c r="K79" s="8" t="str">
        <f>教務委員編集用!K105</f>
        <v>通年</v>
      </c>
      <c r="L79" s="8">
        <f>教務委員編集用!L105</f>
        <v>45</v>
      </c>
      <c r="M79" s="8">
        <f>教務委員編集用!M105</f>
        <v>100</v>
      </c>
      <c r="N79" s="8">
        <f>教務委員編集用!N105</f>
        <v>45</v>
      </c>
      <c r="O79" s="44" t="str">
        <f>IF(教務委員編集用!S105=0,"",教務委員編集用!S105)</f>
        <v/>
      </c>
      <c r="P79" s="93" t="str">
        <f>IF(教務委員編集用!T105=0,"",教務委員編集用!T105)</f>
        <v/>
      </c>
      <c r="Q79" s="44" t="str">
        <f>IF(教務委員編集用!O105=0,"",教務委員編集用!O105)</f>
        <v/>
      </c>
      <c r="R79" s="44" t="str">
        <f>IF(教務委員編集用!P105=0,"",教務委員編集用!P105)</f>
        <v/>
      </c>
      <c r="S79" s="44" t="str">
        <f>IF(教務委員編集用!Q105=0,"",教務委員編集用!Q105)</f>
        <v/>
      </c>
      <c r="T79" s="93" t="str">
        <f>IF(教務委員編集用!R105=0,"",教務委員編集用!R105)</f>
        <v/>
      </c>
    </row>
    <row r="80" spans="2:20" x14ac:dyDescent="0.2">
      <c r="B80" s="468"/>
      <c r="C80" s="446"/>
      <c r="D80" s="417"/>
      <c r="E80" s="446"/>
      <c r="F80" s="8" t="str">
        <f>教務委員編集用!F106</f>
        <v>電気電子工学実験Ⅰ</v>
      </c>
      <c r="G80" s="8">
        <f>教務委員編集用!G106</f>
        <v>2</v>
      </c>
      <c r="H80" s="8" t="str">
        <f>教務委員編集用!H106</f>
        <v>必修</v>
      </c>
      <c r="I80" s="8" t="str">
        <f>教務委員編集用!I106</f>
        <v>履修</v>
      </c>
      <c r="J80" s="8">
        <f>教務委員編集用!J106</f>
        <v>1</v>
      </c>
      <c r="K80" s="8" t="str">
        <f>教務委員編集用!K106</f>
        <v>通年</v>
      </c>
      <c r="L80" s="8">
        <f>教務委員編集用!L106</f>
        <v>45</v>
      </c>
      <c r="M80" s="8">
        <f>教務委員編集用!M106</f>
        <v>100</v>
      </c>
      <c r="N80" s="8">
        <f>教務委員編集用!N106</f>
        <v>45</v>
      </c>
      <c r="O80" s="44" t="str">
        <f>IF(教務委員編集用!S106=0,"",教務委員編集用!S106)</f>
        <v/>
      </c>
      <c r="P80" s="93" t="str">
        <f>IF(教務委員編集用!T106=0,"",教務委員編集用!T106)</f>
        <v/>
      </c>
      <c r="Q80" s="44" t="str">
        <f>IF(教務委員編集用!O106=0,"",教務委員編集用!O106)</f>
        <v/>
      </c>
      <c r="R80" s="44" t="str">
        <f>IF(教務委員編集用!P106=0,"",教務委員編集用!P106)</f>
        <v/>
      </c>
      <c r="S80" s="44" t="str">
        <f>IF(教務委員編集用!Q106=0,"",教務委員編集用!Q106)</f>
        <v/>
      </c>
      <c r="T80" s="93" t="str">
        <f>IF(教務委員編集用!R106=0,"",教務委員編集用!R106)</f>
        <v/>
      </c>
    </row>
    <row r="81" spans="2:20" x14ac:dyDescent="0.2">
      <c r="B81" s="468"/>
      <c r="C81" s="446"/>
      <c r="D81" s="417"/>
      <c r="E81" s="446"/>
      <c r="F81" s="8" t="str">
        <f>教務委員編集用!F107</f>
        <v>電気電子計測</v>
      </c>
      <c r="G81" s="8">
        <f>教務委員編集用!G107</f>
        <v>2</v>
      </c>
      <c r="H81" s="8" t="str">
        <f>教務委員編集用!H107</f>
        <v>必修</v>
      </c>
      <c r="I81" s="8" t="str">
        <f>教務委員編集用!I107</f>
        <v>履修</v>
      </c>
      <c r="J81" s="8">
        <f>教務委員編集用!J107</f>
        <v>2</v>
      </c>
      <c r="K81" s="8" t="str">
        <f>教務委員編集用!K107</f>
        <v>通年</v>
      </c>
      <c r="L81" s="8">
        <f>教務委員編集用!L107</f>
        <v>45</v>
      </c>
      <c r="M81" s="8">
        <f>教務委員編集用!M107</f>
        <v>100</v>
      </c>
      <c r="N81" s="8">
        <f>教務委員編集用!N107</f>
        <v>45</v>
      </c>
      <c r="O81" s="44" t="str">
        <f>IF(教務委員編集用!S107=0,"",教務委員編集用!S107)</f>
        <v/>
      </c>
      <c r="P81" s="93" t="str">
        <f>IF(教務委員編集用!T107=0,"",教務委員編集用!T107)</f>
        <v/>
      </c>
      <c r="Q81" s="44" t="str">
        <f>IF(教務委員編集用!O107=0,"",教務委員編集用!O107)</f>
        <v/>
      </c>
      <c r="R81" s="44" t="str">
        <f>IF(教務委員編集用!P107=0,"",教務委員編集用!P107)</f>
        <v/>
      </c>
      <c r="S81" s="44" t="str">
        <f>IF(教務委員編集用!Q107=0,"",教務委員編集用!Q107)</f>
        <v/>
      </c>
      <c r="T81" s="93" t="str">
        <f>IF(教務委員編集用!R107=0,"",教務委員編集用!R107)</f>
        <v/>
      </c>
    </row>
    <row r="82" spans="2:20" x14ac:dyDescent="0.2">
      <c r="B82" s="468"/>
      <c r="C82" s="446"/>
      <c r="D82" s="417"/>
      <c r="E82" s="446"/>
      <c r="F82" s="8" t="str">
        <f>教務委員編集用!F108</f>
        <v>電気回路Ⅰ</v>
      </c>
      <c r="G82" s="8">
        <f>教務委員編集用!G108</f>
        <v>2</v>
      </c>
      <c r="H82" s="8" t="str">
        <f>教務委員編集用!H108</f>
        <v>必修</v>
      </c>
      <c r="I82" s="8" t="str">
        <f>教務委員編集用!I108</f>
        <v>履修</v>
      </c>
      <c r="J82" s="8">
        <f>教務委員編集用!J108</f>
        <v>2</v>
      </c>
      <c r="K82" s="8" t="str">
        <f>教務委員編集用!K108</f>
        <v>通年</v>
      </c>
      <c r="L82" s="8">
        <f>教務委員編集用!L108</f>
        <v>45</v>
      </c>
      <c r="M82" s="8">
        <f>教務委員編集用!M108</f>
        <v>100</v>
      </c>
      <c r="N82" s="8">
        <f>教務委員編集用!N108</f>
        <v>45</v>
      </c>
      <c r="O82" s="44" t="str">
        <f>IF(教務委員編集用!S108=0,"",教務委員編集用!S108)</f>
        <v/>
      </c>
      <c r="P82" s="93" t="str">
        <f>IF(教務委員編集用!T108=0,"",教務委員編集用!T108)</f>
        <v/>
      </c>
      <c r="Q82" s="44" t="str">
        <f>IF(教務委員編集用!O108=0,"",教務委員編集用!O108)</f>
        <v/>
      </c>
      <c r="R82" s="44" t="str">
        <f>IF(教務委員編集用!P108=0,"",教務委員編集用!P108)</f>
        <v/>
      </c>
      <c r="S82" s="44" t="str">
        <f>IF(教務委員編集用!Q108=0,"",教務委員編集用!Q108)</f>
        <v/>
      </c>
      <c r="T82" s="93" t="str">
        <f>IF(教務委員編集用!R108=0,"",教務委員編集用!R108)</f>
        <v/>
      </c>
    </row>
    <row r="83" spans="2:20" x14ac:dyDescent="0.2">
      <c r="B83" s="468"/>
      <c r="C83" s="446"/>
      <c r="D83" s="417"/>
      <c r="E83" s="446"/>
      <c r="F83" s="8" t="str">
        <f>教務委員編集用!F109</f>
        <v>電気電子製図</v>
      </c>
      <c r="G83" s="8">
        <f>教務委員編集用!G109</f>
        <v>2</v>
      </c>
      <c r="H83" s="8" t="str">
        <f>教務委員編集用!H109</f>
        <v>必修</v>
      </c>
      <c r="I83" s="8" t="str">
        <f>教務委員編集用!I109</f>
        <v>履修</v>
      </c>
      <c r="J83" s="8">
        <f>教務委員編集用!J109</f>
        <v>2</v>
      </c>
      <c r="K83" s="8" t="str">
        <f>教務委員編集用!K109</f>
        <v>通年</v>
      </c>
      <c r="L83" s="8">
        <f>教務委員編集用!L109</f>
        <v>45</v>
      </c>
      <c r="M83" s="8">
        <f>教務委員編集用!M109</f>
        <v>100</v>
      </c>
      <c r="N83" s="8">
        <f>教務委員編集用!N109</f>
        <v>45</v>
      </c>
      <c r="O83" s="44" t="str">
        <f>IF(教務委員編集用!S109=0,"",教務委員編集用!S109)</f>
        <v/>
      </c>
      <c r="P83" s="93" t="str">
        <f>IF(教務委員編集用!T109=0,"",教務委員編集用!T109)</f>
        <v/>
      </c>
      <c r="Q83" s="44" t="str">
        <f>IF(教務委員編集用!O109=0,"",教務委員編集用!O109)</f>
        <v/>
      </c>
      <c r="R83" s="44" t="str">
        <f>IF(教務委員編集用!P109=0,"",教務委員編集用!P109)</f>
        <v/>
      </c>
      <c r="S83" s="44" t="str">
        <f>IF(教務委員編集用!Q109=0,"",教務委員編集用!Q109)</f>
        <v/>
      </c>
      <c r="T83" s="93" t="str">
        <f>IF(教務委員編集用!R109=0,"",教務委員編集用!R109)</f>
        <v/>
      </c>
    </row>
    <row r="84" spans="2:20" x14ac:dyDescent="0.2">
      <c r="B84" s="468"/>
      <c r="C84" s="446"/>
      <c r="D84" s="417"/>
      <c r="E84" s="446"/>
      <c r="F84" s="8" t="str">
        <f>教務委員編集用!F110</f>
        <v>電気電子工学実験Ⅱ</v>
      </c>
      <c r="G84" s="8">
        <f>教務委員編集用!G110</f>
        <v>2</v>
      </c>
      <c r="H84" s="8" t="str">
        <f>教務委員編集用!H110</f>
        <v>必修</v>
      </c>
      <c r="I84" s="8" t="str">
        <f>教務委員編集用!I110</f>
        <v>履修</v>
      </c>
      <c r="J84" s="8">
        <f>教務委員編集用!J110</f>
        <v>2</v>
      </c>
      <c r="K84" s="8" t="str">
        <f>教務委員編集用!K110</f>
        <v>通年</v>
      </c>
      <c r="L84" s="8">
        <f>教務委員編集用!L110</f>
        <v>45</v>
      </c>
      <c r="M84" s="8">
        <f>教務委員編集用!M110</f>
        <v>100</v>
      </c>
      <c r="N84" s="8">
        <f>教務委員編集用!N110</f>
        <v>45</v>
      </c>
      <c r="O84" s="44" t="str">
        <f>IF(教務委員編集用!S110=0,"",教務委員編集用!S110)</f>
        <v/>
      </c>
      <c r="P84" s="93" t="str">
        <f>IF(教務委員編集用!T110=0,"",教務委員編集用!T110)</f>
        <v/>
      </c>
      <c r="Q84" s="44" t="str">
        <f>IF(教務委員編集用!O110=0,"",教務委員編集用!O110)</f>
        <v/>
      </c>
      <c r="R84" s="44" t="str">
        <f>IF(教務委員編集用!P110=0,"",教務委員編集用!P110)</f>
        <v/>
      </c>
      <c r="S84" s="44" t="str">
        <f>IF(教務委員編集用!Q110=0,"",教務委員編集用!Q110)</f>
        <v/>
      </c>
      <c r="T84" s="93" t="str">
        <f>IF(教務委員編集用!R110=0,"",教務委員編集用!R110)</f>
        <v/>
      </c>
    </row>
    <row r="85" spans="2:20" x14ac:dyDescent="0.2">
      <c r="B85" s="468"/>
      <c r="C85" s="446"/>
      <c r="D85" s="417"/>
      <c r="E85" s="446"/>
      <c r="F85" s="8" t="str">
        <f>教務委員編集用!F111</f>
        <v>電気回路Ⅱ</v>
      </c>
      <c r="G85" s="8">
        <f>教務委員編集用!G111</f>
        <v>2</v>
      </c>
      <c r="H85" s="8" t="str">
        <f>教務委員編集用!H111</f>
        <v>必修</v>
      </c>
      <c r="I85" s="8" t="str">
        <f>教務委員編集用!I111</f>
        <v>履修</v>
      </c>
      <c r="J85" s="8">
        <f>教務委員編集用!J111</f>
        <v>3</v>
      </c>
      <c r="K85" s="8" t="str">
        <f>教務委員編集用!K111</f>
        <v>通年</v>
      </c>
      <c r="L85" s="8">
        <f>教務委員編集用!L111</f>
        <v>45</v>
      </c>
      <c r="M85" s="8">
        <f>教務委員編集用!M111</f>
        <v>100</v>
      </c>
      <c r="N85" s="8">
        <f>教務委員編集用!N111</f>
        <v>45</v>
      </c>
      <c r="O85" s="44" t="str">
        <f>IF(教務委員編集用!S111=0,"",教務委員編集用!S111)</f>
        <v/>
      </c>
      <c r="P85" s="93" t="str">
        <f>IF(教務委員編集用!T111=0,"",教務委員編集用!T111)</f>
        <v/>
      </c>
      <c r="Q85" s="44" t="str">
        <f>IF(教務委員編集用!O111=0,"",教務委員編集用!O111)</f>
        <v/>
      </c>
      <c r="R85" s="44" t="str">
        <f>IF(教務委員編集用!P111=0,"",教務委員編集用!P111)</f>
        <v/>
      </c>
      <c r="S85" s="44" t="str">
        <f>IF(教務委員編集用!Q111=0,"",教務委員編集用!Q111)</f>
        <v/>
      </c>
      <c r="T85" s="93" t="str">
        <f>IF(教務委員編集用!R111=0,"",教務委員編集用!R111)</f>
        <v/>
      </c>
    </row>
    <row r="86" spans="2:20" x14ac:dyDescent="0.2">
      <c r="B86" s="468"/>
      <c r="C86" s="446"/>
      <c r="D86" s="417"/>
      <c r="E86" s="446"/>
      <c r="F86" s="8" t="str">
        <f>教務委員編集用!F112</f>
        <v>電磁気学Ⅰ</v>
      </c>
      <c r="G86" s="8">
        <f>教務委員編集用!G112</f>
        <v>2</v>
      </c>
      <c r="H86" s="8" t="str">
        <f>教務委員編集用!H112</f>
        <v>必修</v>
      </c>
      <c r="I86" s="8" t="str">
        <f>教務委員編集用!I112</f>
        <v>履修</v>
      </c>
      <c r="J86" s="8">
        <f>教務委員編集用!J112</f>
        <v>3</v>
      </c>
      <c r="K86" s="8" t="str">
        <f>教務委員編集用!K112</f>
        <v>通年</v>
      </c>
      <c r="L86" s="8">
        <f>教務委員編集用!L112</f>
        <v>45</v>
      </c>
      <c r="M86" s="8">
        <f>教務委員編集用!M112</f>
        <v>100</v>
      </c>
      <c r="N86" s="8">
        <f>教務委員編集用!N112</f>
        <v>45</v>
      </c>
      <c r="O86" s="44" t="str">
        <f>IF(教務委員編集用!S112=0,"",教務委員編集用!S112)</f>
        <v/>
      </c>
      <c r="P86" s="93" t="str">
        <f>IF(教務委員編集用!T112=0,"",教務委員編集用!T112)</f>
        <v/>
      </c>
      <c r="Q86" s="44" t="str">
        <f>IF(教務委員編集用!O112=0,"",教務委員編集用!O112)</f>
        <v/>
      </c>
      <c r="R86" s="44" t="str">
        <f>IF(教務委員編集用!P112=0,"",教務委員編集用!P112)</f>
        <v/>
      </c>
      <c r="S86" s="44" t="str">
        <f>IF(教務委員編集用!Q112=0,"",教務委員編集用!Q112)</f>
        <v/>
      </c>
      <c r="T86" s="93" t="str">
        <f>IF(教務委員編集用!R112=0,"",教務委員編集用!R112)</f>
        <v/>
      </c>
    </row>
    <row r="87" spans="2:20" x14ac:dyDescent="0.2">
      <c r="B87" s="468"/>
      <c r="C87" s="446"/>
      <c r="D87" s="417"/>
      <c r="E87" s="446"/>
      <c r="F87" s="8" t="str">
        <f>教務委員編集用!F113</f>
        <v>電子回路Ⅰ</v>
      </c>
      <c r="G87" s="8">
        <f>教務委員編集用!G113</f>
        <v>2</v>
      </c>
      <c r="H87" s="8" t="str">
        <f>教務委員編集用!H113</f>
        <v>必修</v>
      </c>
      <c r="I87" s="8" t="str">
        <f>教務委員編集用!I113</f>
        <v>履修</v>
      </c>
      <c r="J87" s="8">
        <f>教務委員編集用!J113</f>
        <v>3</v>
      </c>
      <c r="K87" s="8" t="str">
        <f>教務委員編集用!K113</f>
        <v>通年</v>
      </c>
      <c r="L87" s="8">
        <f>教務委員編集用!L113</f>
        <v>45</v>
      </c>
      <c r="M87" s="8">
        <f>教務委員編集用!M113</f>
        <v>100</v>
      </c>
      <c r="N87" s="8">
        <f>教務委員編集用!N113</f>
        <v>45</v>
      </c>
      <c r="O87" s="44" t="str">
        <f>IF(教務委員編集用!S113=0,"",教務委員編集用!S113)</f>
        <v/>
      </c>
      <c r="P87" s="93" t="str">
        <f>IF(教務委員編集用!T113=0,"",教務委員編集用!T113)</f>
        <v/>
      </c>
      <c r="Q87" s="44" t="str">
        <f>IF(教務委員編集用!O113=0,"",教務委員編集用!O113)</f>
        <v/>
      </c>
      <c r="R87" s="44" t="str">
        <f>IF(教務委員編集用!P113=0,"",教務委員編集用!P113)</f>
        <v/>
      </c>
      <c r="S87" s="44" t="str">
        <f>IF(教務委員編集用!Q113=0,"",教務委員編集用!Q113)</f>
        <v/>
      </c>
      <c r="T87" s="93" t="str">
        <f>IF(教務委員編集用!R113=0,"",教務委員編集用!R113)</f>
        <v/>
      </c>
    </row>
    <row r="88" spans="2:20" x14ac:dyDescent="0.2">
      <c r="B88" s="468"/>
      <c r="C88" s="446"/>
      <c r="D88" s="417"/>
      <c r="E88" s="446"/>
      <c r="F88" s="8" t="str">
        <f>教務委員編集用!F114</f>
        <v>電気機器</v>
      </c>
      <c r="G88" s="8">
        <f>教務委員編集用!G114</f>
        <v>2</v>
      </c>
      <c r="H88" s="8" t="str">
        <f>教務委員編集用!H114</f>
        <v>必修</v>
      </c>
      <c r="I88" s="8" t="str">
        <f>教務委員編集用!I114</f>
        <v>履修</v>
      </c>
      <c r="J88" s="8">
        <f>教務委員編集用!J114</f>
        <v>3</v>
      </c>
      <c r="K88" s="8" t="str">
        <f>教務委員編集用!K114</f>
        <v>通年</v>
      </c>
      <c r="L88" s="8">
        <f>教務委員編集用!L114</f>
        <v>45</v>
      </c>
      <c r="M88" s="8">
        <f>教務委員編集用!M114</f>
        <v>100</v>
      </c>
      <c r="N88" s="8">
        <f>教務委員編集用!N114</f>
        <v>45</v>
      </c>
      <c r="O88" s="44" t="str">
        <f>IF(教務委員編集用!S114=0,"",教務委員編集用!S114)</f>
        <v/>
      </c>
      <c r="P88" s="93" t="str">
        <f>IF(教務委員編集用!T114=0,"",教務委員編集用!T114)</f>
        <v/>
      </c>
      <c r="Q88" s="44" t="str">
        <f>IF(教務委員編集用!O114=0,"",教務委員編集用!O114)</f>
        <v/>
      </c>
      <c r="R88" s="44" t="str">
        <f>IF(教務委員編集用!P114=0,"",教務委員編集用!P114)</f>
        <v/>
      </c>
      <c r="S88" s="44" t="str">
        <f>IF(教務委員編集用!Q114=0,"",教務委員編集用!Q114)</f>
        <v/>
      </c>
      <c r="T88" s="93" t="str">
        <f>IF(教務委員編集用!R114=0,"",教務委員編集用!R114)</f>
        <v/>
      </c>
    </row>
    <row r="89" spans="2:20" x14ac:dyDescent="0.2">
      <c r="B89" s="468"/>
      <c r="C89" s="446"/>
      <c r="D89" s="417"/>
      <c r="E89" s="446"/>
      <c r="F89" s="8" t="str">
        <f>教務委員編集用!F115</f>
        <v>電気回路Ⅲ</v>
      </c>
      <c r="G89" s="8">
        <f>教務委員編集用!G115</f>
        <v>2</v>
      </c>
      <c r="H89" s="8" t="str">
        <f>教務委員編集用!H115</f>
        <v>必修</v>
      </c>
      <c r="I89" s="8" t="str">
        <f>教務委員編集用!I115</f>
        <v>学修</v>
      </c>
      <c r="J89" s="8">
        <f>教務委員編集用!J115</f>
        <v>4</v>
      </c>
      <c r="K89" s="8" t="str">
        <f>教務委員編集用!K115</f>
        <v>半期</v>
      </c>
      <c r="L89" s="8">
        <f>教務委員編集用!L115</f>
        <v>22.5</v>
      </c>
      <c r="M89" s="8">
        <f>教務委員編集用!M115</f>
        <v>100</v>
      </c>
      <c r="N89" s="8">
        <f>教務委員編集用!N115</f>
        <v>22.5</v>
      </c>
      <c r="O89" s="44" t="str">
        <f>IF(教務委員編集用!S115=0,"",教務委員編集用!S115)</f>
        <v/>
      </c>
      <c r="P89" s="93" t="str">
        <f>IF(教務委員編集用!T115=0,"",教務委員編集用!T115)</f>
        <v/>
      </c>
      <c r="Q89" s="44" t="str">
        <f>IF(教務委員編集用!O115=0,"",教務委員編集用!O115)</f>
        <v/>
      </c>
      <c r="R89" s="44" t="str">
        <f>IF(教務委員編集用!P115=0,"",教務委員編集用!P115)</f>
        <v/>
      </c>
      <c r="S89" s="44" t="str">
        <f>IF(教務委員編集用!Q115=0,"",教務委員編集用!Q115)</f>
        <v/>
      </c>
      <c r="T89" s="93" t="str">
        <f>IF(教務委員編集用!R115=0,"",教務委員編集用!R115)</f>
        <v/>
      </c>
    </row>
    <row r="90" spans="2:20" x14ac:dyDescent="0.2">
      <c r="B90" s="451"/>
      <c r="C90" s="449"/>
      <c r="D90" s="418"/>
      <c r="E90" s="449"/>
      <c r="F90" s="8" t="str">
        <f>教務委員編集用!F116</f>
        <v>電磁気学Ⅱ</v>
      </c>
      <c r="G90" s="8">
        <f>教務委員編集用!G116</f>
        <v>2</v>
      </c>
      <c r="H90" s="8" t="str">
        <f>教務委員編集用!H116</f>
        <v>必修</v>
      </c>
      <c r="I90" s="8" t="str">
        <f>教務委員編集用!I116</f>
        <v>学修</v>
      </c>
      <c r="J90" s="8">
        <f>教務委員編集用!J116</f>
        <v>4</v>
      </c>
      <c r="K90" s="8" t="str">
        <f>教務委員編集用!K116</f>
        <v>半期</v>
      </c>
      <c r="L90" s="8">
        <f>教務委員編集用!L116</f>
        <v>22.5</v>
      </c>
      <c r="M90" s="8">
        <f>教務委員編集用!M116</f>
        <v>100</v>
      </c>
      <c r="N90" s="8">
        <f>教務委員編集用!N116</f>
        <v>22.5</v>
      </c>
      <c r="O90" s="44" t="str">
        <f>IF(教務委員編集用!S116=0,"",教務委員編集用!S116)</f>
        <v/>
      </c>
      <c r="P90" s="93" t="str">
        <f>IF(教務委員編集用!T116=0,"",教務委員編集用!T116)</f>
        <v/>
      </c>
      <c r="Q90" s="44" t="str">
        <f>IF(教務委員編集用!O116=0,"",教務委員編集用!O116)</f>
        <v/>
      </c>
      <c r="R90" s="44" t="str">
        <f>IF(教務委員編集用!P116=0,"",教務委員編集用!P116)</f>
        <v/>
      </c>
      <c r="S90" s="44" t="str">
        <f>IF(教務委員編集用!Q116=0,"",教務委員編集用!Q116)</f>
        <v/>
      </c>
      <c r="T90" s="93" t="str">
        <f>IF(教務委員編集用!R116=0,"",教務委員編集用!R116)</f>
        <v/>
      </c>
    </row>
    <row r="91" spans="2:20" x14ac:dyDescent="0.2">
      <c r="B91" s="451"/>
      <c r="C91" s="449"/>
      <c r="D91" s="418"/>
      <c r="E91" s="449"/>
      <c r="F91" s="8"/>
      <c r="G91" s="8"/>
      <c r="H91" s="8"/>
      <c r="I91" s="8"/>
      <c r="J91" s="8"/>
      <c r="K91" s="8"/>
      <c r="L91" s="8"/>
      <c r="M91" s="8"/>
      <c r="N91" s="8"/>
      <c r="O91" s="44" t="str">
        <f>IF(教務委員編集用!S117=0,"",教務委員編集用!S117)</f>
        <v/>
      </c>
      <c r="P91" s="93" t="str">
        <f>IF(教務委員編集用!T117=0,"",教務委員編集用!T117)</f>
        <v/>
      </c>
      <c r="Q91" s="44" t="str">
        <f>IF(教務委員編集用!O117=0,"",教務委員編集用!O117)</f>
        <v/>
      </c>
      <c r="R91" s="44" t="str">
        <f>IF(教務委員編集用!P117=0,"",教務委員編集用!P117)</f>
        <v/>
      </c>
      <c r="S91" s="44" t="str">
        <f>IF(教務委員編集用!Q117=0,"",教務委員編集用!Q117)</f>
        <v/>
      </c>
      <c r="T91" s="93" t="str">
        <f>IF(教務委員編集用!R117=0,"",教務委員編集用!R117)</f>
        <v/>
      </c>
    </row>
    <row r="92" spans="2:20" x14ac:dyDescent="0.2">
      <c r="B92" s="451"/>
      <c r="C92" s="449"/>
      <c r="D92" s="418"/>
      <c r="E92" s="449"/>
      <c r="F92" s="8" t="str">
        <f>教務委員編集用!F118</f>
        <v>電子回路Ⅱ</v>
      </c>
      <c r="G92" s="8">
        <f>教務委員編集用!G118</f>
        <v>2</v>
      </c>
      <c r="H92" s="8" t="str">
        <f>教務委員編集用!H118</f>
        <v>必修</v>
      </c>
      <c r="I92" s="8" t="str">
        <f>教務委員編集用!I118</f>
        <v>学修</v>
      </c>
      <c r="J92" s="8">
        <f>教務委員編集用!J118</f>
        <v>4</v>
      </c>
      <c r="K92" s="8" t="str">
        <f>教務委員編集用!K118</f>
        <v>半期</v>
      </c>
      <c r="L92" s="8">
        <f>教務委員編集用!L118</f>
        <v>22.5</v>
      </c>
      <c r="M92" s="8">
        <f>教務委員編集用!M118</f>
        <v>100</v>
      </c>
      <c r="N92" s="8">
        <f>教務委員編集用!N118</f>
        <v>22.5</v>
      </c>
      <c r="O92" s="44" t="str">
        <f>IF(教務委員編集用!S118=0,"",教務委員編集用!S118)</f>
        <v/>
      </c>
      <c r="P92" s="93" t="str">
        <f>IF(教務委員編集用!T118=0,"",教務委員編集用!T118)</f>
        <v/>
      </c>
      <c r="Q92" s="44" t="str">
        <f>IF(教務委員編集用!O118=0,"",教務委員編集用!O118)</f>
        <v/>
      </c>
      <c r="R92" s="44" t="str">
        <f>IF(教務委員編集用!P118=0,"",教務委員編集用!P118)</f>
        <v/>
      </c>
      <c r="S92" s="44" t="str">
        <f>IF(教務委員編集用!Q118=0,"",教務委員編集用!Q118)</f>
        <v/>
      </c>
      <c r="T92" s="93" t="str">
        <f>IF(教務委員編集用!R118=0,"",教務委員編集用!R118)</f>
        <v/>
      </c>
    </row>
    <row r="93" spans="2:20" x14ac:dyDescent="0.2">
      <c r="B93" s="451"/>
      <c r="C93" s="449"/>
      <c r="D93" s="418"/>
      <c r="E93" s="449"/>
      <c r="F93" s="8" t="str">
        <f>教務委員編集用!F119</f>
        <v>論理回路Ⅰ</v>
      </c>
      <c r="G93" s="8">
        <f>教務委員編集用!G119</f>
        <v>2</v>
      </c>
      <c r="H93" s="8" t="str">
        <f>教務委員編集用!H119</f>
        <v>必修</v>
      </c>
      <c r="I93" s="8" t="str">
        <f>教務委員編集用!I119</f>
        <v>学修</v>
      </c>
      <c r="J93" s="8">
        <f>教務委員編集用!J119</f>
        <v>4</v>
      </c>
      <c r="K93" s="8" t="str">
        <f>教務委員編集用!K119</f>
        <v>半期</v>
      </c>
      <c r="L93" s="8">
        <f>教務委員編集用!L119</f>
        <v>22.5</v>
      </c>
      <c r="M93" s="8">
        <f>教務委員編集用!M119</f>
        <v>100</v>
      </c>
      <c r="N93" s="8">
        <f>教務委員編集用!N119</f>
        <v>22.5</v>
      </c>
      <c r="O93" s="44" t="str">
        <f>IF(教務委員編集用!S119=0,"",教務委員編集用!S119)</f>
        <v/>
      </c>
      <c r="P93" s="93" t="str">
        <f>IF(教務委員編集用!T119=0,"",教務委員編集用!T119)</f>
        <v/>
      </c>
      <c r="Q93" s="44" t="str">
        <f>IF(教務委員編集用!O119=0,"",教務委員編集用!O119)</f>
        <v/>
      </c>
      <c r="R93" s="44" t="str">
        <f>IF(教務委員編集用!P119=0,"",教務委員編集用!P119)</f>
        <v/>
      </c>
      <c r="S93" s="44" t="str">
        <f>IF(教務委員編集用!Q119=0,"",教務委員編集用!Q119)</f>
        <v/>
      </c>
      <c r="T93" s="93" t="str">
        <f>IF(教務委員編集用!R119=0,"",教務委員編集用!R119)</f>
        <v/>
      </c>
    </row>
    <row r="94" spans="2:20" x14ac:dyDescent="0.2">
      <c r="B94" s="451"/>
      <c r="C94" s="449"/>
      <c r="D94" s="418"/>
      <c r="E94" s="449"/>
      <c r="F94" s="8" t="str">
        <f>教務委員編集用!F120</f>
        <v>半導体工学</v>
      </c>
      <c r="G94" s="8">
        <f>教務委員編集用!G120</f>
        <v>2</v>
      </c>
      <c r="H94" s="8" t="str">
        <f>教務委員編集用!H120</f>
        <v>必修</v>
      </c>
      <c r="I94" s="8" t="str">
        <f>教務委員編集用!I120</f>
        <v>履修</v>
      </c>
      <c r="J94" s="8">
        <f>教務委員編集用!J120</f>
        <v>4</v>
      </c>
      <c r="K94" s="8" t="str">
        <f>教務委員編集用!K120</f>
        <v>通年</v>
      </c>
      <c r="L94" s="8">
        <f>教務委員編集用!L120</f>
        <v>45</v>
      </c>
      <c r="M94" s="8">
        <f>教務委員編集用!M120</f>
        <v>100</v>
      </c>
      <c r="N94" s="8">
        <f>教務委員編集用!N120</f>
        <v>45</v>
      </c>
      <c r="O94" s="44" t="str">
        <f>IF(教務委員編集用!S120=0,"",教務委員編集用!S120)</f>
        <v/>
      </c>
      <c r="P94" s="93" t="str">
        <f>IF(教務委員編集用!T120=0,"",教務委員編集用!T120)</f>
        <v/>
      </c>
      <c r="Q94" s="44" t="str">
        <f>IF(教務委員編集用!O120=0,"",教務委員編集用!O120)</f>
        <v/>
      </c>
      <c r="R94" s="44" t="str">
        <f>IF(教務委員編集用!P120=0,"",教務委員編集用!P120)</f>
        <v/>
      </c>
      <c r="S94" s="44" t="str">
        <f>IF(教務委員編集用!Q120=0,"",教務委員編集用!Q120)</f>
        <v/>
      </c>
      <c r="T94" s="93" t="str">
        <f>IF(教務委員編集用!R120=0,"",教務委員編集用!R120)</f>
        <v/>
      </c>
    </row>
    <row r="95" spans="2:20" x14ac:dyDescent="0.2">
      <c r="B95" s="451"/>
      <c r="C95" s="449"/>
      <c r="D95" s="418"/>
      <c r="E95" s="449"/>
      <c r="F95" s="8" t="str">
        <f>教務委員編集用!F121</f>
        <v>電気電子材料</v>
      </c>
      <c r="G95" s="8">
        <f>教務委員編集用!G121</f>
        <v>2</v>
      </c>
      <c r="H95" s="8" t="str">
        <f>教務委員編集用!H121</f>
        <v>必修</v>
      </c>
      <c r="I95" s="8" t="str">
        <f>教務委員編集用!I121</f>
        <v>学修</v>
      </c>
      <c r="J95" s="8">
        <f>教務委員編集用!J121</f>
        <v>5</v>
      </c>
      <c r="K95" s="8" t="str">
        <f>教務委員編集用!K121</f>
        <v>半期</v>
      </c>
      <c r="L95" s="8">
        <f>教務委員編集用!L121</f>
        <v>22.5</v>
      </c>
      <c r="M95" s="8">
        <f>教務委員編集用!M121</f>
        <v>100</v>
      </c>
      <c r="N95" s="8">
        <f>教務委員編集用!N121</f>
        <v>22.5</v>
      </c>
      <c r="O95" s="118"/>
      <c r="P95" s="122"/>
      <c r="Q95" s="255"/>
      <c r="R95" s="255"/>
      <c r="S95" s="255"/>
      <c r="T95" s="261"/>
    </row>
    <row r="96" spans="2:20" x14ac:dyDescent="0.2">
      <c r="B96" s="451"/>
      <c r="C96" s="449"/>
      <c r="D96" s="418"/>
      <c r="E96" s="449"/>
      <c r="F96" s="8" t="str">
        <f>教務委員編集用!F122</f>
        <v>論理回路Ⅱ</v>
      </c>
      <c r="G96" s="8">
        <f>教務委員編集用!G122</f>
        <v>2</v>
      </c>
      <c r="H96" s="8" t="str">
        <f>教務委員編集用!H122</f>
        <v>選択</v>
      </c>
      <c r="I96" s="8" t="str">
        <f>教務委員編集用!I122</f>
        <v>学修</v>
      </c>
      <c r="J96" s="8">
        <f>教務委員編集用!J122</f>
        <v>4</v>
      </c>
      <c r="K96" s="8" t="str">
        <f>教務委員編集用!K122</f>
        <v>半期</v>
      </c>
      <c r="L96" s="8">
        <f>教務委員編集用!L122</f>
        <v>22.5</v>
      </c>
      <c r="M96" s="8">
        <f>教務委員編集用!M122</f>
        <v>100</v>
      </c>
      <c r="N96" s="8">
        <f>教務委員編集用!N122</f>
        <v>0</v>
      </c>
      <c r="O96" s="44" t="str">
        <f>IF(教務委員編集用!S122=0,"",教務委員編集用!S122)</f>
        <v/>
      </c>
      <c r="P96" s="93" t="str">
        <f>IF(教務委員編集用!T122=0,"",教務委員編集用!T122)</f>
        <v/>
      </c>
      <c r="Q96" s="44" t="str">
        <f>IF(教務委員編集用!O122=0,"",教務委員編集用!O122)</f>
        <v/>
      </c>
      <c r="R96" s="44" t="str">
        <f>IF(教務委員編集用!P122=0,"",教務委員編集用!P122)</f>
        <v/>
      </c>
      <c r="S96" s="44" t="str">
        <f>IF(教務委員編集用!Q122=0,"",教務委員編集用!Q122)</f>
        <v/>
      </c>
      <c r="T96" s="93" t="str">
        <f>IF(教務委員編集用!R122=0,"",教務委員編集用!R122)</f>
        <v/>
      </c>
    </row>
    <row r="97" spans="2:20" x14ac:dyDescent="0.2">
      <c r="B97" s="451"/>
      <c r="C97" s="449"/>
      <c r="D97" s="418"/>
      <c r="E97" s="449"/>
      <c r="F97" s="214"/>
      <c r="G97" s="214"/>
      <c r="H97" s="214"/>
      <c r="I97" s="214"/>
      <c r="J97" s="214"/>
      <c r="K97" s="214"/>
      <c r="L97" s="214"/>
      <c r="M97" s="214"/>
      <c r="N97" s="214"/>
      <c r="O97" s="346"/>
      <c r="P97" s="351"/>
      <c r="Q97" s="398"/>
      <c r="R97" s="398"/>
      <c r="S97" s="398"/>
      <c r="T97" s="355"/>
    </row>
    <row r="98" spans="2:20" x14ac:dyDescent="0.2">
      <c r="B98" s="451"/>
      <c r="C98" s="449"/>
      <c r="D98" s="418"/>
      <c r="E98" s="449"/>
      <c r="F98" s="8" t="str">
        <f>教務委員編集用!F125</f>
        <v>電力工学</v>
      </c>
      <c r="G98" s="8">
        <f>教務委員編集用!G125</f>
        <v>2</v>
      </c>
      <c r="H98" s="8" t="str">
        <f>教務委員編集用!H125</f>
        <v>選択</v>
      </c>
      <c r="I98" s="8" t="str">
        <f>教務委員編集用!I125</f>
        <v>学修</v>
      </c>
      <c r="J98" s="8">
        <f>教務委員編集用!J125</f>
        <v>4</v>
      </c>
      <c r="K98" s="8" t="str">
        <f>教務委員編集用!K125</f>
        <v>半期</v>
      </c>
      <c r="L98" s="8">
        <f>教務委員編集用!L125</f>
        <v>22.5</v>
      </c>
      <c r="M98" s="8">
        <f>教務委員編集用!M125</f>
        <v>100</v>
      </c>
      <c r="N98" s="8">
        <f>教務委員編集用!N125</f>
        <v>0</v>
      </c>
      <c r="O98" s="93" t="str">
        <f>IF(教務委員編集用!S125=0,"",教務委員編集用!S125)</f>
        <v/>
      </c>
      <c r="P98" s="93" t="str">
        <f>IF(教務委員編集用!T125=0,"",教務委員編集用!T125)</f>
        <v/>
      </c>
      <c r="Q98" s="44" t="str">
        <f>IF(教務委員編集用!O125=0,"",教務委員編集用!O125)</f>
        <v/>
      </c>
      <c r="R98" s="44" t="str">
        <f>IF(教務委員編集用!P125=0,"",教務委員編集用!P125)</f>
        <v/>
      </c>
      <c r="S98" s="44" t="str">
        <f>IF(教務委員編集用!Q125=0,"",教務委員編集用!Q125)</f>
        <v/>
      </c>
      <c r="T98" s="44" t="str">
        <f>IF(教務委員編集用!R125=0,"",教務委員編集用!R125)</f>
        <v/>
      </c>
    </row>
    <row r="99" spans="2:20" x14ac:dyDescent="0.2">
      <c r="B99" s="451"/>
      <c r="C99" s="449"/>
      <c r="D99" s="418"/>
      <c r="E99" s="449"/>
      <c r="F99" s="8" t="str">
        <f>教務委員編集用!F126</f>
        <v>高電圧工学</v>
      </c>
      <c r="G99" s="8">
        <f>教務委員編集用!G126</f>
        <v>2</v>
      </c>
      <c r="H99" s="8" t="str">
        <f>教務委員編集用!H126</f>
        <v>選択</v>
      </c>
      <c r="I99" s="8" t="str">
        <f>教務委員編集用!I126</f>
        <v>学修</v>
      </c>
      <c r="J99" s="8">
        <f>教務委員編集用!J126</f>
        <v>5</v>
      </c>
      <c r="K99" s="8" t="str">
        <f>教務委員編集用!K126</f>
        <v>半期</v>
      </c>
      <c r="L99" s="8">
        <f>教務委員編集用!L126</f>
        <v>22.5</v>
      </c>
      <c r="M99" s="8">
        <f>教務委員編集用!M126</f>
        <v>100</v>
      </c>
      <c r="N99" s="8">
        <f>教務委員編集用!N126</f>
        <v>0</v>
      </c>
      <c r="O99" s="118"/>
      <c r="P99" s="122"/>
      <c r="Q99" s="255"/>
      <c r="R99" s="255"/>
      <c r="S99" s="255"/>
      <c r="T99" s="261"/>
    </row>
    <row r="100" spans="2:20" x14ac:dyDescent="0.2">
      <c r="B100" s="451"/>
      <c r="C100" s="449"/>
      <c r="D100" s="418"/>
      <c r="E100" s="449"/>
      <c r="F100" s="8" t="str">
        <f>教務委員編集用!F127</f>
        <v>機械加工基礎実習</v>
      </c>
      <c r="G100" s="8">
        <f>教務委員編集用!G127</f>
        <v>1</v>
      </c>
      <c r="H100" s="8" t="str">
        <f>教務委員編集用!H127</f>
        <v>選択</v>
      </c>
      <c r="I100" s="8" t="str">
        <f>教務委員編集用!I127</f>
        <v>履修</v>
      </c>
      <c r="J100" s="8">
        <f>教務委員編集用!J127</f>
        <v>1</v>
      </c>
      <c r="K100" s="8" t="str">
        <f>教務委員編集用!K127</f>
        <v>通年</v>
      </c>
      <c r="L100" s="8">
        <f>教務委員編集用!L127</f>
        <v>22.5</v>
      </c>
      <c r="M100" s="8">
        <f>教務委員編集用!M127</f>
        <v>100</v>
      </c>
      <c r="N100" s="8">
        <f>教務委員編集用!N127</f>
        <v>0</v>
      </c>
      <c r="O100" s="44" t="str">
        <f>IF(教務委員編集用!S127=0,"",教務委員編集用!S127)</f>
        <v/>
      </c>
      <c r="P100" s="93" t="str">
        <f>IF(教務委員編集用!T127=0,"",教務委員編集用!T127)</f>
        <v/>
      </c>
      <c r="Q100" s="44" t="str">
        <f>IF(教務委員編集用!O127=0,"",教務委員編集用!O127)</f>
        <v/>
      </c>
      <c r="R100" s="44" t="str">
        <f>IF(教務委員編集用!P127=0,"",教務委員編集用!P127)</f>
        <v/>
      </c>
      <c r="S100" s="44" t="str">
        <f>IF(教務委員編集用!Q127=0,"",教務委員編集用!Q127)</f>
        <v/>
      </c>
      <c r="T100" s="93" t="str">
        <f>IF(教務委員編集用!R127=0,"",教務委員編集用!R127)</f>
        <v/>
      </c>
    </row>
    <row r="101" spans="2:20" x14ac:dyDescent="0.2">
      <c r="B101" s="451"/>
      <c r="C101" s="449"/>
      <c r="D101" s="418"/>
      <c r="E101" s="449"/>
      <c r="F101" s="8" t="str">
        <f>教務委員編集用!F128</f>
        <v>電気法規</v>
      </c>
      <c r="G101" s="8">
        <f>教務委員編集用!G128</f>
        <v>1</v>
      </c>
      <c r="H101" s="8" t="str">
        <f>教務委員編集用!H128</f>
        <v>選択</v>
      </c>
      <c r="I101" s="8" t="str">
        <f>教務委員編集用!I128</f>
        <v>履修</v>
      </c>
      <c r="J101" s="8">
        <f>教務委員編集用!J128</f>
        <v>4</v>
      </c>
      <c r="K101" s="8" t="str">
        <f>教務委員編集用!K128</f>
        <v>半期</v>
      </c>
      <c r="L101" s="35">
        <f>教務委員編集用!L128</f>
        <v>22.5</v>
      </c>
      <c r="M101" s="35">
        <f>教務委員編集用!M128</f>
        <v>100</v>
      </c>
      <c r="N101" s="35">
        <f>教務委員編集用!N128</f>
        <v>0</v>
      </c>
      <c r="O101" s="44" t="str">
        <f>IF(教務委員編集用!S128=0,"",教務委員編集用!S128)</f>
        <v/>
      </c>
      <c r="P101" s="93" t="str">
        <f>IF(教務委員編集用!T128=0,"",教務委員編集用!T128)</f>
        <v/>
      </c>
      <c r="Q101" s="44" t="str">
        <f>IF(教務委員編集用!O128=0,"",教務委員編集用!O128)</f>
        <v/>
      </c>
      <c r="R101" s="44" t="str">
        <f>IF(教務委員編集用!P128=0,"",教務委員編集用!P128)</f>
        <v/>
      </c>
      <c r="S101" s="44" t="str">
        <f>IF(教務委員編集用!Q128=0,"",教務委員編集用!Q128)</f>
        <v/>
      </c>
      <c r="T101" s="93" t="str">
        <f>IF(教務委員編集用!R128=0,"",教務委員編集用!R128)</f>
        <v/>
      </c>
    </row>
    <row r="102" spans="2:20" ht="13.8" thickBot="1" x14ac:dyDescent="0.25">
      <c r="B102" s="451"/>
      <c r="C102" s="449"/>
      <c r="D102" s="418"/>
      <c r="E102" s="449"/>
      <c r="F102" s="214"/>
      <c r="G102" s="214"/>
      <c r="H102" s="214"/>
      <c r="I102" s="214"/>
      <c r="J102" s="214"/>
      <c r="K102" s="214"/>
      <c r="L102" s="214"/>
      <c r="M102" s="214"/>
      <c r="N102" s="214"/>
      <c r="O102" s="346"/>
      <c r="P102" s="351"/>
      <c r="Q102" s="398"/>
      <c r="R102" s="398"/>
      <c r="S102" s="398"/>
      <c r="T102" s="355"/>
    </row>
    <row r="103" spans="2:20" ht="14.4" thickTop="1" thickBot="1" x14ac:dyDescent="0.25">
      <c r="B103" s="451"/>
      <c r="C103" s="449"/>
      <c r="D103" s="441"/>
      <c r="E103" s="455"/>
      <c r="F103" s="9" t="str">
        <f>IF(教務委員編集用!F134=0,"",教務委員編集用!F134)</f>
        <v>D-1合計</v>
      </c>
      <c r="G103" s="9" t="str">
        <f>IF(教務委員編集用!G134=0,"",教務委員編集用!G134)</f>
        <v/>
      </c>
      <c r="H103" s="9" t="str">
        <f>IF(教務委員編集用!H134=0,"",教務委員編集用!H134)</f>
        <v/>
      </c>
      <c r="I103" s="9" t="str">
        <f>IF(教務委員編集用!I134=0,"",教務委員編集用!I134)</f>
        <v/>
      </c>
      <c r="J103" s="9"/>
      <c r="K103" s="9" t="str">
        <f>IF(教務委員編集用!K134=0,"",教務委員編集用!K134)</f>
        <v/>
      </c>
      <c r="L103" s="9"/>
      <c r="M103" s="9" t="str">
        <f>IF(教務委員編集用!M134=0,"",教務委員編集用!M134)</f>
        <v/>
      </c>
      <c r="N103" s="9">
        <f>教務委員編集用!$N$134</f>
        <v>607.5</v>
      </c>
      <c r="O103" s="9"/>
      <c r="P103" s="362" t="str">
        <f>IF(教務委員編集用!AE134=0,"",教務委員編集用!AE134)</f>
        <v/>
      </c>
      <c r="Q103" s="376"/>
      <c r="R103" s="9"/>
      <c r="S103" s="9"/>
      <c r="T103" s="262"/>
    </row>
    <row r="104" spans="2:20" ht="13.8" thickTop="1" x14ac:dyDescent="0.2">
      <c r="B104" s="451"/>
      <c r="C104" s="449"/>
      <c r="D104" s="465">
        <f>教務委員編集用!D135</f>
        <v>2</v>
      </c>
      <c r="E104" s="464" t="str">
        <f>教務委員編集用!E135</f>
        <v>基盤となる工学分野において,論理展開に必要な基礎問題を解くことができる.</v>
      </c>
      <c r="F104" s="14"/>
      <c r="G104" s="14"/>
      <c r="H104" s="14"/>
      <c r="I104" s="14"/>
      <c r="J104" s="14"/>
      <c r="K104" s="14"/>
      <c r="L104" s="14"/>
      <c r="M104" s="14"/>
      <c r="N104" s="14"/>
      <c r="O104" s="94" t="str">
        <f>IF(O91=0,"",O91)</f>
        <v/>
      </c>
      <c r="P104" s="265" t="str">
        <f t="shared" ref="P104:T104" si="1">IF(P91=0,"",P91)</f>
        <v/>
      </c>
      <c r="Q104" s="377" t="str">
        <f t="shared" si="1"/>
        <v/>
      </c>
      <c r="R104" s="94" t="str">
        <f t="shared" si="1"/>
        <v/>
      </c>
      <c r="S104" s="94" t="str">
        <f t="shared" si="1"/>
        <v/>
      </c>
      <c r="T104" s="265" t="str">
        <f t="shared" si="1"/>
        <v/>
      </c>
    </row>
    <row r="105" spans="2:20" x14ac:dyDescent="0.2">
      <c r="B105" s="451"/>
      <c r="C105" s="449"/>
      <c r="D105" s="418"/>
      <c r="E105" s="449"/>
      <c r="F105" s="8" t="str">
        <f>教務委員編集用!F136</f>
        <v>自然エネルギー</v>
      </c>
      <c r="G105" s="8">
        <f>教務委員編集用!G136</f>
        <v>2</v>
      </c>
      <c r="H105" s="8" t="str">
        <f>教務委員編集用!H136</f>
        <v>必修</v>
      </c>
      <c r="I105" s="8" t="str">
        <f>教務委員編集用!I136</f>
        <v>学修</v>
      </c>
      <c r="J105" s="8">
        <f>教務委員編集用!J136</f>
        <v>4</v>
      </c>
      <c r="K105" s="8" t="str">
        <f>教務委員編集用!K136</f>
        <v>半期</v>
      </c>
      <c r="L105" s="8">
        <f>教務委員編集用!L136</f>
        <v>22.5</v>
      </c>
      <c r="M105" s="8">
        <f>教務委員編集用!M136</f>
        <v>100</v>
      </c>
      <c r="N105" s="8">
        <f>教務委員編集用!N136</f>
        <v>22.5</v>
      </c>
      <c r="O105" s="44" t="str">
        <f>IF(教務委員編集用!S136=0,"",教務委員編集用!S136)</f>
        <v/>
      </c>
      <c r="P105" s="93" t="str">
        <f>IF(教務委員編集用!T136=0,"",教務委員編集用!T136)</f>
        <v/>
      </c>
      <c r="Q105" s="44" t="str">
        <f>IF(教務委員編集用!O136=0,"",教務委員編集用!O136)</f>
        <v/>
      </c>
      <c r="R105" s="44" t="str">
        <f>IF(教務委員編集用!P136=0,"",教務委員編集用!P136)</f>
        <v/>
      </c>
      <c r="S105" s="44" t="str">
        <f>IF(教務委員編集用!Q136=0,"",教務委員編集用!Q136)</f>
        <v/>
      </c>
      <c r="T105" s="93" t="str">
        <f>IF(教務委員編集用!R136=0,"",教務委員編集用!R136)</f>
        <v/>
      </c>
    </row>
    <row r="106" spans="2:20" x14ac:dyDescent="0.2">
      <c r="B106" s="451"/>
      <c r="C106" s="449"/>
      <c r="D106" s="418"/>
      <c r="E106" s="449"/>
      <c r="F106" s="8" t="str">
        <f>教務委員編集用!F137</f>
        <v>電子工学</v>
      </c>
      <c r="G106" s="8">
        <f>教務委員編集用!G137</f>
        <v>2</v>
      </c>
      <c r="H106" s="8" t="str">
        <f>教務委員編集用!H137</f>
        <v>必修</v>
      </c>
      <c r="I106" s="8" t="str">
        <f>教務委員編集用!I137</f>
        <v>学修</v>
      </c>
      <c r="J106" s="8">
        <f>教務委員編集用!J137</f>
        <v>5</v>
      </c>
      <c r="K106" s="8" t="str">
        <f>教務委員編集用!K137</f>
        <v>通年</v>
      </c>
      <c r="L106" s="8">
        <f>教務委員編集用!L137</f>
        <v>22.5</v>
      </c>
      <c r="M106" s="8">
        <f>教務委員編集用!M137</f>
        <v>100</v>
      </c>
      <c r="N106" s="8">
        <f>教務委員編集用!N137</f>
        <v>22.5</v>
      </c>
      <c r="O106" s="118"/>
      <c r="P106" s="122"/>
      <c r="Q106" s="255"/>
      <c r="R106" s="255"/>
      <c r="S106" s="255"/>
      <c r="T106" s="261"/>
    </row>
    <row r="107" spans="2:20" x14ac:dyDescent="0.2">
      <c r="B107" s="451"/>
      <c r="C107" s="449"/>
      <c r="D107" s="418"/>
      <c r="E107" s="449"/>
      <c r="F107" s="8" t="str">
        <f>教務委員編集用!F138</f>
        <v>電気電子応用</v>
      </c>
      <c r="G107" s="8">
        <f>教務委員編集用!G138</f>
        <v>2</v>
      </c>
      <c r="H107" s="8" t="str">
        <f>教務委員編集用!H138</f>
        <v>選択</v>
      </c>
      <c r="I107" s="8" t="str">
        <f>教務委員編集用!I138</f>
        <v>学修</v>
      </c>
      <c r="J107" s="8">
        <f>教務委員編集用!J138</f>
        <v>5</v>
      </c>
      <c r="K107" s="8" t="str">
        <f>教務委員編集用!K138</f>
        <v>半期</v>
      </c>
      <c r="L107" s="8">
        <f>教務委員編集用!L138</f>
        <v>22.5</v>
      </c>
      <c r="M107" s="8">
        <f>教務委員編集用!M138</f>
        <v>100</v>
      </c>
      <c r="N107" s="8">
        <f>教務委員編集用!N138</f>
        <v>0</v>
      </c>
      <c r="O107" s="118"/>
      <c r="P107" s="122"/>
      <c r="Q107" s="255"/>
      <c r="R107" s="255"/>
      <c r="S107" s="255"/>
      <c r="T107" s="261"/>
    </row>
    <row r="108" spans="2:20" x14ac:dyDescent="0.2">
      <c r="B108" s="451"/>
      <c r="C108" s="449"/>
      <c r="D108" s="418"/>
      <c r="E108" s="449"/>
      <c r="F108" s="8" t="str">
        <f>教務委員編集用!F139</f>
        <v>画像処理工学</v>
      </c>
      <c r="G108" s="8">
        <f>教務委員編集用!G139</f>
        <v>2</v>
      </c>
      <c r="H108" s="8" t="str">
        <f>教務委員編集用!H139</f>
        <v>選択</v>
      </c>
      <c r="I108" s="8" t="str">
        <f>教務委員編集用!I139</f>
        <v>学修</v>
      </c>
      <c r="J108" s="8">
        <f>教務委員編集用!J139</f>
        <v>5</v>
      </c>
      <c r="K108" s="8" t="str">
        <f>教務委員編集用!K139</f>
        <v>半期</v>
      </c>
      <c r="L108" s="8">
        <f>教務委員編集用!L139</f>
        <v>22.5</v>
      </c>
      <c r="M108" s="8">
        <f>教務委員編集用!M139</f>
        <v>100</v>
      </c>
      <c r="N108" s="8">
        <f>教務委員編集用!N139</f>
        <v>0</v>
      </c>
      <c r="O108" s="118"/>
      <c r="P108" s="122"/>
      <c r="Q108" s="255"/>
      <c r="R108" s="255"/>
      <c r="S108" s="255"/>
      <c r="T108" s="261"/>
    </row>
    <row r="109" spans="2:20" x14ac:dyDescent="0.2">
      <c r="B109" s="451"/>
      <c r="C109" s="449"/>
      <c r="D109" s="418"/>
      <c r="E109" s="449"/>
      <c r="F109" s="8" t="str">
        <f>教務委員編集用!F140</f>
        <v>パワーエレクトロニクス</v>
      </c>
      <c r="G109" s="8">
        <f>教務委員編集用!G140</f>
        <v>2</v>
      </c>
      <c r="H109" s="8" t="str">
        <f>教務委員編集用!H140</f>
        <v>選択</v>
      </c>
      <c r="I109" s="8" t="str">
        <f>教務委員編集用!I140</f>
        <v>学修</v>
      </c>
      <c r="J109" s="8">
        <f>教務委員編集用!J140</f>
        <v>5</v>
      </c>
      <c r="K109" s="8" t="str">
        <f>教務委員編集用!K140</f>
        <v>半期</v>
      </c>
      <c r="L109" s="8">
        <f>教務委員編集用!L140</f>
        <v>22.5</v>
      </c>
      <c r="M109" s="8">
        <f>教務委員編集用!M140</f>
        <v>100</v>
      </c>
      <c r="N109" s="8">
        <f>教務委員編集用!N140</f>
        <v>0</v>
      </c>
      <c r="O109" s="118"/>
      <c r="P109" s="122"/>
      <c r="Q109" s="255"/>
      <c r="R109" s="255"/>
      <c r="S109" s="255"/>
      <c r="T109" s="261"/>
    </row>
    <row r="110" spans="2:20" x14ac:dyDescent="0.2">
      <c r="B110" s="451"/>
      <c r="C110" s="449"/>
      <c r="D110" s="418"/>
      <c r="E110" s="449"/>
      <c r="F110" s="8" t="str">
        <f>教務委員編集用!F141</f>
        <v>電磁波工学</v>
      </c>
      <c r="G110" s="8">
        <f>教務委員編集用!G141</f>
        <v>2</v>
      </c>
      <c r="H110" s="8" t="str">
        <f>教務委員編集用!H141</f>
        <v>選択</v>
      </c>
      <c r="I110" s="8" t="str">
        <f>教務委員編集用!I141</f>
        <v>学修</v>
      </c>
      <c r="J110" s="8">
        <f>教務委員編集用!J141</f>
        <v>4</v>
      </c>
      <c r="K110" s="8" t="str">
        <f>教務委員編集用!K141</f>
        <v>半期</v>
      </c>
      <c r="L110" s="8">
        <f>教務委員編集用!L141</f>
        <v>22.5</v>
      </c>
      <c r="M110" s="8">
        <f>教務委員編集用!M141</f>
        <v>100</v>
      </c>
      <c r="N110" s="8">
        <f>教務委員編集用!N141</f>
        <v>0</v>
      </c>
      <c r="O110" s="44" t="str">
        <f>IF(教務委員編集用!S141=0,"",教務委員編集用!S141)</f>
        <v/>
      </c>
      <c r="P110" s="93" t="str">
        <f>IF(教務委員編集用!T141=0,"",教務委員編集用!T141)</f>
        <v/>
      </c>
      <c r="Q110" s="44" t="str">
        <f>IF(教務委員編集用!O141=0,"",教務委員編集用!O141)</f>
        <v/>
      </c>
      <c r="R110" s="44" t="str">
        <f>IF(教務委員編集用!P141=0,"",教務委員編集用!P141)</f>
        <v/>
      </c>
      <c r="S110" s="44" t="str">
        <f>IF(教務委員編集用!Q141=0,"",教務委員編集用!Q141)</f>
        <v/>
      </c>
      <c r="T110" s="93" t="str">
        <f>IF(教務委員編集用!R141=0,"",教務委員編集用!R141)</f>
        <v/>
      </c>
    </row>
    <row r="111" spans="2:20" x14ac:dyDescent="0.2">
      <c r="B111" s="451"/>
      <c r="C111" s="449"/>
      <c r="D111" s="418"/>
      <c r="E111" s="449"/>
      <c r="F111" s="8"/>
      <c r="G111" s="8"/>
      <c r="H111" s="8"/>
      <c r="I111" s="8"/>
      <c r="J111" s="8"/>
      <c r="K111" s="8"/>
      <c r="L111" s="8"/>
      <c r="M111" s="8"/>
      <c r="N111" s="8"/>
      <c r="O111" s="346"/>
      <c r="P111" s="351"/>
      <c r="Q111" s="398"/>
      <c r="R111" s="398"/>
      <c r="S111" s="398"/>
      <c r="T111" s="355"/>
    </row>
    <row r="112" spans="2:20" x14ac:dyDescent="0.2">
      <c r="B112" s="451"/>
      <c r="C112" s="449"/>
      <c r="D112" s="418"/>
      <c r="E112" s="449"/>
      <c r="F112" s="8" t="str">
        <f>教務委員編集用!F143</f>
        <v>卒業研究</v>
      </c>
      <c r="G112" s="8">
        <f>教務委員編集用!G143</f>
        <v>8</v>
      </c>
      <c r="H112" s="8" t="str">
        <f>教務委員編集用!H143</f>
        <v>必修</v>
      </c>
      <c r="I112" s="8" t="str">
        <f>教務委員編集用!I143</f>
        <v>履修</v>
      </c>
      <c r="J112" s="8">
        <f>教務委員編集用!J143</f>
        <v>5</v>
      </c>
      <c r="K112" s="8" t="str">
        <f>教務委員編集用!K143</f>
        <v>通年</v>
      </c>
      <c r="L112" s="8">
        <f>教務委員編集用!L143</f>
        <v>180</v>
      </c>
      <c r="M112" s="8">
        <f>教務委員編集用!M143</f>
        <v>40</v>
      </c>
      <c r="N112" s="8">
        <f>教務委員編集用!N143</f>
        <v>72</v>
      </c>
      <c r="O112" s="118"/>
      <c r="P112" s="122"/>
      <c r="Q112" s="255"/>
      <c r="R112" s="255"/>
      <c r="S112" s="255"/>
      <c r="T112" s="261"/>
    </row>
    <row r="113" spans="2:20" ht="13.8" thickBot="1" x14ac:dyDescent="0.25">
      <c r="B113" s="451"/>
      <c r="C113" s="449"/>
      <c r="D113" s="418"/>
      <c r="E113" s="449"/>
      <c r="F113" s="9"/>
      <c r="G113" s="9"/>
      <c r="H113" s="9"/>
      <c r="I113" s="9"/>
      <c r="J113" s="9"/>
      <c r="K113" s="9"/>
      <c r="L113" s="9"/>
      <c r="M113" s="9"/>
      <c r="N113" s="9"/>
      <c r="O113" s="9"/>
      <c r="P113" s="64"/>
      <c r="Q113" s="9"/>
      <c r="R113" s="9"/>
      <c r="S113" s="9"/>
      <c r="T113" s="262"/>
    </row>
    <row r="114" spans="2:20" ht="14.4" thickTop="1" thickBot="1" x14ac:dyDescent="0.25">
      <c r="B114" s="451"/>
      <c r="C114" s="449"/>
      <c r="D114" s="441"/>
      <c r="E114" s="455"/>
      <c r="F114" s="9" t="str">
        <f>IF(教務委員編集用!F149=0,"",教務委員編集用!F149)</f>
        <v>D-2合計</v>
      </c>
      <c r="G114" s="9" t="str">
        <f>IF(教務委員編集用!G149=0,"",教務委員編集用!G149)</f>
        <v/>
      </c>
      <c r="H114" s="9" t="str">
        <f>IF(教務委員編集用!H149=0,"",教務委員編集用!H149)</f>
        <v/>
      </c>
      <c r="I114" s="9" t="str">
        <f>IF(教務委員編集用!I149=0,"",教務委員編集用!I149)</f>
        <v/>
      </c>
      <c r="J114" s="9"/>
      <c r="K114" s="9" t="str">
        <f>IF(教務委員編集用!K149=0,"",教務委員編集用!K149)</f>
        <v/>
      </c>
      <c r="L114" s="9"/>
      <c r="M114" s="9" t="str">
        <f>IF(教務委員編集用!M149=0,"",教務委員編集用!M149)</f>
        <v/>
      </c>
      <c r="N114" s="9">
        <f>教務委員編集用!$N$149</f>
        <v>117</v>
      </c>
      <c r="O114" s="9"/>
      <c r="P114" s="52" t="str">
        <f>IF(教務委員編集用!AE149=0,"",教務委員編集用!AE149)</f>
        <v/>
      </c>
      <c r="Q114" s="9"/>
      <c r="R114" s="9"/>
      <c r="S114" s="9"/>
      <c r="T114" s="262"/>
    </row>
    <row r="115" spans="2:20" ht="13.8" thickTop="1" x14ac:dyDescent="0.2">
      <c r="B115" s="451"/>
      <c r="C115" s="449"/>
      <c r="D115" s="417">
        <f>教務委員編集用!D150</f>
        <v>12</v>
      </c>
      <c r="E115" s="446" t="str">
        <f>教務委員編集用!E150</f>
        <v>基盤となる工学分野において,事象を理解し,技術士第一次試験相当の学力を身につける.
基盤となる工学分野において,論理展開に必要な基礎問題を解くことができる.</v>
      </c>
      <c r="F115" s="10" t="str">
        <f>教務委員編集用!F150</f>
        <v>電気電子工学実験Ⅲ</v>
      </c>
      <c r="G115" s="10">
        <f>教務委員編集用!G150</f>
        <v>4</v>
      </c>
      <c r="H115" s="10" t="str">
        <f>教務委員編集用!H150</f>
        <v>必修</v>
      </c>
      <c r="I115" s="10" t="str">
        <f>教務委員編集用!I150</f>
        <v>履修</v>
      </c>
      <c r="J115" s="10">
        <f>教務委員編集用!J150</f>
        <v>3</v>
      </c>
      <c r="K115" s="10" t="str">
        <f>教務委員編集用!K150</f>
        <v>通年</v>
      </c>
      <c r="L115" s="10">
        <f>教務委員編集用!L150</f>
        <v>90</v>
      </c>
      <c r="M115" s="10">
        <f>教務委員編集用!M150</f>
        <v>100</v>
      </c>
      <c r="N115" s="10">
        <f>教務委員編集用!N150</f>
        <v>90</v>
      </c>
      <c r="O115" s="45" t="str">
        <f>IF(教務委員編集用!S150=0,"",教務委員編集用!S150)</f>
        <v/>
      </c>
      <c r="P115" s="109" t="str">
        <f>IF(教務委員編集用!T150=0,"",教務委員編集用!T150)</f>
        <v/>
      </c>
      <c r="Q115" s="45" t="str">
        <f>IF(教務委員編集用!O150=0,"",教務委員編集用!O150)</f>
        <v/>
      </c>
      <c r="R115" s="45" t="str">
        <f>IF(教務委員編集用!P150=0,"",教務委員編集用!P150)</f>
        <v/>
      </c>
      <c r="S115" s="45" t="str">
        <f>IF(教務委員編集用!Q150=0,"",教務委員編集用!Q150)</f>
        <v/>
      </c>
      <c r="T115" s="109" t="str">
        <f>IF(教務委員編集用!R150=0,"",教務委員編集用!R150)</f>
        <v/>
      </c>
    </row>
    <row r="116" spans="2:20" x14ac:dyDescent="0.2">
      <c r="B116" s="451"/>
      <c r="C116" s="449"/>
      <c r="D116" s="417"/>
      <c r="E116" s="446"/>
      <c r="F116" s="10" t="str">
        <f>教務委員編集用!F151</f>
        <v>電気電子工学実験Ⅳ</v>
      </c>
      <c r="G116" s="10">
        <f>教務委員編集用!G151</f>
        <v>2</v>
      </c>
      <c r="H116" s="10" t="str">
        <f>教務委員編集用!H151</f>
        <v>必修</v>
      </c>
      <c r="I116" s="10" t="str">
        <f>教務委員編集用!I151</f>
        <v>履修</v>
      </c>
      <c r="J116" s="10">
        <f>教務委員編集用!J151</f>
        <v>4</v>
      </c>
      <c r="K116" s="10" t="str">
        <f>教務委員編集用!K151</f>
        <v>半期</v>
      </c>
      <c r="L116" s="10">
        <f>教務委員編集用!L151</f>
        <v>45</v>
      </c>
      <c r="M116" s="10">
        <f>教務委員編集用!M151</f>
        <v>100</v>
      </c>
      <c r="N116" s="10">
        <f>教務委員編集用!N151</f>
        <v>45</v>
      </c>
      <c r="O116" s="45" t="str">
        <f>IF(教務委員編集用!S151=0,"",教務委員編集用!S151)</f>
        <v/>
      </c>
      <c r="P116" s="109" t="str">
        <f>IF(教務委員編集用!T151=0,"",教務委員編集用!T151)</f>
        <v/>
      </c>
      <c r="Q116" s="45" t="str">
        <f>IF(教務委員編集用!O151=0,"",教務委員編集用!O151)</f>
        <v/>
      </c>
      <c r="R116" s="45" t="str">
        <f>IF(教務委員編集用!P151=0,"",教務委員編集用!P151)</f>
        <v/>
      </c>
      <c r="S116" s="45" t="str">
        <f>IF(教務委員編集用!Q151=0,"",教務委員編集用!Q151)</f>
        <v/>
      </c>
      <c r="T116" s="109" t="str">
        <f>IF(教務委員編集用!R151=0,"",教務委員編集用!R151)</f>
        <v/>
      </c>
    </row>
    <row r="117" spans="2:20" x14ac:dyDescent="0.2">
      <c r="B117" s="451"/>
      <c r="C117" s="449"/>
      <c r="D117" s="417"/>
      <c r="E117" s="446"/>
      <c r="F117" s="10" t="str">
        <f>教務委員編集用!F152</f>
        <v>電気電子工学実験Ⅴ</v>
      </c>
      <c r="G117" s="10">
        <f>教務委員編集用!G152</f>
        <v>2</v>
      </c>
      <c r="H117" s="10" t="str">
        <f>教務委員編集用!H152</f>
        <v>必修</v>
      </c>
      <c r="I117" s="10" t="str">
        <f>教務委員編集用!I152</f>
        <v>履修</v>
      </c>
      <c r="J117" s="10">
        <f>教務委員編集用!J152</f>
        <v>5</v>
      </c>
      <c r="K117" s="10" t="str">
        <f>教務委員編集用!K152</f>
        <v>半期</v>
      </c>
      <c r="L117" s="10">
        <f>教務委員編集用!L152</f>
        <v>45</v>
      </c>
      <c r="M117" s="10">
        <f>教務委員編集用!M152</f>
        <v>100</v>
      </c>
      <c r="N117" s="10">
        <f>教務委員編集用!N152</f>
        <v>45</v>
      </c>
      <c r="O117" s="118"/>
      <c r="P117" s="122"/>
      <c r="Q117" s="255"/>
      <c r="R117" s="255"/>
      <c r="S117" s="255"/>
      <c r="T117" s="261"/>
    </row>
    <row r="118" spans="2:20" x14ac:dyDescent="0.2">
      <c r="B118" s="451"/>
      <c r="C118" s="449"/>
      <c r="D118" s="417"/>
      <c r="E118" s="446"/>
      <c r="F118" s="10"/>
      <c r="G118" s="10"/>
      <c r="H118" s="10"/>
      <c r="I118" s="10"/>
      <c r="J118" s="10"/>
      <c r="K118" s="10"/>
      <c r="L118" s="10"/>
      <c r="M118" s="10"/>
      <c r="N118" s="10"/>
      <c r="O118" s="10"/>
      <c r="P118" s="61"/>
      <c r="Q118" s="10"/>
      <c r="R118" s="10"/>
      <c r="S118" s="10"/>
      <c r="T118" s="109"/>
    </row>
    <row r="119" spans="2:20" x14ac:dyDescent="0.2">
      <c r="B119" s="451"/>
      <c r="C119" s="449"/>
      <c r="D119" s="417"/>
      <c r="E119" s="446"/>
      <c r="F119" s="10"/>
      <c r="G119" s="10"/>
      <c r="H119" s="10"/>
      <c r="I119" s="10"/>
      <c r="J119" s="10"/>
      <c r="K119" s="10"/>
      <c r="L119" s="10"/>
      <c r="M119" s="10"/>
      <c r="N119" s="10"/>
      <c r="O119" s="10"/>
      <c r="P119" s="61"/>
      <c r="Q119" s="10"/>
      <c r="R119" s="10"/>
      <c r="S119" s="10"/>
      <c r="T119" s="109"/>
    </row>
    <row r="120" spans="2:20" x14ac:dyDescent="0.2">
      <c r="B120" s="451"/>
      <c r="C120" s="449"/>
      <c r="D120" s="417"/>
      <c r="E120" s="446"/>
      <c r="F120" s="10"/>
      <c r="G120" s="10"/>
      <c r="H120" s="10"/>
      <c r="I120" s="10"/>
      <c r="J120" s="10"/>
      <c r="K120" s="10"/>
      <c r="L120" s="10"/>
      <c r="M120" s="10"/>
      <c r="N120" s="10"/>
      <c r="O120" s="10"/>
      <c r="P120" s="61"/>
      <c r="Q120" s="10"/>
      <c r="R120" s="10"/>
      <c r="S120" s="10"/>
      <c r="T120" s="109"/>
    </row>
    <row r="121" spans="2:20" x14ac:dyDescent="0.2">
      <c r="B121" s="451"/>
      <c r="C121" s="449"/>
      <c r="D121" s="418"/>
      <c r="E121" s="449"/>
      <c r="F121" s="8"/>
      <c r="G121" s="8"/>
      <c r="H121" s="8"/>
      <c r="I121" s="8"/>
      <c r="J121" s="8"/>
      <c r="K121" s="8"/>
      <c r="L121" s="8"/>
      <c r="M121" s="8"/>
      <c r="N121" s="8"/>
      <c r="O121" s="8"/>
      <c r="P121" s="65"/>
      <c r="Q121" s="8"/>
      <c r="R121" s="8"/>
      <c r="S121" s="8"/>
      <c r="T121" s="93"/>
    </row>
    <row r="122" spans="2:20" ht="13.8" thickBot="1" x14ac:dyDescent="0.25">
      <c r="B122" s="451"/>
      <c r="C122" s="449"/>
      <c r="D122" s="418"/>
      <c r="E122" s="449"/>
      <c r="F122" s="9"/>
      <c r="G122" s="9"/>
      <c r="H122" s="9"/>
      <c r="I122" s="9"/>
      <c r="J122" s="9"/>
      <c r="K122" s="9"/>
      <c r="L122" s="9"/>
      <c r="M122" s="9"/>
      <c r="N122" s="9"/>
      <c r="O122" s="9"/>
      <c r="P122" s="64"/>
      <c r="Q122" s="9"/>
      <c r="R122" s="9"/>
      <c r="S122" s="9"/>
      <c r="T122" s="262"/>
    </row>
    <row r="123" spans="2:20" ht="14.4" thickTop="1" thickBot="1" x14ac:dyDescent="0.25">
      <c r="B123" s="451"/>
      <c r="C123" s="449"/>
      <c r="D123" s="441"/>
      <c r="E123" s="455"/>
      <c r="F123" s="9" t="str">
        <f>IF(教務委員編集用!F158=0,"",教務委員編集用!F158)</f>
        <v>D-1D-2合計</v>
      </c>
      <c r="G123" s="9" t="str">
        <f>IF(教務委員編集用!G158=0,"",教務委員編集用!G158)</f>
        <v/>
      </c>
      <c r="H123" s="9" t="str">
        <f>IF(教務委員編集用!H158=0,"",教務委員編集用!H158)</f>
        <v/>
      </c>
      <c r="I123" s="9" t="str">
        <f>IF(教務委員編集用!I158=0,"",教務委員編集用!I158)</f>
        <v/>
      </c>
      <c r="J123" s="9"/>
      <c r="K123" s="9" t="str">
        <f>IF(教務委員編集用!K158=0,"",教務委員編集用!K158)</f>
        <v/>
      </c>
      <c r="L123" s="9"/>
      <c r="M123" s="9" t="str">
        <f>IF(教務委員編集用!M158=0,"",教務委員編集用!M158)</f>
        <v/>
      </c>
      <c r="N123" s="9">
        <f>教務委員編集用!$N$158</f>
        <v>180</v>
      </c>
      <c r="O123" s="9"/>
      <c r="P123" s="362" t="str">
        <f>IF(教務委員編集用!AE158=0,"",教務委員編集用!AE158)</f>
        <v/>
      </c>
      <c r="Q123" s="376"/>
      <c r="R123" s="9"/>
      <c r="S123" s="9"/>
      <c r="T123" s="262"/>
    </row>
    <row r="124" spans="2:20" ht="13.8" thickTop="1" x14ac:dyDescent="0.2">
      <c r="B124" s="451"/>
      <c r="C124" s="449"/>
      <c r="D124" s="417">
        <f>教務委員編集用!D159</f>
        <v>3</v>
      </c>
      <c r="E124" s="446" t="str">
        <f>教務委員編集用!E159</f>
        <v>基盤となる工学分野以外の工学分野の基礎的な知識を身につける.</v>
      </c>
      <c r="F124" s="10" t="str">
        <f>教務委員編集用!F159</f>
        <v>自動制御Ⅰ</v>
      </c>
      <c r="G124" s="10">
        <f>教務委員編集用!G159</f>
        <v>2</v>
      </c>
      <c r="H124" s="10" t="str">
        <f>教務委員編集用!H159</f>
        <v>必修</v>
      </c>
      <c r="I124" s="10" t="str">
        <f>教務委員編集用!I159</f>
        <v>学修</v>
      </c>
      <c r="J124" s="10">
        <f>教務委員編集用!J159</f>
        <v>5</v>
      </c>
      <c r="K124" s="10" t="str">
        <f>教務委員編集用!K159</f>
        <v>半期</v>
      </c>
      <c r="L124" s="38">
        <f>教務委員編集用!L159</f>
        <v>22.5</v>
      </c>
      <c r="M124" s="38">
        <f>教務委員編集用!M159</f>
        <v>100</v>
      </c>
      <c r="N124" s="38">
        <f>教務委員編集用!N159</f>
        <v>22.5</v>
      </c>
      <c r="O124" s="118"/>
      <c r="P124" s="122"/>
      <c r="Q124" s="255"/>
      <c r="R124" s="255"/>
      <c r="S124" s="255"/>
      <c r="T124" s="261">
        <v>80</v>
      </c>
    </row>
    <row r="125" spans="2:20" x14ac:dyDescent="0.2">
      <c r="B125" s="451"/>
      <c r="C125" s="449"/>
      <c r="D125" s="418"/>
      <c r="E125" s="449"/>
      <c r="F125" s="10" t="str">
        <f>教務委員編集用!F160</f>
        <v>自動制御Ⅱ</v>
      </c>
      <c r="G125" s="10">
        <f>教務委員編集用!G160</f>
        <v>2</v>
      </c>
      <c r="H125" s="10" t="str">
        <f>教務委員編集用!H160</f>
        <v>選択</v>
      </c>
      <c r="I125" s="10" t="str">
        <f>教務委員編集用!I160</f>
        <v>学修</v>
      </c>
      <c r="J125" s="10">
        <f>教務委員編集用!J160</f>
        <v>5</v>
      </c>
      <c r="K125" s="10" t="str">
        <f>教務委員編集用!K160</f>
        <v>半期</v>
      </c>
      <c r="L125" s="38">
        <f>教務委員編集用!L160</f>
        <v>22.5</v>
      </c>
      <c r="M125" s="38">
        <f>教務委員編集用!M160</f>
        <v>100</v>
      </c>
      <c r="N125" s="38">
        <f>教務委員編集用!N160</f>
        <v>0</v>
      </c>
      <c r="O125" s="118"/>
      <c r="P125" s="122"/>
      <c r="Q125" s="255"/>
      <c r="R125" s="255"/>
      <c r="S125" s="255"/>
      <c r="T125" s="261">
        <v>80</v>
      </c>
    </row>
    <row r="126" spans="2:20" x14ac:dyDescent="0.2">
      <c r="B126" s="451"/>
      <c r="C126" s="449"/>
      <c r="D126" s="418"/>
      <c r="E126" s="449"/>
      <c r="F126" s="11"/>
      <c r="G126" s="11"/>
      <c r="H126" s="11"/>
      <c r="I126" s="11"/>
      <c r="J126" s="11"/>
      <c r="K126" s="11"/>
      <c r="L126" s="11"/>
      <c r="M126" s="11"/>
      <c r="N126" s="11"/>
      <c r="O126" s="11"/>
      <c r="P126" s="66"/>
      <c r="Q126" s="11"/>
      <c r="R126" s="11"/>
      <c r="S126" s="11"/>
      <c r="T126" s="308"/>
    </row>
    <row r="127" spans="2:20" ht="13.8" thickBot="1" x14ac:dyDescent="0.25">
      <c r="B127" s="451"/>
      <c r="C127" s="449"/>
      <c r="D127" s="418"/>
      <c r="E127" s="449"/>
      <c r="F127" s="9"/>
      <c r="G127" s="9"/>
      <c r="H127" s="9"/>
      <c r="I127" s="9"/>
      <c r="J127" s="9"/>
      <c r="K127" s="9"/>
      <c r="L127" s="9"/>
      <c r="M127" s="9"/>
      <c r="N127" s="9"/>
      <c r="O127" s="9"/>
      <c r="P127" s="64"/>
      <c r="Q127" s="9"/>
      <c r="R127" s="9"/>
      <c r="S127" s="9"/>
      <c r="T127" s="262"/>
    </row>
    <row r="128" spans="2:20" ht="13.8" thickTop="1" x14ac:dyDescent="0.2">
      <c r="B128" s="451"/>
      <c r="C128" s="449"/>
      <c r="D128" s="418"/>
      <c r="E128" s="449"/>
      <c r="F128" s="8" t="str">
        <f>IF(教務委員編集用!F166=0,"",教務委員編集用!F166)</f>
        <v>D-3合計</v>
      </c>
      <c r="G128" s="8" t="str">
        <f>IF(教務委員編集用!G166=0,"",教務委員編集用!G166)</f>
        <v/>
      </c>
      <c r="H128" s="8" t="str">
        <f>IF(教務委員編集用!H166=0,"",教務委員編集用!H166)</f>
        <v/>
      </c>
      <c r="I128" s="8" t="str">
        <f>IF(教務委員編集用!I166=0,"",教務委員編集用!I166)</f>
        <v/>
      </c>
      <c r="J128" s="8"/>
      <c r="K128" s="8" t="str">
        <f>IF(教務委員編集用!K166=0,"",教務委員編集用!K166)</f>
        <v/>
      </c>
      <c r="L128" s="8" t="str">
        <f>IF(教務委員編集用!L166=0,"",教務委員編集用!L166)</f>
        <v/>
      </c>
      <c r="M128" s="8" t="str">
        <f>IF(教務委員編集用!M166=0,"",教務委員編集用!M166)</f>
        <v/>
      </c>
      <c r="N128" s="8">
        <f>教務委員編集用!N166</f>
        <v>22.5</v>
      </c>
      <c r="O128" s="8"/>
      <c r="P128" s="53" t="str">
        <f>IF(教務委員編集用!AE166=0,"",教務委員編集用!AE166)</f>
        <v/>
      </c>
      <c r="Q128" s="8"/>
      <c r="R128" s="8"/>
      <c r="S128" s="8"/>
      <c r="T128" s="93"/>
    </row>
    <row r="129" spans="2:20" ht="13.8" thickBot="1" x14ac:dyDescent="0.25">
      <c r="B129" s="469"/>
      <c r="C129" s="470"/>
      <c r="D129" s="4"/>
      <c r="E129" s="16"/>
      <c r="F129" s="12" t="str">
        <f>IF(教務委員編集用!F167=0,"",教務委員編集用!F167)</f>
        <v>D合計</v>
      </c>
      <c r="G129" s="12" t="str">
        <f>IF(教務委員編集用!G167=0,"",教務委員編集用!G167)</f>
        <v/>
      </c>
      <c r="H129" s="12" t="str">
        <f>IF(教務委員編集用!H167=0,"",教務委員編集用!H167)</f>
        <v/>
      </c>
      <c r="I129" s="12" t="str">
        <f>IF(教務委員編集用!I167=0,"",教務委員編集用!I167)</f>
        <v/>
      </c>
      <c r="J129" s="12"/>
      <c r="K129" s="12" t="str">
        <f>IF(教務委員編集用!K167=0,"",教務委員編集用!K167)</f>
        <v/>
      </c>
      <c r="L129" s="12" t="str">
        <f>IF(教務委員編集用!L167=0,"",教務委員編集用!L167)</f>
        <v/>
      </c>
      <c r="M129" s="12" t="str">
        <f>IF(教務委員編集用!M167=0,"",教務委員編集用!M167)</f>
        <v/>
      </c>
      <c r="N129" s="12">
        <f>教務委員編集用!N167</f>
        <v>927</v>
      </c>
      <c r="O129" s="12"/>
      <c r="P129" s="95" t="str">
        <f>IF(教務委員編集用!AE167=0,"",教務委員編集用!AE167)</f>
        <v/>
      </c>
      <c r="Q129" s="12"/>
      <c r="R129" s="12"/>
      <c r="S129" s="12"/>
      <c r="T129" s="307"/>
    </row>
    <row r="130" spans="2:20" x14ac:dyDescent="0.2">
      <c r="B130" s="450" t="str">
        <f>教務委員編集用!B168</f>
        <v>E</v>
      </c>
      <c r="C130" s="454" t="str">
        <f>教務委員編集用!C168</f>
        <v>科学,技術および情報の知識,基盤となる工学分野で習得した知識,さらに技術者としての実践的な知識や技能を活用して,自ら問題を発見し解決する能力を養う。</v>
      </c>
      <c r="D130" s="440">
        <f>教務委員編集用!D168</f>
        <v>1</v>
      </c>
      <c r="E130" s="452" t="str">
        <f>教務委員編集用!E168</f>
        <v>科学,技術,工学に関する情報を収集し,その適否を判断してまとめることができる.</v>
      </c>
      <c r="F130" s="7" t="str">
        <f>教務委員編集用!F168</f>
        <v>創造工学実験</v>
      </c>
      <c r="G130" s="245">
        <f>教務委員編集用!G168</f>
        <v>4</v>
      </c>
      <c r="H130" s="245" t="str">
        <f>教務委員編集用!H168</f>
        <v>必修</v>
      </c>
      <c r="I130" s="245" t="str">
        <f>教務委員編集用!I168</f>
        <v>履修</v>
      </c>
      <c r="J130" s="245">
        <f>教務委員編集用!J168</f>
        <v>4</v>
      </c>
      <c r="K130" s="245" t="str">
        <f>教務委員編集用!K168</f>
        <v>通年</v>
      </c>
      <c r="L130" s="245">
        <f>教務委員編集用!L168</f>
        <v>90</v>
      </c>
      <c r="M130" s="245">
        <f>教務委員編集用!M168</f>
        <v>50</v>
      </c>
      <c r="N130" s="245">
        <f>教務委員編集用!N168</f>
        <v>45</v>
      </c>
      <c r="O130" s="42" t="str">
        <f>IF(教務委員編集用!S168=0,"",教務委員編集用!S168)</f>
        <v/>
      </c>
      <c r="P130" s="110" t="str">
        <f>IF(教務委員編集用!T168=0,"",教務委員編集用!T168)</f>
        <v/>
      </c>
      <c r="Q130" s="42" t="str">
        <f>IF(教務委員編集用!O168=0,"",教務委員編集用!O168)</f>
        <v/>
      </c>
      <c r="R130" s="42" t="str">
        <f>IF(教務委員編集用!P168=0,"",教務委員編集用!P168)</f>
        <v/>
      </c>
      <c r="S130" s="42" t="str">
        <f>IF(教務委員編集用!Q168=0,"",教務委員編集用!Q168)</f>
        <v/>
      </c>
      <c r="T130" s="110" t="str">
        <f>IF(教務委員編集用!R168=0,"",教務委員編集用!R168)</f>
        <v/>
      </c>
    </row>
    <row r="131" spans="2:20" x14ac:dyDescent="0.2">
      <c r="B131" s="451"/>
      <c r="C131" s="449"/>
      <c r="D131" s="418"/>
      <c r="E131" s="453"/>
      <c r="F131" s="8"/>
      <c r="G131" s="247"/>
      <c r="H131" s="247"/>
      <c r="I131" s="247"/>
      <c r="J131" s="247"/>
      <c r="K131" s="247"/>
      <c r="L131" s="18"/>
      <c r="M131" s="18"/>
      <c r="N131" s="18"/>
      <c r="O131" s="47"/>
      <c r="P131" s="111"/>
      <c r="Q131" s="47"/>
      <c r="R131" s="47"/>
      <c r="S131" s="47"/>
      <c r="T131" s="111"/>
    </row>
    <row r="132" spans="2:20" ht="13.8" thickBot="1" x14ac:dyDescent="0.25">
      <c r="B132" s="451"/>
      <c r="C132" s="449"/>
      <c r="D132" s="418"/>
      <c r="E132" s="453"/>
      <c r="F132" s="9"/>
      <c r="G132" s="248"/>
      <c r="H132" s="248"/>
      <c r="I132" s="248"/>
      <c r="J132" s="248"/>
      <c r="K132" s="248"/>
      <c r="L132" s="248"/>
      <c r="M132" s="248"/>
      <c r="N132" s="248"/>
      <c r="O132" s="9"/>
      <c r="P132" s="64"/>
      <c r="Q132" s="248"/>
      <c r="R132" s="248"/>
      <c r="S132" s="248"/>
      <c r="T132" s="267"/>
    </row>
    <row r="133" spans="2:20" ht="14.4" thickTop="1" thickBot="1" x14ac:dyDescent="0.25">
      <c r="B133" s="451"/>
      <c r="C133" s="449"/>
      <c r="D133" s="441"/>
      <c r="E133" s="463"/>
      <c r="F133" s="9" t="str">
        <f>IF(教務委員編集用!F174=0,"",教務委員編集用!F174)</f>
        <v>E-1合計</v>
      </c>
      <c r="G133" s="248" t="str">
        <f>IF(教務委員編集用!G174=0,"",教務委員編集用!G174)</f>
        <v/>
      </c>
      <c r="H133" s="248" t="str">
        <f>IF(教務委員編集用!H174=0,"",教務委員編集用!H174)</f>
        <v/>
      </c>
      <c r="I133" s="248" t="str">
        <f>IF(教務委員編集用!I174=0,"",教務委員編集用!I174)</f>
        <v/>
      </c>
      <c r="J133" s="248"/>
      <c r="K133" s="248" t="str">
        <f>IF(教務委員編集用!K174=0,"",教務委員編集用!K174)</f>
        <v/>
      </c>
      <c r="L133" s="248"/>
      <c r="M133" s="248" t="str">
        <f>IF(教務委員編集用!M174=0,"",教務委員編集用!M174)</f>
        <v/>
      </c>
      <c r="N133" s="248">
        <f>教務委員編集用!$N$174</f>
        <v>45</v>
      </c>
      <c r="O133" s="9"/>
      <c r="P133" s="362" t="str">
        <f>IF(教務委員編集用!AE174=0,"",教務委員編集用!AE174)</f>
        <v/>
      </c>
      <c r="Q133" s="360"/>
      <c r="R133" s="248"/>
      <c r="S133" s="248"/>
      <c r="T133" s="363"/>
    </row>
    <row r="134" spans="2:20" ht="13.8" thickTop="1" x14ac:dyDescent="0.2">
      <c r="B134" s="451"/>
      <c r="C134" s="449"/>
      <c r="D134" s="417">
        <f>教務委員編集用!D175</f>
        <v>2</v>
      </c>
      <c r="E134" s="446" t="str">
        <f>教務委員編集用!E175</f>
        <v>習得した知識や技能を課題に対して利用できる.</v>
      </c>
      <c r="F134" s="10" t="str">
        <f>教務委員編集用!F175</f>
        <v>創造工学実験</v>
      </c>
      <c r="G134" s="246">
        <f>教務委員編集用!G175</f>
        <v>4</v>
      </c>
      <c r="H134" s="246" t="str">
        <f>教務委員編集用!H175</f>
        <v>必修</v>
      </c>
      <c r="I134" s="246" t="str">
        <f>教務委員編集用!I175</f>
        <v>履修</v>
      </c>
      <c r="J134" s="246">
        <f>教務委員編集用!J175</f>
        <v>4</v>
      </c>
      <c r="K134" s="246" t="str">
        <f>教務委員編集用!K175</f>
        <v>通年</v>
      </c>
      <c r="L134" s="21">
        <f>教務委員編集用!L175</f>
        <v>90</v>
      </c>
      <c r="M134" s="246">
        <f>教務委員編集用!M175</f>
        <v>50</v>
      </c>
      <c r="N134" s="21">
        <f>教務委員編集用!N175</f>
        <v>45</v>
      </c>
      <c r="O134" s="42" t="str">
        <f>IF(O130=0,"",O130)</f>
        <v/>
      </c>
      <c r="P134" s="110" t="str">
        <f t="shared" ref="P134:T134" si="2">IF(P130=0,"",P130)</f>
        <v/>
      </c>
      <c r="Q134" s="361" t="str">
        <f t="shared" si="2"/>
        <v/>
      </c>
      <c r="R134" s="42" t="str">
        <f t="shared" si="2"/>
        <v/>
      </c>
      <c r="S134" s="42" t="str">
        <f t="shared" si="2"/>
        <v/>
      </c>
      <c r="T134" s="110" t="str">
        <f t="shared" si="2"/>
        <v/>
      </c>
    </row>
    <row r="135" spans="2:20" x14ac:dyDescent="0.2">
      <c r="B135" s="451"/>
      <c r="C135" s="449"/>
      <c r="D135" s="417"/>
      <c r="E135" s="446"/>
      <c r="F135" s="10"/>
      <c r="G135" s="246"/>
      <c r="H135" s="246"/>
      <c r="I135" s="246"/>
      <c r="J135" s="246"/>
      <c r="K135" s="246"/>
      <c r="L135" s="21"/>
      <c r="M135" s="21"/>
      <c r="N135" s="21"/>
      <c r="O135" s="42"/>
      <c r="P135" s="110"/>
      <c r="Q135" s="361"/>
      <c r="R135" s="42"/>
      <c r="S135" s="42"/>
      <c r="T135" s="110"/>
    </row>
    <row r="136" spans="2:20" x14ac:dyDescent="0.2">
      <c r="B136" s="451"/>
      <c r="C136" s="449"/>
      <c r="D136" s="417"/>
      <c r="E136" s="446"/>
      <c r="F136" s="27"/>
      <c r="G136" s="251"/>
      <c r="H136" s="251"/>
      <c r="I136" s="251"/>
      <c r="J136" s="251"/>
      <c r="K136" s="251"/>
      <c r="L136" s="28"/>
      <c r="M136" s="251"/>
      <c r="N136" s="28"/>
      <c r="O136" s="27"/>
      <c r="P136" s="73"/>
      <c r="Q136" s="28"/>
      <c r="R136" s="28"/>
      <c r="S136" s="28"/>
      <c r="T136" s="309"/>
    </row>
    <row r="137" spans="2:20" ht="13.8" thickBot="1" x14ac:dyDescent="0.25">
      <c r="B137" s="451"/>
      <c r="C137" s="449"/>
      <c r="D137" s="418"/>
      <c r="E137" s="449"/>
      <c r="F137" s="9"/>
      <c r="G137" s="248"/>
      <c r="H137" s="248"/>
      <c r="I137" s="248"/>
      <c r="J137" s="248"/>
      <c r="K137" s="248"/>
      <c r="L137" s="248"/>
      <c r="M137" s="248"/>
      <c r="N137" s="248"/>
      <c r="O137" s="9"/>
      <c r="P137" s="64"/>
      <c r="Q137" s="248"/>
      <c r="R137" s="248"/>
      <c r="S137" s="248"/>
      <c r="T137" s="267"/>
    </row>
    <row r="138" spans="2:20" ht="13.8" thickTop="1" x14ac:dyDescent="0.2">
      <c r="B138" s="451"/>
      <c r="C138" s="449"/>
      <c r="D138" s="418"/>
      <c r="E138" s="449"/>
      <c r="F138" s="8" t="str">
        <f>IF(教務委員編集用!F181=0,"",教務委員編集用!F181)</f>
        <v>E-2合計</v>
      </c>
      <c r="G138" s="247" t="str">
        <f>IF(教務委員編集用!G181=0,"",教務委員編集用!G181)</f>
        <v/>
      </c>
      <c r="H138" s="247" t="str">
        <f>IF(教務委員編集用!H181=0,"",教務委員編集用!H181)</f>
        <v/>
      </c>
      <c r="I138" s="247" t="str">
        <f>IF(教務委員編集用!I181=0,"",教務委員編集用!I181)</f>
        <v/>
      </c>
      <c r="J138" s="247"/>
      <c r="K138" s="247" t="str">
        <f>IF(教務委員編集用!K181=0,"",教務委員編集用!K181)</f>
        <v/>
      </c>
      <c r="L138" s="247"/>
      <c r="M138" s="247" t="str">
        <f>IF(教務委員編集用!M181=0,"",教務委員編集用!M181)</f>
        <v/>
      </c>
      <c r="N138" s="247">
        <f>教務委員編集用!N181</f>
        <v>45</v>
      </c>
      <c r="O138" s="8"/>
      <c r="P138" s="53" t="str">
        <f>IF(教務委員編集用!AE181=0,"",教務委員編集用!AE181)</f>
        <v/>
      </c>
      <c r="Q138" s="247"/>
      <c r="R138" s="247"/>
      <c r="S138" s="247"/>
      <c r="T138" s="111"/>
    </row>
    <row r="139" spans="2:20" ht="13.8" thickBot="1" x14ac:dyDescent="0.25">
      <c r="B139" s="469"/>
      <c r="C139" s="470"/>
      <c r="D139" s="4"/>
      <c r="E139" s="16"/>
      <c r="F139" s="12" t="str">
        <f>IF(教務委員編集用!F182=0,"",教務委員編集用!F182)</f>
        <v>E合計</v>
      </c>
      <c r="G139" s="249" t="str">
        <f>IF(教務委員編集用!G182=0,"",教務委員編集用!G182)</f>
        <v/>
      </c>
      <c r="H139" s="249" t="str">
        <f>IF(教務委員編集用!H182=0,"",教務委員編集用!H182)</f>
        <v/>
      </c>
      <c r="I139" s="249" t="str">
        <f>IF(教務委員編集用!I182=0,"",教務委員編集用!I182)</f>
        <v/>
      </c>
      <c r="J139" s="249"/>
      <c r="K139" s="249" t="str">
        <f>IF(教務委員編集用!K182=0,"",教務委員編集用!K182)</f>
        <v/>
      </c>
      <c r="L139" s="249" t="str">
        <f>IF(教務委員編集用!L182=0,"",教務委員編集用!L182)</f>
        <v/>
      </c>
      <c r="M139" s="249" t="str">
        <f>IF(教務委員編集用!M182=0,"",教務委員編集用!M182)</f>
        <v/>
      </c>
      <c r="N139" s="249">
        <f>教務委員編集用!N182</f>
        <v>90</v>
      </c>
      <c r="O139" s="12"/>
      <c r="P139" s="54" t="str">
        <f>IF(教務委員編集用!AE182=0,"",教務委員編集用!AE182)</f>
        <v/>
      </c>
      <c r="Q139" s="249"/>
      <c r="R139" s="249"/>
      <c r="S139" s="249"/>
      <c r="T139" s="310"/>
    </row>
    <row r="140" spans="2:20" x14ac:dyDescent="0.2">
      <c r="B140" s="450" t="str">
        <f>教務委員編集用!B183</f>
        <v>F</v>
      </c>
      <c r="C140" s="452" t="str">
        <f>教務委員編集用!C183</f>
        <v>具体的なテーマについて論理的な記述と説明および討論できる能力を身につける。</v>
      </c>
      <c r="D140" s="440">
        <f>教務委員編集用!D183</f>
        <v>1</v>
      </c>
      <c r="E140" s="452" t="str">
        <f>教務委員編集用!E183</f>
        <v>学習成果を適切な文章,図等により表現できる.</v>
      </c>
      <c r="F140" s="7" t="str">
        <f>教務委員編集用!F183</f>
        <v>卒業研究</v>
      </c>
      <c r="G140" s="245">
        <f>教務委員編集用!G183</f>
        <v>8</v>
      </c>
      <c r="H140" s="245" t="str">
        <f>教務委員編集用!H183</f>
        <v>必修</v>
      </c>
      <c r="I140" s="245" t="str">
        <f>教務委員編集用!I183</f>
        <v>履修</v>
      </c>
      <c r="J140" s="245">
        <f>教務委員編集用!J183</f>
        <v>5</v>
      </c>
      <c r="K140" s="245" t="str">
        <f>教務委員編集用!K183</f>
        <v>通年</v>
      </c>
      <c r="L140" s="245">
        <f>教務委員編集用!L183</f>
        <v>180</v>
      </c>
      <c r="M140" s="245">
        <f>教務委員編集用!M183</f>
        <v>20</v>
      </c>
      <c r="N140" s="245">
        <f>教務委員編集用!$N$183</f>
        <v>36</v>
      </c>
      <c r="O140" s="59" t="str">
        <f>IF(O112=0,"",O112)</f>
        <v/>
      </c>
      <c r="P140" s="74" t="str">
        <f>IF(P112=0,"",P112)</f>
        <v/>
      </c>
      <c r="Q140" s="59" t="str">
        <f>IF(Q112=0,"",Q112)</f>
        <v/>
      </c>
      <c r="R140" s="59" t="str">
        <f t="shared" ref="R140:T140" si="3">IF(R112=0,"",R112)</f>
        <v/>
      </c>
      <c r="S140" s="59" t="str">
        <f t="shared" si="3"/>
        <v/>
      </c>
      <c r="T140" s="74" t="str">
        <f t="shared" si="3"/>
        <v/>
      </c>
    </row>
    <row r="141" spans="2:20" x14ac:dyDescent="0.2">
      <c r="B141" s="468"/>
      <c r="C141" s="462"/>
      <c r="D141" s="417"/>
      <c r="E141" s="462"/>
      <c r="F141" s="10"/>
      <c r="G141" s="246"/>
      <c r="H141" s="246"/>
      <c r="I141" s="246"/>
      <c r="J141" s="246"/>
      <c r="K141" s="246"/>
      <c r="L141" s="25"/>
      <c r="M141" s="246"/>
      <c r="N141" s="25"/>
      <c r="O141" s="10"/>
      <c r="P141" s="61"/>
      <c r="Q141" s="25"/>
      <c r="R141" s="25"/>
      <c r="S141" s="25"/>
      <c r="T141" s="110"/>
    </row>
    <row r="142" spans="2:20" x14ac:dyDescent="0.2">
      <c r="B142" s="451"/>
      <c r="C142" s="453"/>
      <c r="D142" s="418"/>
      <c r="E142" s="453"/>
      <c r="F142" s="8"/>
      <c r="G142" s="247"/>
      <c r="H142" s="247"/>
      <c r="I142" s="247"/>
      <c r="J142" s="247"/>
      <c r="K142" s="247"/>
      <c r="L142" s="25"/>
      <c r="M142" s="247"/>
      <c r="N142" s="24"/>
      <c r="O142" s="8"/>
      <c r="P142" s="61"/>
      <c r="Q142" s="24"/>
      <c r="R142" s="24"/>
      <c r="S142" s="24"/>
      <c r="T142" s="111"/>
    </row>
    <row r="143" spans="2:20" ht="13.8" thickBot="1" x14ac:dyDescent="0.25">
      <c r="B143" s="451"/>
      <c r="C143" s="453"/>
      <c r="D143" s="418"/>
      <c r="E143" s="453"/>
      <c r="F143" s="9"/>
      <c r="G143" s="248"/>
      <c r="H143" s="248"/>
      <c r="I143" s="248"/>
      <c r="J143" s="248"/>
      <c r="K143" s="248"/>
      <c r="L143" s="248"/>
      <c r="M143" s="248"/>
      <c r="N143" s="248"/>
      <c r="O143" s="9"/>
      <c r="P143" s="64"/>
      <c r="Q143" s="248"/>
      <c r="R143" s="248"/>
      <c r="S143" s="248"/>
      <c r="T143" s="267"/>
    </row>
    <row r="144" spans="2:20" ht="14.4" thickTop="1" thickBot="1" x14ac:dyDescent="0.25">
      <c r="B144" s="451"/>
      <c r="C144" s="453"/>
      <c r="D144" s="441"/>
      <c r="E144" s="463"/>
      <c r="F144" s="9" t="str">
        <f>IF(教務委員編集用!F189=0,"",教務委員編集用!F189)</f>
        <v>F-1合計</v>
      </c>
      <c r="G144" s="248" t="str">
        <f>IF(教務委員編集用!G189=0,"",教務委員編集用!G189)</f>
        <v/>
      </c>
      <c r="H144" s="248" t="str">
        <f>IF(教務委員編集用!H189=0,"",教務委員編集用!H189)</f>
        <v/>
      </c>
      <c r="I144" s="248" t="str">
        <f>IF(教務委員編集用!I189=0,"",教務委員編集用!I189)</f>
        <v/>
      </c>
      <c r="J144" s="248"/>
      <c r="K144" s="248" t="str">
        <f>IF(教務委員編集用!K189=0,"",教務委員編集用!K189)</f>
        <v/>
      </c>
      <c r="L144" s="248"/>
      <c r="M144" s="248" t="str">
        <f>IF(教務委員編集用!M189=0,"",教務委員編集用!M189)</f>
        <v/>
      </c>
      <c r="N144" s="248">
        <f>教務委員編集用!$N$189</f>
        <v>36</v>
      </c>
      <c r="O144" s="9"/>
      <c r="P144" s="52" t="str">
        <f>IF(教務委員編集用!AE189=0,"",教務委員編集用!AE189)</f>
        <v/>
      </c>
      <c r="Q144" s="248"/>
      <c r="R144" s="248"/>
      <c r="S144" s="248"/>
      <c r="T144" s="267"/>
    </row>
    <row r="145" spans="2:20" ht="13.8" thickTop="1" x14ac:dyDescent="0.2">
      <c r="B145" s="451"/>
      <c r="C145" s="453"/>
      <c r="D145" s="417">
        <f>教務委員編集用!D190</f>
        <v>2</v>
      </c>
      <c r="E145" s="462" t="str">
        <f>教務委員編集用!E190</f>
        <v>基盤となる工学分野において,必要な英語の基礎力を身につける.</v>
      </c>
      <c r="F145" s="10" t="str">
        <f>教務委員編集用!F190</f>
        <v>英語IA</v>
      </c>
      <c r="G145" s="246">
        <f>教務委員編集用!G190</f>
        <v>2</v>
      </c>
      <c r="H145" s="246" t="str">
        <f>教務委員編集用!H190</f>
        <v>必修</v>
      </c>
      <c r="I145" s="246" t="str">
        <f>教務委員編集用!I190</f>
        <v>履修</v>
      </c>
      <c r="J145" s="246">
        <f>教務委員編集用!J190</f>
        <v>1</v>
      </c>
      <c r="K145" s="246" t="str">
        <f>教務委員編集用!K190</f>
        <v>通年</v>
      </c>
      <c r="L145" s="246">
        <f>教務委員編集用!L190</f>
        <v>45</v>
      </c>
      <c r="M145" s="246">
        <f>教務委員編集用!M190</f>
        <v>100</v>
      </c>
      <c r="N145" s="246">
        <f>教務委員編集用!N190</f>
        <v>45</v>
      </c>
      <c r="O145" s="42" t="str">
        <f>IF(教務委員編集用!S190=0,"",教務委員編集用!S190)</f>
        <v/>
      </c>
      <c r="P145" s="110" t="str">
        <f>IF(教務委員編集用!T190=0,"",教務委員編集用!T190)</f>
        <v/>
      </c>
      <c r="Q145" s="42" t="str">
        <f>IF(教務委員編集用!O190=0,"",教務委員編集用!O190)</f>
        <v/>
      </c>
      <c r="R145" s="42" t="str">
        <f>IF(教務委員編集用!P190=0,"",教務委員編集用!P190)</f>
        <v/>
      </c>
      <c r="S145" s="42" t="str">
        <f>IF(教務委員編集用!Q190=0,"",教務委員編集用!Q190)</f>
        <v/>
      </c>
      <c r="T145" s="110" t="str">
        <f>IF(教務委員編集用!R190=0,"",教務委員編集用!R190)</f>
        <v/>
      </c>
    </row>
    <row r="146" spans="2:20" x14ac:dyDescent="0.2">
      <c r="B146" s="451"/>
      <c r="C146" s="453"/>
      <c r="D146" s="417"/>
      <c r="E146" s="462"/>
      <c r="F146" s="10" t="str">
        <f>教務委員編集用!F191</f>
        <v>英語IB</v>
      </c>
      <c r="G146" s="246">
        <f>教務委員編集用!G191</f>
        <v>4</v>
      </c>
      <c r="H146" s="246" t="str">
        <f>教務委員編集用!H191</f>
        <v>必修</v>
      </c>
      <c r="I146" s="246" t="str">
        <f>教務委員編集用!I191</f>
        <v>履修</v>
      </c>
      <c r="J146" s="246">
        <f>教務委員編集用!J191</f>
        <v>1</v>
      </c>
      <c r="K146" s="246" t="str">
        <f>教務委員編集用!K191</f>
        <v>通年</v>
      </c>
      <c r="L146" s="246">
        <f>教務委員編集用!L191</f>
        <v>90</v>
      </c>
      <c r="M146" s="246">
        <f>教務委員編集用!M191</f>
        <v>100</v>
      </c>
      <c r="N146" s="246">
        <f>教務委員編集用!N191</f>
        <v>90</v>
      </c>
      <c r="O146" s="42" t="str">
        <f>IF(教務委員編集用!S191=0,"",教務委員編集用!S191)</f>
        <v/>
      </c>
      <c r="P146" s="110" t="str">
        <f>IF(教務委員編集用!T191=0,"",教務委員編集用!T191)</f>
        <v/>
      </c>
      <c r="Q146" s="42" t="str">
        <f>IF(教務委員編集用!O191=0,"",教務委員編集用!O191)</f>
        <v/>
      </c>
      <c r="R146" s="42" t="str">
        <f>IF(教務委員編集用!P191=0,"",教務委員編集用!P191)</f>
        <v/>
      </c>
      <c r="S146" s="42" t="str">
        <f>IF(教務委員編集用!Q191=0,"",教務委員編集用!Q191)</f>
        <v/>
      </c>
      <c r="T146" s="110" t="str">
        <f>IF(教務委員編集用!R191=0,"",教務委員編集用!R191)</f>
        <v/>
      </c>
    </row>
    <row r="147" spans="2:20" x14ac:dyDescent="0.2">
      <c r="B147" s="451"/>
      <c r="C147" s="453"/>
      <c r="D147" s="417"/>
      <c r="E147" s="462"/>
      <c r="F147" s="10" t="str">
        <f>教務委員編集用!F192</f>
        <v>英語IIA</v>
      </c>
      <c r="G147" s="246">
        <f>教務委員編集用!G192</f>
        <v>2</v>
      </c>
      <c r="H147" s="246" t="str">
        <f>教務委員編集用!H192</f>
        <v>必修</v>
      </c>
      <c r="I147" s="246" t="str">
        <f>教務委員編集用!I192</f>
        <v>履修</v>
      </c>
      <c r="J147" s="246">
        <f>教務委員編集用!J192</f>
        <v>2</v>
      </c>
      <c r="K147" s="246" t="str">
        <f>教務委員編集用!K192</f>
        <v>通年</v>
      </c>
      <c r="L147" s="246">
        <f>教務委員編集用!L192</f>
        <v>45</v>
      </c>
      <c r="M147" s="246">
        <f>教務委員編集用!M192</f>
        <v>100</v>
      </c>
      <c r="N147" s="246">
        <f>教務委員編集用!N192</f>
        <v>45</v>
      </c>
      <c r="O147" s="42" t="str">
        <f>IF(教務委員編集用!S192=0,"",教務委員編集用!S192)</f>
        <v/>
      </c>
      <c r="P147" s="110" t="str">
        <f>IF(教務委員編集用!T192=0,"",教務委員編集用!T192)</f>
        <v/>
      </c>
      <c r="Q147" s="42" t="str">
        <f>IF(教務委員編集用!O192=0,"",教務委員編集用!O192)</f>
        <v/>
      </c>
      <c r="R147" s="42" t="str">
        <f>IF(教務委員編集用!P192=0,"",教務委員編集用!P192)</f>
        <v/>
      </c>
      <c r="S147" s="42" t="str">
        <f>IF(教務委員編集用!Q192=0,"",教務委員編集用!Q192)</f>
        <v/>
      </c>
      <c r="T147" s="110" t="str">
        <f>IF(教務委員編集用!R192=0,"",教務委員編集用!R192)</f>
        <v/>
      </c>
    </row>
    <row r="148" spans="2:20" x14ac:dyDescent="0.2">
      <c r="B148" s="451"/>
      <c r="C148" s="453"/>
      <c r="D148" s="417"/>
      <c r="E148" s="462"/>
      <c r="F148" s="10" t="str">
        <f>教務委員編集用!F193</f>
        <v>英語IIB</v>
      </c>
      <c r="G148" s="246">
        <f>教務委員編集用!G193</f>
        <v>4</v>
      </c>
      <c r="H148" s="246" t="str">
        <f>教務委員編集用!H193</f>
        <v>必修</v>
      </c>
      <c r="I148" s="246" t="str">
        <f>教務委員編集用!I193</f>
        <v>履修</v>
      </c>
      <c r="J148" s="246">
        <f>教務委員編集用!J193</f>
        <v>2</v>
      </c>
      <c r="K148" s="246" t="str">
        <f>教務委員編集用!K193</f>
        <v>通年</v>
      </c>
      <c r="L148" s="246">
        <f>教務委員編集用!L193</f>
        <v>90</v>
      </c>
      <c r="M148" s="246">
        <f>教務委員編集用!M193</f>
        <v>100</v>
      </c>
      <c r="N148" s="246">
        <f>教務委員編集用!N193</f>
        <v>90</v>
      </c>
      <c r="O148" s="42" t="str">
        <f>IF(教務委員編集用!S193=0,"",教務委員編集用!S193)</f>
        <v/>
      </c>
      <c r="P148" s="110" t="str">
        <f>IF(教務委員編集用!T193=0,"",教務委員編集用!T193)</f>
        <v/>
      </c>
      <c r="Q148" s="42" t="str">
        <f>IF(教務委員編集用!O193=0,"",教務委員編集用!O193)</f>
        <v/>
      </c>
      <c r="R148" s="42" t="str">
        <f>IF(教務委員編集用!P193=0,"",教務委員編集用!P193)</f>
        <v/>
      </c>
      <c r="S148" s="42" t="str">
        <f>IF(教務委員編集用!Q193=0,"",教務委員編集用!Q193)</f>
        <v/>
      </c>
      <c r="T148" s="110" t="str">
        <f>IF(教務委員編集用!R193=0,"",教務委員編集用!R193)</f>
        <v/>
      </c>
    </row>
    <row r="149" spans="2:20" x14ac:dyDescent="0.2">
      <c r="B149" s="451"/>
      <c r="C149" s="453"/>
      <c r="D149" s="417"/>
      <c r="E149" s="462"/>
      <c r="F149" s="10" t="str">
        <f>教務委員編集用!F194</f>
        <v>英語III</v>
      </c>
      <c r="G149" s="246">
        <f>教務委員編集用!G194</f>
        <v>4</v>
      </c>
      <c r="H149" s="246" t="str">
        <f>教務委員編集用!H194</f>
        <v>必修</v>
      </c>
      <c r="I149" s="246" t="str">
        <f>教務委員編集用!I194</f>
        <v>履修</v>
      </c>
      <c r="J149" s="246">
        <f>教務委員編集用!J194</f>
        <v>3</v>
      </c>
      <c r="K149" s="246" t="str">
        <f>教務委員編集用!K194</f>
        <v>半期</v>
      </c>
      <c r="L149" s="246">
        <f>教務委員編集用!L194</f>
        <v>90</v>
      </c>
      <c r="M149" s="246">
        <f>教務委員編集用!M194</f>
        <v>100</v>
      </c>
      <c r="N149" s="246">
        <f>教務委員編集用!N194</f>
        <v>90</v>
      </c>
      <c r="O149" s="42" t="str">
        <f>IF(教務委員編集用!S194=0,"",教務委員編集用!S194)</f>
        <v/>
      </c>
      <c r="P149" s="110" t="str">
        <f>IF(教務委員編集用!T194=0,"",教務委員編集用!T194)</f>
        <v/>
      </c>
      <c r="Q149" s="42" t="str">
        <f>IF(教務委員編集用!O194=0,"",教務委員編集用!O194)</f>
        <v/>
      </c>
      <c r="R149" s="42" t="str">
        <f>IF(教務委員編集用!P194=0,"",教務委員編集用!P194)</f>
        <v/>
      </c>
      <c r="S149" s="42" t="str">
        <f>IF(教務委員編集用!Q194=0,"",教務委員編集用!Q194)</f>
        <v/>
      </c>
      <c r="T149" s="110" t="str">
        <f>IF(教務委員編集用!R194=0,"",教務委員編集用!R194)</f>
        <v/>
      </c>
    </row>
    <row r="150" spans="2:20" x14ac:dyDescent="0.2">
      <c r="B150" s="451"/>
      <c r="C150" s="453"/>
      <c r="D150" s="417"/>
      <c r="E150" s="462"/>
      <c r="F150" s="10" t="str">
        <f>教務委員編集用!F195</f>
        <v>英語IV</v>
      </c>
      <c r="G150" s="246">
        <f>教務委員編集用!G195</f>
        <v>2</v>
      </c>
      <c r="H150" s="246" t="str">
        <f>教務委員編集用!H195</f>
        <v>必修選択</v>
      </c>
      <c r="I150" s="246" t="str">
        <f>教務委員編集用!I195</f>
        <v>履修</v>
      </c>
      <c r="J150" s="246">
        <f>教務委員編集用!J195</f>
        <v>4</v>
      </c>
      <c r="K150" s="246" t="str">
        <f>教務委員編集用!K195</f>
        <v>通年</v>
      </c>
      <c r="L150" s="246">
        <f>教務委員編集用!L195</f>
        <v>45</v>
      </c>
      <c r="M150" s="246">
        <f>教務委員編集用!M195</f>
        <v>100</v>
      </c>
      <c r="N150" s="246">
        <f>教務委員編集用!N195</f>
        <v>0</v>
      </c>
      <c r="O150" s="42" t="str">
        <f>IF(教務委員編集用!S195=0,"",教務委員編集用!S195)</f>
        <v/>
      </c>
      <c r="P150" s="110" t="str">
        <f>IF(教務委員編集用!T195=0,"",教務委員編集用!T195)</f>
        <v/>
      </c>
      <c r="Q150" s="42" t="str">
        <f>IF(教務委員編集用!O195=0,"",教務委員編集用!O195)</f>
        <v/>
      </c>
      <c r="R150" s="42" t="str">
        <f>IF(教務委員編集用!P195=0,"",教務委員編集用!P195)</f>
        <v/>
      </c>
      <c r="S150" s="42" t="str">
        <f>IF(教務委員編集用!Q195=0,"",教務委員編集用!Q195)</f>
        <v/>
      </c>
      <c r="T150" s="110" t="str">
        <f>IF(教務委員編集用!R195=0,"",教務委員編集用!R195)</f>
        <v/>
      </c>
    </row>
    <row r="151" spans="2:20" x14ac:dyDescent="0.2">
      <c r="B151" s="451"/>
      <c r="C151" s="453"/>
      <c r="D151" s="417"/>
      <c r="E151" s="462"/>
      <c r="F151" s="10" t="str">
        <f>教務委員編集用!F196</f>
        <v>英語V</v>
      </c>
      <c r="G151" s="246">
        <f>教務委員編集用!G196</f>
        <v>2</v>
      </c>
      <c r="H151" s="246" t="str">
        <f>教務委員編集用!H196</f>
        <v>必修選択</v>
      </c>
      <c r="I151" s="246" t="str">
        <f>教務委員編集用!I196</f>
        <v>学修</v>
      </c>
      <c r="J151" s="246">
        <f>教務委員編集用!J196</f>
        <v>5</v>
      </c>
      <c r="K151" s="246" t="str">
        <f>教務委員編集用!K196</f>
        <v>半期</v>
      </c>
      <c r="L151" s="246">
        <f>教務委員編集用!L196</f>
        <v>22.5</v>
      </c>
      <c r="M151" s="246">
        <f>教務委員編集用!M196</f>
        <v>100</v>
      </c>
      <c r="N151" s="246">
        <f>教務委員編集用!N196</f>
        <v>0</v>
      </c>
      <c r="O151" s="118"/>
      <c r="P151" s="122"/>
      <c r="Q151" s="257"/>
      <c r="R151" s="257"/>
      <c r="S151" s="257"/>
      <c r="T151" s="269"/>
    </row>
    <row r="152" spans="2:20" x14ac:dyDescent="0.2">
      <c r="B152" s="451"/>
      <c r="C152" s="453"/>
      <c r="D152" s="418"/>
      <c r="E152" s="453"/>
      <c r="F152" s="10" t="str">
        <f>教務委員編集用!F197</f>
        <v>英語プレゼンテーション基礎</v>
      </c>
      <c r="G152" s="246">
        <f>教務委員編集用!G197</f>
        <v>2</v>
      </c>
      <c r="H152" s="246" t="str">
        <f>教務委員編集用!H197</f>
        <v>選択</v>
      </c>
      <c r="I152" s="246" t="str">
        <f>教務委員編集用!I197</f>
        <v>学修</v>
      </c>
      <c r="J152" s="246">
        <f>教務委員編集用!J197</f>
        <v>5</v>
      </c>
      <c r="K152" s="246" t="str">
        <f>教務委員編集用!K197</f>
        <v>半期</v>
      </c>
      <c r="L152" s="246">
        <f>教務委員編集用!L197</f>
        <v>22.5</v>
      </c>
      <c r="M152" s="246">
        <f>教務委員編集用!M197</f>
        <v>100</v>
      </c>
      <c r="N152" s="246">
        <f>教務委員編集用!N197</f>
        <v>0</v>
      </c>
      <c r="O152" s="118"/>
      <c r="P152" s="122"/>
      <c r="Q152" s="257"/>
      <c r="R152" s="257"/>
      <c r="S152" s="257"/>
      <c r="T152" s="269"/>
    </row>
    <row r="153" spans="2:20" ht="13.8" thickBot="1" x14ac:dyDescent="0.25">
      <c r="B153" s="451"/>
      <c r="C153" s="453"/>
      <c r="D153" s="418"/>
      <c r="E153" s="453"/>
      <c r="F153" s="9"/>
      <c r="G153" s="248"/>
      <c r="H153" s="248"/>
      <c r="I153" s="248"/>
      <c r="J153" s="248"/>
      <c r="K153" s="248"/>
      <c r="L153" s="248"/>
      <c r="M153" s="248"/>
      <c r="N153" s="248"/>
      <c r="O153" s="9"/>
      <c r="P153" s="62"/>
      <c r="Q153" s="248"/>
      <c r="R153" s="248"/>
      <c r="S153" s="248"/>
      <c r="T153" s="267"/>
    </row>
    <row r="154" spans="2:20" ht="13.8" thickTop="1" x14ac:dyDescent="0.2">
      <c r="B154" s="451"/>
      <c r="C154" s="453"/>
      <c r="D154" s="418"/>
      <c r="E154" s="453"/>
      <c r="F154" s="8" t="str">
        <f>IF(教務委員編集用!F203=0,"",教務委員編集用!F203)</f>
        <v>F-2合計</v>
      </c>
      <c r="G154" s="247" t="str">
        <f>IF(教務委員編集用!G203=0,"",教務委員編集用!G203)</f>
        <v/>
      </c>
      <c r="H154" s="247" t="str">
        <f>IF(教務委員編集用!H203=0,"",教務委員編集用!H203)</f>
        <v/>
      </c>
      <c r="I154" s="247" t="str">
        <f>IF(教務委員編集用!I203=0,"",教務委員編集用!I203)</f>
        <v/>
      </c>
      <c r="J154" s="247"/>
      <c r="K154" s="247" t="str">
        <f>IF(教務委員編集用!K203=0,"",教務委員編集用!K203)</f>
        <v/>
      </c>
      <c r="L154" s="247"/>
      <c r="M154" s="247" t="str">
        <f>IF(教務委員編集用!M203=0,"",教務委員編集用!M203)</f>
        <v/>
      </c>
      <c r="N154" s="247">
        <f>教務委員編集用!N203</f>
        <v>360</v>
      </c>
      <c r="O154" s="8"/>
      <c r="P154" s="53" t="str">
        <f>IF(教務委員編集用!AE203=0,"",教務委員編集用!AE203)</f>
        <v/>
      </c>
      <c r="Q154" s="247"/>
      <c r="R154" s="247"/>
      <c r="S154" s="247"/>
      <c r="T154" s="111"/>
    </row>
    <row r="155" spans="2:20" ht="13.8" thickBot="1" x14ac:dyDescent="0.25">
      <c r="B155" s="469"/>
      <c r="C155" s="505"/>
      <c r="D155" s="4"/>
      <c r="E155" s="16"/>
      <c r="F155" s="12" t="str">
        <f>IF(教務委員編集用!F204=0,"",教務委員編集用!F204)</f>
        <v>F合計</v>
      </c>
      <c r="G155" s="249" t="str">
        <f>IF(教務委員編集用!G204=0,"",教務委員編集用!G204)</f>
        <v/>
      </c>
      <c r="H155" s="249" t="str">
        <f>IF(教務委員編集用!H204=0,"",教務委員編集用!H204)</f>
        <v/>
      </c>
      <c r="I155" s="249" t="str">
        <f>IF(教務委員編集用!I204=0,"",教務委員編集用!I204)</f>
        <v/>
      </c>
      <c r="J155" s="249"/>
      <c r="K155" s="249" t="str">
        <f>IF(教務委員編集用!K204=0,"",教務委員編集用!K204)</f>
        <v/>
      </c>
      <c r="L155" s="249" t="str">
        <f>IF(教務委員編集用!L204=0,"",教務委員編集用!L204)</f>
        <v/>
      </c>
      <c r="M155" s="249" t="str">
        <f>IF(教務委員編集用!M204=0,"",教務委員編集用!M204)</f>
        <v/>
      </c>
      <c r="N155" s="249">
        <f>教務委員編集用!N204</f>
        <v>396</v>
      </c>
      <c r="O155" s="12"/>
      <c r="P155" s="54" t="str">
        <f>IF(教務委員編集用!AE204=0,"",教務委員編集用!AE204)</f>
        <v/>
      </c>
      <c r="Q155" s="249"/>
      <c r="R155" s="249"/>
      <c r="S155" s="249"/>
      <c r="T155" s="310"/>
    </row>
    <row r="156" spans="2:20" x14ac:dyDescent="0.2">
      <c r="B156" s="468" t="str">
        <f>教務委員編集用!B205</f>
        <v>G</v>
      </c>
      <c r="C156" s="446" t="str">
        <f>教務委員編集用!C205</f>
        <v>習得した工学分野の知識を基に,課題の達成に向けて自ら問題を発見し,それに対処するための業務を自主的・継続的かつ組織的に遂行する能力を身につける。</v>
      </c>
      <c r="D156" s="417">
        <f>教務委員編集用!D205</f>
        <v>1</v>
      </c>
      <c r="E156" s="446" t="str">
        <f>教務委員編集用!E205</f>
        <v>自己の能力を把握し,その向上のために自主的に学習を遂行てきる.</v>
      </c>
      <c r="F156" s="10" t="str">
        <f>教務委員編集用!F205</f>
        <v>卒業研究</v>
      </c>
      <c r="G156" s="246">
        <f>教務委員編集用!G205</f>
        <v>8</v>
      </c>
      <c r="H156" s="246" t="str">
        <f>教務委員編集用!H205</f>
        <v>必修</v>
      </c>
      <c r="I156" s="246" t="str">
        <f>教務委員編集用!I205</f>
        <v>履修</v>
      </c>
      <c r="J156" s="246">
        <f>教務委員編集用!J205</f>
        <v>5</v>
      </c>
      <c r="K156" s="246" t="str">
        <f>教務委員編集用!K205</f>
        <v>通年</v>
      </c>
      <c r="L156" s="246">
        <f>教務委員編集用!L205</f>
        <v>180</v>
      </c>
      <c r="M156" s="246">
        <f>教務委員編集用!M205</f>
        <v>40</v>
      </c>
      <c r="N156" s="246">
        <f>教務委員編集用!$N$205</f>
        <v>72</v>
      </c>
      <c r="O156" s="58" t="str">
        <f>IF(O112=0,"",O112)</f>
        <v/>
      </c>
      <c r="P156" s="72" t="str">
        <f>IF(P112=0,"",P112)</f>
        <v/>
      </c>
      <c r="Q156" s="58" t="str">
        <f>IF(Q112=0,"",Q112)</f>
        <v/>
      </c>
      <c r="R156" s="58" t="str">
        <f t="shared" ref="R156:T156" si="4">IF(R112=0,"",R112)</f>
        <v/>
      </c>
      <c r="S156" s="58" t="str">
        <f t="shared" si="4"/>
        <v/>
      </c>
      <c r="T156" s="72" t="str">
        <f t="shared" si="4"/>
        <v/>
      </c>
    </row>
    <row r="157" spans="2:20" x14ac:dyDescent="0.2">
      <c r="B157" s="451"/>
      <c r="C157" s="449"/>
      <c r="D157" s="418"/>
      <c r="E157" s="449"/>
      <c r="F157" s="8"/>
      <c r="G157" s="247"/>
      <c r="H157" s="247"/>
      <c r="I157" s="247"/>
      <c r="J157" s="247"/>
      <c r="K157" s="247"/>
      <c r="L157" s="247"/>
      <c r="M157" s="247"/>
      <c r="N157" s="247"/>
      <c r="O157" s="8"/>
      <c r="P157" s="65"/>
      <c r="Q157" s="247"/>
      <c r="R157" s="247"/>
      <c r="S157" s="247"/>
      <c r="T157" s="111"/>
    </row>
    <row r="158" spans="2:20" ht="13.8" thickBot="1" x14ac:dyDescent="0.25">
      <c r="B158" s="451"/>
      <c r="C158" s="449"/>
      <c r="D158" s="418"/>
      <c r="E158" s="449"/>
      <c r="F158" s="9"/>
      <c r="G158" s="248"/>
      <c r="H158" s="248"/>
      <c r="I158" s="248"/>
      <c r="J158" s="248"/>
      <c r="K158" s="248"/>
      <c r="L158" s="248"/>
      <c r="M158" s="248"/>
      <c r="N158" s="248"/>
      <c r="O158" s="9"/>
      <c r="P158" s="64"/>
      <c r="Q158" s="248"/>
      <c r="R158" s="248"/>
      <c r="S158" s="248"/>
      <c r="T158" s="267"/>
    </row>
    <row r="159" spans="2:20" ht="14.4" thickTop="1" thickBot="1" x14ac:dyDescent="0.25">
      <c r="B159" s="451"/>
      <c r="C159" s="449"/>
      <c r="D159" s="441"/>
      <c r="E159" s="455"/>
      <c r="F159" s="9" t="str">
        <f>IF(教務委員編集用!F211=0,"",教務委員編集用!F211)</f>
        <v>G-1合計</v>
      </c>
      <c r="G159" s="248" t="str">
        <f>IF(教務委員編集用!G211=0,"",教務委員編集用!G211)</f>
        <v/>
      </c>
      <c r="H159" s="248" t="str">
        <f>IF(教務委員編集用!H211=0,"",教務委員編集用!H211)</f>
        <v/>
      </c>
      <c r="I159" s="248" t="str">
        <f>IF(教務委員編集用!I211=0,"",教務委員編集用!I211)</f>
        <v/>
      </c>
      <c r="J159" s="248"/>
      <c r="K159" s="248" t="str">
        <f>IF(教務委員編集用!K211=0,"",教務委員編集用!K211)</f>
        <v/>
      </c>
      <c r="L159" s="248"/>
      <c r="M159" s="248" t="str">
        <f>IF(教務委員編集用!M211=0,"",教務委員編集用!M211)</f>
        <v/>
      </c>
      <c r="N159" s="248">
        <f>教務委員編集用!$N$211</f>
        <v>72</v>
      </c>
      <c r="O159" s="9"/>
      <c r="P159" s="52" t="str">
        <f>IF(教務委員編集用!AE211=0,"",教務委員編集用!AE211)</f>
        <v/>
      </c>
      <c r="Q159" s="248"/>
      <c r="R159" s="248"/>
      <c r="S159" s="248"/>
      <c r="T159" s="267"/>
    </row>
    <row r="160" spans="2:20" ht="13.8" thickTop="1" x14ac:dyDescent="0.2">
      <c r="B160" s="451"/>
      <c r="C160" s="449"/>
      <c r="D160" s="417">
        <f>教務委員編集用!D212</f>
        <v>2</v>
      </c>
      <c r="E160" s="446" t="str">
        <f>教務委員編集用!E212</f>
        <v>実務訓練等を通じて基盤となる工学分野に関連した業務の概要を理解できる.</v>
      </c>
      <c r="F160" s="10" t="str">
        <f>教務委員編集用!F212</f>
        <v>システム工学</v>
      </c>
      <c r="G160" s="246">
        <f>教務委員編集用!G212</f>
        <v>1</v>
      </c>
      <c r="H160" s="246" t="str">
        <f>教務委員編集用!H212</f>
        <v>必修</v>
      </c>
      <c r="I160" s="246" t="str">
        <f>教務委員編集用!I212</f>
        <v>学修</v>
      </c>
      <c r="J160" s="246">
        <f>教務委員編集用!J212</f>
        <v>5</v>
      </c>
      <c r="K160" s="246" t="str">
        <f>教務委員編集用!K212</f>
        <v>半期</v>
      </c>
      <c r="L160" s="246">
        <f>教務委員編集用!L212</f>
        <v>11.25</v>
      </c>
      <c r="M160" s="246">
        <f>教務委員編集用!M212</f>
        <v>100</v>
      </c>
      <c r="N160" s="246">
        <f>教務委員編集用!N212</f>
        <v>11.25</v>
      </c>
      <c r="O160" s="118"/>
      <c r="P160" s="122"/>
      <c r="Q160" s="255"/>
      <c r="R160" s="255"/>
      <c r="S160" s="255"/>
      <c r="T160" s="261"/>
    </row>
    <row r="161" spans="2:20" x14ac:dyDescent="0.2">
      <c r="B161" s="451"/>
      <c r="C161" s="449"/>
      <c r="D161" s="418"/>
      <c r="E161" s="449"/>
      <c r="F161" s="8" t="str">
        <f>教務委員編集用!F213</f>
        <v>実務訓練</v>
      </c>
      <c r="G161" s="247">
        <f>教務委員編集用!G213</f>
        <v>2</v>
      </c>
      <c r="H161" s="247" t="str">
        <f>教務委員編集用!H213</f>
        <v>選択</v>
      </c>
      <c r="I161" s="247" t="str">
        <f>教務委員編集用!I213</f>
        <v>履修</v>
      </c>
      <c r="J161" s="247">
        <f>教務委員編集用!J213</f>
        <v>4</v>
      </c>
      <c r="K161" s="247" t="str">
        <f>教務委員編集用!K213</f>
        <v>通年</v>
      </c>
      <c r="L161" s="247">
        <f>教務委員編集用!L213</f>
        <v>45</v>
      </c>
      <c r="M161" s="247">
        <f>教務委員編集用!M213</f>
        <v>100</v>
      </c>
      <c r="N161" s="247">
        <f>教務委員編集用!N213</f>
        <v>0</v>
      </c>
      <c r="O161" s="47" t="str">
        <f>IF(教務委員編集用!S213=0,"",教務委員編集用!S213)</f>
        <v/>
      </c>
      <c r="P161" s="111" t="str">
        <f>IF(教務委員編集用!T213=0,"",教務委員編集用!T213)</f>
        <v/>
      </c>
      <c r="Q161" s="47" t="str">
        <f>IF(教務委員編集用!O213=0,"",教務委員編集用!O213)</f>
        <v/>
      </c>
      <c r="R161" s="47" t="str">
        <f>IF(教務委員編集用!P213=0,"",教務委員編集用!P213)</f>
        <v/>
      </c>
      <c r="S161" s="47" t="str">
        <f>IF(教務委員編集用!Q213=0,"",教務委員編集用!Q213)</f>
        <v/>
      </c>
      <c r="T161" s="111" t="str">
        <f>IF(教務委員編集用!R213=0,"",教務委員編集用!R213)</f>
        <v/>
      </c>
    </row>
    <row r="162" spans="2:20" ht="13.8" thickBot="1" x14ac:dyDescent="0.25">
      <c r="B162" s="451"/>
      <c r="C162" s="449"/>
      <c r="D162" s="418"/>
      <c r="E162" s="449"/>
      <c r="F162" s="9"/>
      <c r="G162" s="248"/>
      <c r="H162" s="248"/>
      <c r="I162" s="248"/>
      <c r="J162" s="248"/>
      <c r="K162" s="248"/>
      <c r="L162" s="248"/>
      <c r="M162" s="248"/>
      <c r="N162" s="248"/>
      <c r="O162" s="9"/>
      <c r="P162" s="64"/>
      <c r="Q162" s="248"/>
      <c r="R162" s="248"/>
      <c r="S162" s="248"/>
      <c r="T162" s="267"/>
    </row>
    <row r="163" spans="2:20" ht="13.8" thickTop="1" x14ac:dyDescent="0.2">
      <c r="B163" s="451"/>
      <c r="C163" s="449"/>
      <c r="D163" s="418"/>
      <c r="E163" s="449"/>
      <c r="F163" s="8" t="str">
        <f>IF(教務委員編集用!F219=0,"",教務委員編集用!F219)</f>
        <v>G-2合計</v>
      </c>
      <c r="G163" s="247" t="str">
        <f>IF(教務委員編集用!G219=0,"",教務委員編集用!G219)</f>
        <v/>
      </c>
      <c r="H163" s="247" t="str">
        <f>IF(教務委員編集用!H219=0,"",教務委員編集用!H219)</f>
        <v/>
      </c>
      <c r="I163" s="247" t="str">
        <f>IF(教務委員編集用!I219=0,"",教務委員編集用!I219)</f>
        <v/>
      </c>
      <c r="J163" s="247"/>
      <c r="K163" s="247" t="str">
        <f>IF(教務委員編集用!K219=0,"",教務委員編集用!K219)</f>
        <v/>
      </c>
      <c r="L163" s="247"/>
      <c r="M163" s="247" t="str">
        <f>IF(教務委員編集用!M219=0,"",教務委員編集用!M219)</f>
        <v/>
      </c>
      <c r="N163" s="247">
        <f>教務委員編集用!N219</f>
        <v>11.25</v>
      </c>
      <c r="O163" s="8"/>
      <c r="P163" s="53" t="str">
        <f>IF(教務委員編集用!AE219=0,"",教務委員編集用!AE219)</f>
        <v/>
      </c>
      <c r="Q163" s="247"/>
      <c r="R163" s="247"/>
      <c r="S163" s="247"/>
      <c r="T163" s="111"/>
    </row>
    <row r="164" spans="2:20" ht="13.8" thickBot="1" x14ac:dyDescent="0.25">
      <c r="B164" s="469"/>
      <c r="C164" s="470"/>
      <c r="D164" s="4"/>
      <c r="E164" s="4"/>
      <c r="F164" s="12" t="str">
        <f>IF(教務委員編集用!F220=0,"",教務委員編集用!F220)</f>
        <v>G合計</v>
      </c>
      <c r="G164" s="249" t="str">
        <f>IF(教務委員編集用!G220=0,"",教務委員編集用!G220)</f>
        <v/>
      </c>
      <c r="H164" s="249" t="str">
        <f>IF(教務委員編集用!H220=0,"",教務委員編集用!H220)</f>
        <v/>
      </c>
      <c r="I164" s="249" t="str">
        <f>IF(教務委員編集用!I220=0,"",教務委員編集用!I220)</f>
        <v/>
      </c>
      <c r="J164" s="249"/>
      <c r="K164" s="249" t="str">
        <f>IF(教務委員編集用!K220=0,"",教務委員編集用!K220)</f>
        <v/>
      </c>
      <c r="L164" s="249" t="str">
        <f>IF(教務委員編集用!L220=0,"",教務委員編集用!L220)</f>
        <v/>
      </c>
      <c r="M164" s="249" t="str">
        <f>IF(教務委員編集用!M220=0,"",教務委員編集用!M220)</f>
        <v/>
      </c>
      <c r="N164" s="249">
        <f>教務委員編集用!N220</f>
        <v>83.25</v>
      </c>
      <c r="O164" s="12"/>
      <c r="P164" s="54" t="str">
        <f>IF(教務委員編集用!AE220=0,"",教務委員編集用!AE220)</f>
        <v/>
      </c>
      <c r="Q164" s="249"/>
      <c r="R164" s="249"/>
      <c r="S164" s="249"/>
      <c r="T164" s="310"/>
    </row>
    <row r="165" spans="2:20" ht="13.8" thickBot="1" x14ac:dyDescent="0.25">
      <c r="F165" s="3" t="str">
        <f>IF(教務委員編集用!F239=0,"",教務委員編集用!F239)</f>
        <v/>
      </c>
      <c r="G165" s="3" t="str">
        <f>IF(教務委員編集用!G239=0,"",教務委員編集用!G239)</f>
        <v/>
      </c>
      <c r="H165" s="3" t="str">
        <f>IF(教務委員編集用!H239=0,"",教務委員編集用!H239)</f>
        <v/>
      </c>
      <c r="I165" s="3" t="str">
        <f>IF(教務委員編集用!I239=0,"",教務委員編集用!I239)</f>
        <v/>
      </c>
      <c r="J165" s="3" t="str">
        <f>IF(教務委員編集用!J239=0,"",教務委員編集用!J239)</f>
        <v/>
      </c>
      <c r="K165" s="3" t="str">
        <f>IF(教務委員編集用!K239=0,"",教務委員編集用!K239)</f>
        <v/>
      </c>
      <c r="L165" s="3" t="str">
        <f>IF(教務委員編集用!L239=0,"",教務委員編集用!L239)</f>
        <v/>
      </c>
      <c r="M165" s="3" t="str">
        <f>IF(教務委員編集用!M239=0,"",教務委員編集用!M239)</f>
        <v/>
      </c>
      <c r="N165" s="3" t="str">
        <f>IF(教務委員編集用!V239=0,"",教務委員編集用!V239)</f>
        <v/>
      </c>
      <c r="R165" s="3" t="str">
        <f>IF(教務委員編集用!W239=0,"",教務委員編集用!W239)</f>
        <v/>
      </c>
      <c r="S165" s="3" t="str">
        <f>IF(教務委員編集用!X239=0,"",教務委員編集用!X239)</f>
        <v/>
      </c>
    </row>
    <row r="166" spans="2:20" x14ac:dyDescent="0.2">
      <c r="B166" s="435" t="s">
        <v>162</v>
      </c>
      <c r="C166" s="436"/>
      <c r="D166" s="437" t="s">
        <v>157</v>
      </c>
      <c r="E166" s="437"/>
      <c r="F166" s="420"/>
      <c r="G166" s="421"/>
      <c r="H166" s="421"/>
      <c r="I166" s="421"/>
      <c r="J166" s="421"/>
      <c r="K166" s="421"/>
      <c r="L166" s="421"/>
      <c r="M166" s="421"/>
      <c r="N166" s="421"/>
      <c r="O166" s="421"/>
      <c r="P166" s="422"/>
      <c r="Q166" s="253"/>
      <c r="R166" s="253"/>
      <c r="S166" s="253"/>
      <c r="T166" s="253"/>
    </row>
    <row r="167" spans="2:20" x14ac:dyDescent="0.2">
      <c r="B167" s="411"/>
      <c r="C167" s="412"/>
      <c r="D167" s="487"/>
      <c r="E167" s="487"/>
      <c r="F167" s="423"/>
      <c r="G167" s="424"/>
      <c r="H167" s="424"/>
      <c r="I167" s="424"/>
      <c r="J167" s="424"/>
      <c r="K167" s="424"/>
      <c r="L167" s="424"/>
      <c r="M167" s="424"/>
      <c r="N167" s="424"/>
      <c r="O167" s="424"/>
      <c r="P167" s="425"/>
      <c r="Q167" s="253"/>
      <c r="R167" s="253"/>
      <c r="S167" s="253"/>
      <c r="T167" s="253"/>
    </row>
    <row r="168" spans="2:20" x14ac:dyDescent="0.2">
      <c r="B168" s="411"/>
      <c r="C168" s="412"/>
      <c r="D168" s="487"/>
      <c r="E168" s="487"/>
      <c r="F168" s="423"/>
      <c r="G168" s="424"/>
      <c r="H168" s="424"/>
      <c r="I168" s="424"/>
      <c r="J168" s="424"/>
      <c r="K168" s="424"/>
      <c r="L168" s="424"/>
      <c r="M168" s="424"/>
      <c r="N168" s="424"/>
      <c r="O168" s="424"/>
      <c r="P168" s="425"/>
      <c r="Q168" s="253"/>
      <c r="R168" s="253"/>
      <c r="S168" s="253"/>
      <c r="T168" s="253"/>
    </row>
    <row r="169" spans="2:20" x14ac:dyDescent="0.2">
      <c r="B169" s="413"/>
      <c r="C169" s="414"/>
      <c r="D169" s="438"/>
      <c r="E169" s="438"/>
      <c r="F169" s="423"/>
      <c r="G169" s="424"/>
      <c r="H169" s="424"/>
      <c r="I169" s="424"/>
      <c r="J169" s="424"/>
      <c r="K169" s="424"/>
      <c r="L169" s="424"/>
      <c r="M169" s="424"/>
      <c r="N169" s="424"/>
      <c r="O169" s="424"/>
      <c r="P169" s="425"/>
      <c r="Q169" s="253"/>
      <c r="R169" s="253"/>
      <c r="S169" s="253"/>
      <c r="T169" s="253"/>
    </row>
    <row r="170" spans="2:20" x14ac:dyDescent="0.2">
      <c r="B170" s="413"/>
      <c r="C170" s="414"/>
      <c r="D170" s="438"/>
      <c r="E170" s="438"/>
      <c r="F170" s="426"/>
      <c r="G170" s="427"/>
      <c r="H170" s="427"/>
      <c r="I170" s="427"/>
      <c r="J170" s="427"/>
      <c r="K170" s="427"/>
      <c r="L170" s="427"/>
      <c r="M170" s="427"/>
      <c r="N170" s="427"/>
      <c r="O170" s="427"/>
      <c r="P170" s="428"/>
      <c r="Q170" s="253"/>
      <c r="R170" s="253"/>
      <c r="S170" s="253"/>
      <c r="T170" s="253"/>
    </row>
    <row r="171" spans="2:20" x14ac:dyDescent="0.2">
      <c r="B171" s="413"/>
      <c r="C171" s="414"/>
      <c r="D171" s="438" t="s">
        <v>158</v>
      </c>
      <c r="E171" s="438"/>
      <c r="F171" s="429"/>
      <c r="G171" s="430"/>
      <c r="H171" s="430"/>
      <c r="I171" s="430"/>
      <c r="J171" s="430"/>
      <c r="K171" s="430"/>
      <c r="L171" s="430"/>
      <c r="M171" s="430"/>
      <c r="N171" s="430"/>
      <c r="O171" s="430"/>
      <c r="P171" s="431"/>
      <c r="Q171" s="253"/>
      <c r="R171" s="253"/>
      <c r="S171" s="253"/>
      <c r="T171" s="253"/>
    </row>
    <row r="172" spans="2:20" x14ac:dyDescent="0.2">
      <c r="B172" s="413"/>
      <c r="C172" s="414"/>
      <c r="D172" s="438"/>
      <c r="E172" s="438"/>
      <c r="F172" s="423"/>
      <c r="G172" s="424"/>
      <c r="H172" s="424"/>
      <c r="I172" s="424"/>
      <c r="J172" s="424"/>
      <c r="K172" s="424"/>
      <c r="L172" s="424"/>
      <c r="M172" s="424"/>
      <c r="N172" s="424"/>
      <c r="O172" s="424"/>
      <c r="P172" s="425"/>
      <c r="Q172" s="253"/>
      <c r="R172" s="253"/>
      <c r="S172" s="253"/>
      <c r="T172" s="253"/>
    </row>
    <row r="173" spans="2:20" x14ac:dyDescent="0.2">
      <c r="B173" s="413"/>
      <c r="C173" s="414"/>
      <c r="D173" s="438"/>
      <c r="E173" s="438"/>
      <c r="F173" s="423"/>
      <c r="G173" s="424"/>
      <c r="H173" s="424"/>
      <c r="I173" s="424"/>
      <c r="J173" s="424"/>
      <c r="K173" s="424"/>
      <c r="L173" s="424"/>
      <c r="M173" s="424"/>
      <c r="N173" s="424"/>
      <c r="O173" s="424"/>
      <c r="P173" s="425"/>
      <c r="Q173" s="253"/>
      <c r="R173" s="253"/>
      <c r="S173" s="253"/>
      <c r="T173" s="253"/>
    </row>
    <row r="174" spans="2:20" x14ac:dyDescent="0.2">
      <c r="B174" s="413"/>
      <c r="C174" s="414"/>
      <c r="D174" s="438"/>
      <c r="E174" s="438"/>
      <c r="F174" s="423"/>
      <c r="G174" s="424"/>
      <c r="H174" s="424"/>
      <c r="I174" s="424"/>
      <c r="J174" s="424"/>
      <c r="K174" s="424"/>
      <c r="L174" s="424"/>
      <c r="M174" s="424"/>
      <c r="N174" s="424"/>
      <c r="O174" s="424"/>
      <c r="P174" s="425"/>
      <c r="Q174" s="253"/>
      <c r="R174" s="253"/>
      <c r="S174" s="253"/>
      <c r="T174" s="253"/>
    </row>
    <row r="175" spans="2:20" ht="13.8" thickBot="1" x14ac:dyDescent="0.25">
      <c r="B175" s="415"/>
      <c r="C175" s="416"/>
      <c r="D175" s="439"/>
      <c r="E175" s="439"/>
      <c r="F175" s="432"/>
      <c r="G175" s="433"/>
      <c r="H175" s="433"/>
      <c r="I175" s="433"/>
      <c r="J175" s="433"/>
      <c r="K175" s="433"/>
      <c r="L175" s="433"/>
      <c r="M175" s="433"/>
      <c r="N175" s="433"/>
      <c r="O175" s="433"/>
      <c r="P175" s="434"/>
      <c r="Q175" s="253"/>
      <c r="R175" s="253"/>
      <c r="S175" s="253"/>
      <c r="T175" s="253"/>
    </row>
    <row r="176" spans="2:20" x14ac:dyDescent="0.2">
      <c r="F176" s="3" t="str">
        <f>IF(教務委員編集用!F252=0,"",教務委員編集用!F252)</f>
        <v/>
      </c>
      <c r="G176" s="3" t="str">
        <f>IF(教務委員編集用!G252=0,"",教務委員編集用!G252)</f>
        <v/>
      </c>
      <c r="H176" s="3" t="str">
        <f>IF(教務委員編集用!H252=0,"",教務委員編集用!H252)</f>
        <v/>
      </c>
      <c r="I176" s="3" t="str">
        <f>IF(教務委員編集用!I252=0,"",教務委員編集用!I252)</f>
        <v/>
      </c>
      <c r="J176" s="3" t="str">
        <f>IF(教務委員編集用!J252=0,"",教務委員編集用!J252)</f>
        <v/>
      </c>
      <c r="K176" s="3" t="str">
        <f>IF(教務委員編集用!K252=0,"",教務委員編集用!K252)</f>
        <v/>
      </c>
      <c r="L176" s="3" t="str">
        <f>IF(教務委員編集用!L252=0,"",教務委員編集用!L252)</f>
        <v/>
      </c>
      <c r="M176" s="3" t="str">
        <f>IF(教務委員編集用!M252=0,"",教務委員編集用!M252)</f>
        <v/>
      </c>
      <c r="N176" s="3" t="str">
        <f>IF(教務委員編集用!V252=0,"",教務委員編集用!V252)</f>
        <v/>
      </c>
      <c r="Q176" s="311"/>
      <c r="R176" s="311" t="str">
        <f>IF(教務委員編集用!W252=0,"",教務委員編集用!W252)</f>
        <v/>
      </c>
      <c r="S176" s="311" t="str">
        <f>IF(教務委員編集用!X252=0,"",教務委員編集用!X252)</f>
        <v/>
      </c>
      <c r="T176" s="312"/>
    </row>
    <row r="177" spans="6:19" x14ac:dyDescent="0.2">
      <c r="F177" s="3" t="str">
        <f>IF(教務委員編集用!F253=0,"",教務委員編集用!F253)</f>
        <v/>
      </c>
      <c r="G177" s="3" t="str">
        <f>IF(教務委員編集用!G253=0,"",教務委員編集用!G253)</f>
        <v/>
      </c>
      <c r="H177" s="3" t="str">
        <f>IF(教務委員編集用!H253=0,"",教務委員編集用!H253)</f>
        <v/>
      </c>
      <c r="I177" s="3" t="str">
        <f>IF(教務委員編集用!I253=0,"",教務委員編集用!I253)</f>
        <v/>
      </c>
      <c r="J177" s="3" t="str">
        <f>IF(教務委員編集用!J253=0,"",教務委員編集用!J253)</f>
        <v/>
      </c>
      <c r="K177" s="3" t="str">
        <f>IF(教務委員編集用!K253=0,"",教務委員編集用!K253)</f>
        <v/>
      </c>
      <c r="L177" s="3" t="str">
        <f>IF(教務委員編集用!L253=0,"",教務委員編集用!L253)</f>
        <v/>
      </c>
      <c r="M177" s="3" t="str">
        <f>IF(教務委員編集用!M253=0,"",教務委員編集用!M253)</f>
        <v/>
      </c>
      <c r="N177" s="3" t="str">
        <f>IF(教務委員編集用!V253=0,"",教務委員編集用!V253)</f>
        <v/>
      </c>
      <c r="R177" s="3" t="str">
        <f>IF(教務委員編集用!W253=0,"",教務委員編集用!W253)</f>
        <v/>
      </c>
      <c r="S177" s="3" t="str">
        <f>IF(教務委員編集用!X253=0,"",教務委員編集用!X253)</f>
        <v/>
      </c>
    </row>
    <row r="178" spans="6:19" x14ac:dyDescent="0.2">
      <c r="F178" s="3" t="str">
        <f>IF(教務委員編集用!F254=0,"",教務委員編集用!F254)</f>
        <v/>
      </c>
      <c r="G178" s="3" t="str">
        <f>IF(教務委員編集用!G254=0,"",教務委員編集用!G254)</f>
        <v/>
      </c>
      <c r="H178" s="3" t="str">
        <f>IF(教務委員編集用!H254=0,"",教務委員編集用!H254)</f>
        <v/>
      </c>
      <c r="I178" s="3" t="str">
        <f>IF(教務委員編集用!I254=0,"",教務委員編集用!I254)</f>
        <v/>
      </c>
      <c r="J178" s="3" t="str">
        <f>IF(教務委員編集用!J254=0,"",教務委員編集用!J254)</f>
        <v/>
      </c>
      <c r="K178" s="3" t="str">
        <f>IF(教務委員編集用!K254=0,"",教務委員編集用!K254)</f>
        <v/>
      </c>
      <c r="L178" s="3" t="str">
        <f>IF(教務委員編集用!L254=0,"",教務委員編集用!L254)</f>
        <v/>
      </c>
      <c r="M178" s="3" t="str">
        <f>IF(教務委員編集用!M254=0,"",教務委員編集用!M254)</f>
        <v/>
      </c>
      <c r="N178" s="3" t="str">
        <f>IF(教務委員編集用!V254=0,"",教務委員編集用!V254)</f>
        <v/>
      </c>
      <c r="R178" s="3" t="str">
        <f>IF(教務委員編集用!W254=0,"",教務委員編集用!W254)</f>
        <v/>
      </c>
      <c r="S178" s="3" t="str">
        <f>IF(教務委員編集用!X254=0,"",教務委員編集用!X254)</f>
        <v/>
      </c>
    </row>
    <row r="179" spans="6:19" x14ac:dyDescent="0.2">
      <c r="F179" s="3" t="str">
        <f>IF(教務委員編集用!F255=0,"",教務委員編集用!F255)</f>
        <v/>
      </c>
      <c r="G179" s="3" t="str">
        <f>IF(教務委員編集用!G255=0,"",教務委員編集用!G255)</f>
        <v/>
      </c>
      <c r="H179" s="3" t="str">
        <f>IF(教務委員編集用!H255=0,"",教務委員編集用!H255)</f>
        <v/>
      </c>
      <c r="I179" s="3" t="str">
        <f>IF(教務委員編集用!I255=0,"",教務委員編集用!I255)</f>
        <v/>
      </c>
      <c r="J179" s="3" t="str">
        <f>IF(教務委員編集用!J255=0,"",教務委員編集用!J255)</f>
        <v/>
      </c>
      <c r="K179" s="3" t="str">
        <f>IF(教務委員編集用!K255=0,"",教務委員編集用!K255)</f>
        <v/>
      </c>
      <c r="L179" s="3" t="str">
        <f>IF(教務委員編集用!L255=0,"",教務委員編集用!L255)</f>
        <v/>
      </c>
      <c r="M179" s="3" t="str">
        <f>IF(教務委員編集用!M255=0,"",教務委員編集用!M255)</f>
        <v/>
      </c>
      <c r="N179" s="3" t="str">
        <f>IF(教務委員編集用!V255=0,"",教務委員編集用!V255)</f>
        <v/>
      </c>
      <c r="R179" s="3" t="str">
        <f>IF(教務委員編集用!W255=0,"",教務委員編集用!W255)</f>
        <v/>
      </c>
      <c r="S179" s="3" t="str">
        <f>IF(教務委員編集用!X255=0,"",教務委員編集用!X255)</f>
        <v/>
      </c>
    </row>
    <row r="180" spans="6:19" x14ac:dyDescent="0.2">
      <c r="F180" s="3" t="str">
        <f>IF(教務委員編集用!F256=0,"",教務委員編集用!F256)</f>
        <v/>
      </c>
      <c r="G180" s="3" t="str">
        <f>IF(教務委員編集用!G256=0,"",教務委員編集用!G256)</f>
        <v/>
      </c>
      <c r="H180" s="3" t="str">
        <f>IF(教務委員編集用!H256=0,"",教務委員編集用!H256)</f>
        <v/>
      </c>
      <c r="I180" s="3" t="str">
        <f>IF(教務委員編集用!I256=0,"",教務委員編集用!I256)</f>
        <v/>
      </c>
      <c r="J180" s="3" t="str">
        <f>IF(教務委員編集用!J256=0,"",教務委員編集用!J256)</f>
        <v/>
      </c>
      <c r="K180" s="3" t="str">
        <f>IF(教務委員編集用!K256=0,"",教務委員編集用!K256)</f>
        <v/>
      </c>
      <c r="L180" s="3" t="str">
        <f>IF(教務委員編集用!L256=0,"",教務委員編集用!L256)</f>
        <v/>
      </c>
      <c r="M180" s="3" t="str">
        <f>IF(教務委員編集用!M256=0,"",教務委員編集用!M256)</f>
        <v/>
      </c>
      <c r="N180" s="3" t="str">
        <f>IF(教務委員編集用!V256=0,"",教務委員編集用!V256)</f>
        <v/>
      </c>
      <c r="R180" s="3" t="str">
        <f>IF(教務委員編集用!W256=0,"",教務委員編集用!W256)</f>
        <v/>
      </c>
      <c r="S180" s="3" t="str">
        <f>IF(教務委員編集用!X256=0,"",教務委員編集用!X256)</f>
        <v/>
      </c>
    </row>
    <row r="181" spans="6:19" x14ac:dyDescent="0.2">
      <c r="F181" s="3" t="str">
        <f>IF(教務委員編集用!F257=0,"",教務委員編集用!F257)</f>
        <v/>
      </c>
      <c r="G181" s="3" t="str">
        <f>IF(教務委員編集用!G257=0,"",教務委員編集用!G257)</f>
        <v/>
      </c>
      <c r="H181" s="3" t="str">
        <f>IF(教務委員編集用!H257=0,"",教務委員編集用!H257)</f>
        <v/>
      </c>
      <c r="I181" s="3" t="str">
        <f>IF(教務委員編集用!I257=0,"",教務委員編集用!I257)</f>
        <v/>
      </c>
      <c r="J181" s="3" t="str">
        <f>IF(教務委員編集用!J257=0,"",教務委員編集用!J257)</f>
        <v/>
      </c>
      <c r="K181" s="3" t="str">
        <f>IF(教務委員編集用!K257=0,"",教務委員編集用!K257)</f>
        <v/>
      </c>
      <c r="L181" s="3" t="str">
        <f>IF(教務委員編集用!L257=0,"",教務委員編集用!L257)</f>
        <v/>
      </c>
      <c r="M181" s="3" t="str">
        <f>IF(教務委員編集用!M257=0,"",教務委員編集用!M257)</f>
        <v/>
      </c>
      <c r="N181" s="3" t="str">
        <f>IF(教務委員編集用!V257=0,"",教務委員編集用!V257)</f>
        <v/>
      </c>
      <c r="R181" s="3" t="str">
        <f>IF(教務委員編集用!W257=0,"",教務委員編集用!W257)</f>
        <v/>
      </c>
      <c r="S181" s="3" t="str">
        <f>IF(教務委員編集用!X257=0,"",教務委員編集用!X257)</f>
        <v/>
      </c>
    </row>
    <row r="182" spans="6:19" x14ac:dyDescent="0.2">
      <c r="F182" s="3" t="str">
        <f>IF(教務委員編集用!F258=0,"",教務委員編集用!F258)</f>
        <v/>
      </c>
      <c r="G182" s="3" t="str">
        <f>IF(教務委員編集用!G258=0,"",教務委員編集用!G258)</f>
        <v/>
      </c>
      <c r="H182" s="3" t="str">
        <f>IF(教務委員編集用!H258=0,"",教務委員編集用!H258)</f>
        <v/>
      </c>
      <c r="I182" s="3" t="str">
        <f>IF(教務委員編集用!I258=0,"",教務委員編集用!I258)</f>
        <v/>
      </c>
      <c r="J182" s="3" t="str">
        <f>IF(教務委員編集用!J258=0,"",教務委員編集用!J258)</f>
        <v/>
      </c>
      <c r="K182" s="3" t="str">
        <f>IF(教務委員編集用!K258=0,"",教務委員編集用!K258)</f>
        <v/>
      </c>
      <c r="L182" s="3" t="str">
        <f>IF(教務委員編集用!L258=0,"",教務委員編集用!L258)</f>
        <v/>
      </c>
      <c r="M182" s="3" t="str">
        <f>IF(教務委員編集用!M258=0,"",教務委員編集用!M258)</f>
        <v/>
      </c>
      <c r="N182" s="3" t="str">
        <f>IF(教務委員編集用!V258=0,"",教務委員編集用!V258)</f>
        <v/>
      </c>
      <c r="R182" s="3" t="str">
        <f>IF(教務委員編集用!W258=0,"",教務委員編集用!W258)</f>
        <v/>
      </c>
      <c r="S182" s="3" t="str">
        <f>IF(教務委員編集用!X258=0,"",教務委員編集用!X258)</f>
        <v/>
      </c>
    </row>
    <row r="183" spans="6:19" x14ac:dyDescent="0.2">
      <c r="F183" s="3" t="str">
        <f>IF(教務委員編集用!F259=0,"",教務委員編集用!F259)</f>
        <v/>
      </c>
      <c r="G183" s="3" t="str">
        <f>IF(教務委員編集用!G259=0,"",教務委員編集用!G259)</f>
        <v/>
      </c>
      <c r="H183" s="3" t="str">
        <f>IF(教務委員編集用!H259=0,"",教務委員編集用!H259)</f>
        <v/>
      </c>
      <c r="I183" s="3" t="str">
        <f>IF(教務委員編集用!I259=0,"",教務委員編集用!I259)</f>
        <v/>
      </c>
      <c r="J183" s="3" t="str">
        <f>IF(教務委員編集用!J259=0,"",教務委員編集用!J259)</f>
        <v/>
      </c>
      <c r="K183" s="3" t="str">
        <f>IF(教務委員編集用!K259=0,"",教務委員編集用!K259)</f>
        <v/>
      </c>
      <c r="L183" s="3" t="str">
        <f>IF(教務委員編集用!L259=0,"",教務委員編集用!L259)</f>
        <v/>
      </c>
      <c r="M183" s="3" t="str">
        <f>IF(教務委員編集用!M259=0,"",教務委員編集用!M259)</f>
        <v/>
      </c>
      <c r="N183" s="3" t="str">
        <f>IF(教務委員編集用!V259=0,"",教務委員編集用!V259)</f>
        <v/>
      </c>
      <c r="R183" s="3" t="str">
        <f>IF(教務委員編集用!W259=0,"",教務委員編集用!W259)</f>
        <v/>
      </c>
      <c r="S183" s="3" t="str">
        <f>IF(教務委員編集用!X259=0,"",教務委員編集用!X259)</f>
        <v/>
      </c>
    </row>
    <row r="184" spans="6:19" x14ac:dyDescent="0.2">
      <c r="F184" s="3" t="str">
        <f>IF(教務委員編集用!F260=0,"",教務委員編集用!F260)</f>
        <v/>
      </c>
      <c r="G184" s="3" t="str">
        <f>IF(教務委員編集用!G260=0,"",教務委員編集用!G260)</f>
        <v/>
      </c>
      <c r="H184" s="3" t="str">
        <f>IF(教務委員編集用!H260=0,"",教務委員編集用!H260)</f>
        <v/>
      </c>
      <c r="I184" s="3" t="str">
        <f>IF(教務委員編集用!I260=0,"",教務委員編集用!I260)</f>
        <v/>
      </c>
      <c r="J184" s="3" t="str">
        <f>IF(教務委員編集用!J260=0,"",教務委員編集用!J260)</f>
        <v/>
      </c>
      <c r="K184" s="3" t="str">
        <f>IF(教務委員編集用!K260=0,"",教務委員編集用!K260)</f>
        <v/>
      </c>
      <c r="L184" s="3" t="str">
        <f>IF(教務委員編集用!L260=0,"",教務委員編集用!L260)</f>
        <v/>
      </c>
      <c r="M184" s="3" t="str">
        <f>IF(教務委員編集用!M260=0,"",教務委員編集用!M260)</f>
        <v/>
      </c>
      <c r="N184" s="3" t="str">
        <f>IF(教務委員編集用!V260=0,"",教務委員編集用!V260)</f>
        <v/>
      </c>
      <c r="R184" s="3" t="str">
        <f>IF(教務委員編集用!W260=0,"",教務委員編集用!W260)</f>
        <v/>
      </c>
      <c r="S184" s="3" t="str">
        <f>IF(教務委員編集用!X260=0,"",教務委員編集用!X260)</f>
        <v/>
      </c>
    </row>
    <row r="185" spans="6:19" x14ac:dyDescent="0.2">
      <c r="F185" s="3" t="str">
        <f>IF(教務委員編集用!F261=0,"",教務委員編集用!F261)</f>
        <v/>
      </c>
      <c r="G185" s="3" t="str">
        <f>IF(教務委員編集用!G261=0,"",教務委員編集用!G261)</f>
        <v/>
      </c>
      <c r="H185" s="3" t="str">
        <f>IF(教務委員編集用!H261=0,"",教務委員編集用!H261)</f>
        <v/>
      </c>
      <c r="I185" s="3" t="str">
        <f>IF(教務委員編集用!I261=0,"",教務委員編集用!I261)</f>
        <v/>
      </c>
      <c r="J185" s="3" t="str">
        <f>IF(教務委員編集用!J261=0,"",教務委員編集用!J261)</f>
        <v/>
      </c>
      <c r="K185" s="3" t="str">
        <f>IF(教務委員編集用!K261=0,"",教務委員編集用!K261)</f>
        <v/>
      </c>
      <c r="L185" s="3" t="str">
        <f>IF(教務委員編集用!L261=0,"",教務委員編集用!L261)</f>
        <v/>
      </c>
      <c r="M185" s="3" t="str">
        <f>IF(教務委員編集用!M261=0,"",教務委員編集用!M261)</f>
        <v/>
      </c>
      <c r="N185" s="3" t="str">
        <f>IF(教務委員編集用!V261=0,"",教務委員編集用!V261)</f>
        <v/>
      </c>
      <c r="R185" s="3" t="str">
        <f>IF(教務委員編集用!W261=0,"",教務委員編集用!W261)</f>
        <v/>
      </c>
      <c r="S185" s="3" t="str">
        <f>IF(教務委員編集用!X261=0,"",教務委員編集用!X261)</f>
        <v/>
      </c>
    </row>
    <row r="186" spans="6:19" x14ac:dyDescent="0.2">
      <c r="F186" s="3" t="str">
        <f>IF(教務委員編集用!F262=0,"",教務委員編集用!F262)</f>
        <v/>
      </c>
      <c r="G186" s="3" t="str">
        <f>IF(教務委員編集用!G262=0,"",教務委員編集用!G262)</f>
        <v/>
      </c>
      <c r="H186" s="3" t="str">
        <f>IF(教務委員編集用!H262=0,"",教務委員編集用!H262)</f>
        <v/>
      </c>
      <c r="I186" s="3" t="str">
        <f>IF(教務委員編集用!I262=0,"",教務委員編集用!I262)</f>
        <v/>
      </c>
      <c r="J186" s="3" t="str">
        <f>IF(教務委員編集用!J262=0,"",教務委員編集用!J262)</f>
        <v/>
      </c>
      <c r="K186" s="3" t="str">
        <f>IF(教務委員編集用!K262=0,"",教務委員編集用!K262)</f>
        <v/>
      </c>
      <c r="L186" s="3" t="str">
        <f>IF(教務委員編集用!L262=0,"",教務委員編集用!L262)</f>
        <v/>
      </c>
      <c r="M186" s="3" t="str">
        <f>IF(教務委員編集用!M262=0,"",教務委員編集用!M262)</f>
        <v/>
      </c>
      <c r="N186" s="3" t="str">
        <f>IF(教務委員編集用!V262=0,"",教務委員編集用!V262)</f>
        <v/>
      </c>
      <c r="R186" s="3" t="str">
        <f>IF(教務委員編集用!W262=0,"",教務委員編集用!W262)</f>
        <v/>
      </c>
      <c r="S186" s="3" t="str">
        <f>IF(教務委員編集用!X262=0,"",教務委員編集用!X262)</f>
        <v/>
      </c>
    </row>
    <row r="187" spans="6:19" x14ac:dyDescent="0.2">
      <c r="F187" s="3" t="str">
        <f>IF(教務委員編集用!F263=0,"",教務委員編集用!F263)</f>
        <v/>
      </c>
      <c r="G187" s="3" t="str">
        <f>IF(教務委員編集用!G263=0,"",教務委員編集用!G263)</f>
        <v/>
      </c>
      <c r="H187" s="3" t="str">
        <f>IF(教務委員編集用!H263=0,"",教務委員編集用!H263)</f>
        <v/>
      </c>
      <c r="I187" s="3" t="str">
        <f>IF(教務委員編集用!I263=0,"",教務委員編集用!I263)</f>
        <v/>
      </c>
      <c r="J187" s="3" t="str">
        <f>IF(教務委員編集用!J263=0,"",教務委員編集用!J263)</f>
        <v/>
      </c>
      <c r="K187" s="3" t="str">
        <f>IF(教務委員編集用!K263=0,"",教務委員編集用!K263)</f>
        <v/>
      </c>
      <c r="L187" s="3" t="str">
        <f>IF(教務委員編集用!L263=0,"",教務委員編集用!L263)</f>
        <v/>
      </c>
      <c r="M187" s="3" t="str">
        <f>IF(教務委員編集用!M263=0,"",教務委員編集用!M263)</f>
        <v/>
      </c>
      <c r="N187" s="3" t="str">
        <f>IF(教務委員編集用!V263=0,"",教務委員編集用!V263)</f>
        <v/>
      </c>
      <c r="R187" s="3" t="str">
        <f>IF(教務委員編集用!W263=0,"",教務委員編集用!W263)</f>
        <v/>
      </c>
      <c r="S187" s="3" t="str">
        <f>IF(教務委員編集用!X263=0,"",教務委員編集用!X263)</f>
        <v/>
      </c>
    </row>
    <row r="188" spans="6:19" x14ac:dyDescent="0.2">
      <c r="F188" s="3" t="str">
        <f>IF(教務委員編集用!F264=0,"",教務委員編集用!F264)</f>
        <v/>
      </c>
      <c r="G188" s="3" t="str">
        <f>IF(教務委員編集用!G264=0,"",教務委員編集用!G264)</f>
        <v/>
      </c>
      <c r="H188" s="3" t="str">
        <f>IF(教務委員編集用!H264=0,"",教務委員編集用!H264)</f>
        <v/>
      </c>
      <c r="I188" s="3" t="str">
        <f>IF(教務委員編集用!I264=0,"",教務委員編集用!I264)</f>
        <v/>
      </c>
      <c r="J188" s="3" t="str">
        <f>IF(教務委員編集用!J264=0,"",教務委員編集用!J264)</f>
        <v/>
      </c>
      <c r="K188" s="3" t="str">
        <f>IF(教務委員編集用!K264=0,"",教務委員編集用!K264)</f>
        <v/>
      </c>
      <c r="L188" s="3" t="str">
        <f>IF(教務委員編集用!L264=0,"",教務委員編集用!L264)</f>
        <v/>
      </c>
      <c r="M188" s="3" t="str">
        <f>IF(教務委員編集用!M264=0,"",教務委員編集用!M264)</f>
        <v/>
      </c>
      <c r="N188" s="3" t="str">
        <f>IF(教務委員編集用!V264=0,"",教務委員編集用!V264)</f>
        <v/>
      </c>
      <c r="R188" s="3" t="str">
        <f>IF(教務委員編集用!W264=0,"",教務委員編集用!W264)</f>
        <v/>
      </c>
      <c r="S188" s="3" t="str">
        <f>IF(教務委員編集用!X264=0,"",教務委員編集用!X264)</f>
        <v/>
      </c>
    </row>
    <row r="189" spans="6:19" x14ac:dyDescent="0.2">
      <c r="F189" s="3" t="str">
        <f>IF(教務委員編集用!F265=0,"",教務委員編集用!F265)</f>
        <v/>
      </c>
      <c r="G189" s="3" t="str">
        <f>IF(教務委員編集用!G265=0,"",教務委員編集用!G265)</f>
        <v/>
      </c>
      <c r="H189" s="3" t="str">
        <f>IF(教務委員編集用!H265=0,"",教務委員編集用!H265)</f>
        <v/>
      </c>
      <c r="I189" s="3" t="str">
        <f>IF(教務委員編集用!I265=0,"",教務委員編集用!I265)</f>
        <v/>
      </c>
      <c r="J189" s="3" t="str">
        <f>IF(教務委員編集用!J265=0,"",教務委員編集用!J265)</f>
        <v/>
      </c>
      <c r="K189" s="3" t="str">
        <f>IF(教務委員編集用!K265=0,"",教務委員編集用!K265)</f>
        <v/>
      </c>
      <c r="L189" s="3" t="str">
        <f>IF(教務委員編集用!L265=0,"",教務委員編集用!L265)</f>
        <v/>
      </c>
      <c r="M189" s="3" t="str">
        <f>IF(教務委員編集用!M265=0,"",教務委員編集用!M265)</f>
        <v/>
      </c>
      <c r="N189" s="3" t="str">
        <f>IF(教務委員編集用!V265=0,"",教務委員編集用!V265)</f>
        <v/>
      </c>
      <c r="R189" s="3" t="str">
        <f>IF(教務委員編集用!W265=0,"",教務委員編集用!W265)</f>
        <v/>
      </c>
      <c r="S189" s="3" t="str">
        <f>IF(教務委員編集用!X265=0,"",教務委員編集用!X265)</f>
        <v/>
      </c>
    </row>
    <row r="190" spans="6:19" x14ac:dyDescent="0.2">
      <c r="F190" s="3" t="str">
        <f>IF(教務委員編集用!F266=0,"",教務委員編集用!F266)</f>
        <v/>
      </c>
      <c r="G190" s="3" t="str">
        <f>IF(教務委員編集用!G266=0,"",教務委員編集用!G266)</f>
        <v/>
      </c>
      <c r="H190" s="3" t="str">
        <f>IF(教務委員編集用!H266=0,"",教務委員編集用!H266)</f>
        <v/>
      </c>
      <c r="I190" s="3" t="str">
        <f>IF(教務委員編集用!I266=0,"",教務委員編集用!I266)</f>
        <v/>
      </c>
      <c r="J190" s="3" t="str">
        <f>IF(教務委員編集用!J266=0,"",教務委員編集用!J266)</f>
        <v/>
      </c>
      <c r="K190" s="3" t="str">
        <f>IF(教務委員編集用!K266=0,"",教務委員編集用!K266)</f>
        <v/>
      </c>
      <c r="L190" s="3" t="str">
        <f>IF(教務委員編集用!L266=0,"",教務委員編集用!L266)</f>
        <v/>
      </c>
      <c r="M190" s="3" t="str">
        <f>IF(教務委員編集用!M266=0,"",教務委員編集用!M266)</f>
        <v/>
      </c>
      <c r="N190" s="3" t="str">
        <f>IF(教務委員編集用!V266=0,"",教務委員編集用!V266)</f>
        <v/>
      </c>
      <c r="R190" s="3" t="str">
        <f>IF(教務委員編集用!W266=0,"",教務委員編集用!W266)</f>
        <v/>
      </c>
      <c r="S190" s="3" t="str">
        <f>IF(教務委員編集用!X266=0,"",教務委員編集用!X266)</f>
        <v/>
      </c>
    </row>
    <row r="191" spans="6:19" x14ac:dyDescent="0.2">
      <c r="F191" s="3" t="str">
        <f>IF(教務委員編集用!F267=0,"",教務委員編集用!F267)</f>
        <v/>
      </c>
      <c r="G191" s="3" t="str">
        <f>IF(教務委員編集用!G267=0,"",教務委員編集用!G267)</f>
        <v/>
      </c>
      <c r="H191" s="3" t="str">
        <f>IF(教務委員編集用!H267=0,"",教務委員編集用!H267)</f>
        <v/>
      </c>
      <c r="I191" s="3" t="str">
        <f>IF(教務委員編集用!I267=0,"",教務委員編集用!I267)</f>
        <v/>
      </c>
      <c r="J191" s="3" t="str">
        <f>IF(教務委員編集用!J267=0,"",教務委員編集用!J267)</f>
        <v/>
      </c>
      <c r="K191" s="3" t="str">
        <f>IF(教務委員編集用!K267=0,"",教務委員編集用!K267)</f>
        <v/>
      </c>
      <c r="L191" s="3" t="str">
        <f>IF(教務委員編集用!L267=0,"",教務委員編集用!L267)</f>
        <v/>
      </c>
      <c r="M191" s="3" t="str">
        <f>IF(教務委員編集用!M267=0,"",教務委員編集用!M267)</f>
        <v/>
      </c>
      <c r="N191" s="3" t="str">
        <f>IF(教務委員編集用!V267=0,"",教務委員編集用!V267)</f>
        <v/>
      </c>
      <c r="R191" s="3" t="str">
        <f>IF(教務委員編集用!W267=0,"",教務委員編集用!W267)</f>
        <v/>
      </c>
      <c r="S191" s="3" t="str">
        <f>IF(教務委員編集用!X267=0,"",教務委員編集用!X267)</f>
        <v/>
      </c>
    </row>
    <row r="192" spans="6:19" x14ac:dyDescent="0.2">
      <c r="F192" s="3" t="str">
        <f>IF(教務委員編集用!F268=0,"",教務委員編集用!F268)</f>
        <v/>
      </c>
      <c r="G192" s="3" t="str">
        <f>IF(教務委員編集用!G268=0,"",教務委員編集用!G268)</f>
        <v/>
      </c>
      <c r="H192" s="3" t="str">
        <f>IF(教務委員編集用!H268=0,"",教務委員編集用!H268)</f>
        <v/>
      </c>
      <c r="I192" s="3" t="str">
        <f>IF(教務委員編集用!I268=0,"",教務委員編集用!I268)</f>
        <v/>
      </c>
      <c r="J192" s="3" t="str">
        <f>IF(教務委員編集用!J268=0,"",教務委員編集用!J268)</f>
        <v/>
      </c>
      <c r="K192" s="3" t="str">
        <f>IF(教務委員編集用!K268=0,"",教務委員編集用!K268)</f>
        <v/>
      </c>
      <c r="L192" s="3" t="str">
        <f>IF(教務委員編集用!L268=0,"",教務委員編集用!L268)</f>
        <v/>
      </c>
      <c r="M192" s="3" t="str">
        <f>IF(教務委員編集用!M268=0,"",教務委員編集用!M268)</f>
        <v/>
      </c>
      <c r="N192" s="3" t="str">
        <f>IF(教務委員編集用!V268=0,"",教務委員編集用!V268)</f>
        <v/>
      </c>
      <c r="R192" s="3" t="str">
        <f>IF(教務委員編集用!W268=0,"",教務委員編集用!W268)</f>
        <v/>
      </c>
      <c r="S192" s="3" t="str">
        <f>IF(教務委員編集用!X268=0,"",教務委員編集用!X268)</f>
        <v/>
      </c>
    </row>
  </sheetData>
  <mergeCells count="59">
    <mergeCell ref="Q2:T3"/>
    <mergeCell ref="F166:P170"/>
    <mergeCell ref="F171:P175"/>
    <mergeCell ref="B2:D2"/>
    <mergeCell ref="G2:H2"/>
    <mergeCell ref="I2:K2"/>
    <mergeCell ref="L2:M2"/>
    <mergeCell ref="N2:P2"/>
    <mergeCell ref="D37:D40"/>
    <mergeCell ref="E37:E40"/>
    <mergeCell ref="D41:D44"/>
    <mergeCell ref="E41:E44"/>
    <mergeCell ref="B140:B155"/>
    <mergeCell ref="C140:C155"/>
    <mergeCell ref="D140:D144"/>
    <mergeCell ref="E140:E144"/>
    <mergeCell ref="D145:D154"/>
    <mergeCell ref="E145:E154"/>
    <mergeCell ref="B130:B139"/>
    <mergeCell ref="C130:C139"/>
    <mergeCell ref="D130:D133"/>
    <mergeCell ref="E130:E133"/>
    <mergeCell ref="D134:D138"/>
    <mergeCell ref="E134:E138"/>
    <mergeCell ref="B156:B164"/>
    <mergeCell ref="C156:C164"/>
    <mergeCell ref="D156:D159"/>
    <mergeCell ref="E156:E159"/>
    <mergeCell ref="D160:D163"/>
    <mergeCell ref="E160:E163"/>
    <mergeCell ref="B5:B36"/>
    <mergeCell ref="E29:E35"/>
    <mergeCell ref="D29:D35"/>
    <mergeCell ref="B79:B129"/>
    <mergeCell ref="C79:C129"/>
    <mergeCell ref="D79:D103"/>
    <mergeCell ref="E79:E103"/>
    <mergeCell ref="D104:D114"/>
    <mergeCell ref="E104:E114"/>
    <mergeCell ref="D115:D123"/>
    <mergeCell ref="E115:E123"/>
    <mergeCell ref="D124:D128"/>
    <mergeCell ref="E124:E128"/>
    <mergeCell ref="B166:C175"/>
    <mergeCell ref="D166:E170"/>
    <mergeCell ref="D171:E175"/>
    <mergeCell ref="B4:C4"/>
    <mergeCell ref="D4:E4"/>
    <mergeCell ref="B37:B45"/>
    <mergeCell ref="C37:C45"/>
    <mergeCell ref="B46:B78"/>
    <mergeCell ref="C46:C78"/>
    <mergeCell ref="D46:D70"/>
    <mergeCell ref="E46:E70"/>
    <mergeCell ref="E5:E28"/>
    <mergeCell ref="D5:D28"/>
    <mergeCell ref="D71:D77"/>
    <mergeCell ref="E71:E77"/>
    <mergeCell ref="C5:C36"/>
  </mergeCells>
  <phoneticPr fontId="1"/>
  <dataValidations count="3">
    <dataValidation type="list" allowBlank="1" showInputMessage="1" showErrorMessage="1" sqref="P76 P69 P33:P34 P117 P66:P67 P99 P151:P153 P160 P95 P97 P106:P109 P111:P112 P102 P27 P124:P125">
      <formula1>"5,4,3,2,1,0"</formula1>
    </dataValidation>
    <dataValidation type="list" allowBlank="1" showInputMessage="1" showErrorMessage="1" sqref="P118:P120">
      <formula1>"0,1,2,3,4,5"</formula1>
    </dataValidation>
    <dataValidation type="list" allowBlank="1" showInputMessage="1" showErrorMessage="1" sqref="O33 O66:O67 O99 O117 O151:O152 O160 O95 O97 O106:O109 O111:O112 O102 O124:O125">
      <formula1>"30分未満,30分～1時間,1～2時間,2～3時間,3時間以上"</formula1>
    </dataValidation>
  </dataValidations>
  <pageMargins left="0.7" right="0.7" top="0.75" bottom="0.75" header="0.3" footer="0.3"/>
  <pageSetup paperSize="9" scale="73" fitToHeight="0" orientation="portrait" r:id="rId1"/>
  <headerFooter>
    <oddHeader>&amp;C&amp;18学習教育目標達成度自己評価シート　&amp;A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6"/>
  <sheetViews>
    <sheetView showGridLines="0" showRowColHeaders="0" tabSelected="1" topLeftCell="A4" workbookViewId="0">
      <selection activeCell="F45" sqref="F45"/>
    </sheetView>
  </sheetViews>
  <sheetFormatPr defaultRowHeight="13.2" x14ac:dyDescent="0.2"/>
  <cols>
    <col min="1" max="1" width="3.88671875" customWidth="1"/>
    <col min="2" max="24" width="5.21875" customWidth="1"/>
    <col min="25" max="25" width="9" customWidth="1"/>
  </cols>
  <sheetData>
    <row r="1" spans="2:24" ht="16.2" x14ac:dyDescent="0.2">
      <c r="B1" s="506" t="s">
        <v>310</v>
      </c>
      <c r="C1" s="506"/>
      <c r="D1" s="506"/>
      <c r="E1" s="506"/>
      <c r="F1" s="506"/>
      <c r="G1" s="506"/>
      <c r="H1" s="506"/>
      <c r="I1" s="506"/>
      <c r="J1" s="506"/>
      <c r="K1" s="506"/>
      <c r="L1" s="506"/>
      <c r="M1" s="506"/>
      <c r="N1" s="506"/>
      <c r="O1" s="506"/>
      <c r="P1" s="506"/>
      <c r="Q1" s="506"/>
      <c r="R1" s="506"/>
      <c r="S1" s="506"/>
      <c r="T1" s="506"/>
      <c r="U1" s="506"/>
      <c r="V1" s="506"/>
      <c r="W1" s="506"/>
      <c r="X1" s="506"/>
    </row>
    <row r="2" spans="2:24" ht="13.8" thickBot="1" x14ac:dyDescent="0.25">
      <c r="B2" s="1"/>
      <c r="C2" s="1"/>
      <c r="D2" s="1"/>
      <c r="E2" s="1"/>
      <c r="F2" s="1"/>
      <c r="G2" s="1"/>
      <c r="H2" s="1"/>
      <c r="I2" s="1"/>
      <c r="J2" s="1"/>
      <c r="K2" s="1"/>
      <c r="L2" s="1"/>
      <c r="M2" s="1"/>
      <c r="N2" s="1"/>
      <c r="O2" s="1"/>
      <c r="P2" s="1"/>
      <c r="Q2" s="1"/>
      <c r="R2" s="1"/>
    </row>
    <row r="3" spans="2:24" ht="26.25" customHeight="1" thickBot="1" x14ac:dyDescent="0.25">
      <c r="B3" s="320" t="s">
        <v>292</v>
      </c>
      <c r="C3" s="321" t="s">
        <v>293</v>
      </c>
      <c r="D3" s="321" t="s">
        <v>287</v>
      </c>
      <c r="E3" s="321" t="s">
        <v>294</v>
      </c>
      <c r="F3" s="321" t="s">
        <v>295</v>
      </c>
      <c r="G3" s="321" t="s">
        <v>288</v>
      </c>
      <c r="H3" s="321" t="s">
        <v>296</v>
      </c>
      <c r="I3" s="321" t="s">
        <v>297</v>
      </c>
      <c r="J3" s="321" t="s">
        <v>298</v>
      </c>
      <c r="K3" s="321" t="s">
        <v>299</v>
      </c>
      <c r="L3" s="321" t="s">
        <v>300</v>
      </c>
      <c r="M3" s="321" t="s">
        <v>309</v>
      </c>
      <c r="N3" s="321" t="s">
        <v>301</v>
      </c>
      <c r="O3" s="321" t="s">
        <v>302</v>
      </c>
      <c r="P3" s="321" t="s">
        <v>303</v>
      </c>
      <c r="Q3" s="321" t="s">
        <v>304</v>
      </c>
      <c r="R3" s="321" t="s">
        <v>289</v>
      </c>
      <c r="S3" s="321" t="s">
        <v>305</v>
      </c>
      <c r="T3" s="321" t="s">
        <v>306</v>
      </c>
      <c r="U3" s="321" t="s">
        <v>290</v>
      </c>
      <c r="V3" s="321" t="s">
        <v>307</v>
      </c>
      <c r="W3" s="321" t="s">
        <v>308</v>
      </c>
      <c r="X3" s="322" t="s">
        <v>291</v>
      </c>
    </row>
    <row r="4" spans="2:24" ht="21" customHeight="1" thickTop="1" thickBot="1" x14ac:dyDescent="0.25">
      <c r="B4" s="316">
        <f>教務委員編集用!AE36</f>
        <v>0</v>
      </c>
      <c r="C4" s="317">
        <f>教務委員編集用!AE47</f>
        <v>0</v>
      </c>
      <c r="D4" s="317">
        <f>教務委員編集用!AE48</f>
        <v>0</v>
      </c>
      <c r="E4" s="317">
        <f>教務委員編集用!AE55</f>
        <v>0</v>
      </c>
      <c r="F4" s="317">
        <f>教務委員編集用!AE62</f>
        <v>0</v>
      </c>
      <c r="G4" s="317">
        <f>教務委員編集用!AE63</f>
        <v>0</v>
      </c>
      <c r="H4" s="317">
        <f>教務委員編集用!AE92</f>
        <v>0</v>
      </c>
      <c r="I4" s="317">
        <f>教務委員編集用!AE103</f>
        <v>0</v>
      </c>
      <c r="J4" s="317">
        <f>教務委員編集用!AE104</f>
        <v>0</v>
      </c>
      <c r="K4" s="317">
        <f>教務委員編集用!AE134</f>
        <v>0</v>
      </c>
      <c r="L4" s="317">
        <f>教務委員編集用!AE149</f>
        <v>0</v>
      </c>
      <c r="M4" s="317">
        <f>教務委員編集用!AE158</f>
        <v>0</v>
      </c>
      <c r="N4" s="317">
        <f>教務委員編集用!AE166</f>
        <v>0</v>
      </c>
      <c r="O4" s="317">
        <f>教務委員編集用!AE167</f>
        <v>0</v>
      </c>
      <c r="P4" s="317">
        <f>教務委員編集用!AE174</f>
        <v>0</v>
      </c>
      <c r="Q4" s="317">
        <f>教務委員編集用!AE181</f>
        <v>0</v>
      </c>
      <c r="R4" s="317">
        <f>教務委員編集用!AE182</f>
        <v>0</v>
      </c>
      <c r="S4" s="318">
        <f>教務委員編集用!AE189</f>
        <v>0</v>
      </c>
      <c r="T4" s="318">
        <f>教務委員編集用!AE203</f>
        <v>0</v>
      </c>
      <c r="U4" s="318">
        <f>教務委員編集用!AE204</f>
        <v>0</v>
      </c>
      <c r="V4" s="318">
        <f>教務委員編集用!AE211</f>
        <v>0</v>
      </c>
      <c r="W4" s="318">
        <f>教務委員編集用!AE219</f>
        <v>0</v>
      </c>
      <c r="X4" s="319">
        <f>教務委員編集用!AE220</f>
        <v>0</v>
      </c>
    </row>
    <row r="5" spans="2:24" ht="21" customHeight="1" x14ac:dyDescent="0.2">
      <c r="B5" s="314"/>
      <c r="C5" s="314"/>
      <c r="D5" s="314"/>
      <c r="E5" s="314"/>
      <c r="F5" s="314"/>
      <c r="G5" s="314"/>
      <c r="H5" s="314"/>
      <c r="I5" s="314"/>
      <c r="J5" s="314"/>
      <c r="K5" s="314"/>
      <c r="L5" s="314"/>
      <c r="M5" s="314"/>
      <c r="N5" s="314"/>
      <c r="O5" s="314"/>
      <c r="P5" s="314"/>
      <c r="Q5" s="314"/>
      <c r="R5" s="314"/>
      <c r="S5" s="315"/>
      <c r="T5" s="315"/>
      <c r="U5" s="315"/>
      <c r="V5" s="315"/>
      <c r="W5" s="315"/>
      <c r="X5" s="315"/>
    </row>
    <row r="54" spans="2:18" x14ac:dyDescent="0.2">
      <c r="B54" s="1"/>
      <c r="C54" s="1"/>
      <c r="D54" s="1"/>
      <c r="E54" s="1"/>
      <c r="F54" s="1"/>
      <c r="G54" s="1"/>
      <c r="H54" s="1"/>
      <c r="I54" s="1"/>
      <c r="J54" s="1"/>
      <c r="K54" s="1"/>
      <c r="L54" s="1"/>
      <c r="M54" s="1"/>
      <c r="N54" s="1"/>
      <c r="O54" s="1"/>
      <c r="P54" s="1"/>
      <c r="Q54" s="1"/>
      <c r="R54" s="1"/>
    </row>
    <row r="55" spans="2:18" x14ac:dyDescent="0.2">
      <c r="B55" s="1"/>
      <c r="C55" s="1"/>
      <c r="D55" s="1"/>
      <c r="E55" s="1"/>
      <c r="F55" s="1"/>
      <c r="G55" s="1"/>
      <c r="H55" s="1"/>
      <c r="I55" s="1"/>
      <c r="J55" s="1"/>
      <c r="K55" s="1"/>
      <c r="L55" s="1"/>
      <c r="M55" s="1"/>
      <c r="N55" s="1"/>
      <c r="O55" s="1"/>
      <c r="P55" s="1"/>
      <c r="Q55" s="1"/>
      <c r="R55" s="1"/>
    </row>
    <row r="56" spans="2:18" x14ac:dyDescent="0.2">
      <c r="B56" s="1"/>
      <c r="C56" s="1"/>
      <c r="D56" s="1"/>
      <c r="E56" s="1"/>
      <c r="F56" s="1"/>
      <c r="G56" s="1"/>
      <c r="H56" s="1"/>
      <c r="I56" s="1"/>
      <c r="J56" s="1"/>
      <c r="K56" s="1"/>
      <c r="L56" s="1"/>
      <c r="M56" s="1"/>
      <c r="N56" s="1"/>
      <c r="O56" s="1"/>
      <c r="P56" s="1"/>
      <c r="Q56" s="1"/>
      <c r="R56" s="1"/>
    </row>
  </sheetData>
  <mergeCells count="1">
    <mergeCell ref="B1:X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35"/>
  <sheetViews>
    <sheetView topLeftCell="J61" zoomScale="85" zoomScaleNormal="85" workbookViewId="0">
      <selection activeCell="M67" sqref="M67"/>
    </sheetView>
  </sheetViews>
  <sheetFormatPr defaultColWidth="9" defaultRowHeight="14.25" customHeight="1" x14ac:dyDescent="0.2"/>
  <cols>
    <col min="1" max="1" width="9" style="1"/>
    <col min="2" max="2" width="2.44140625" style="1" customWidth="1"/>
    <col min="3" max="3" width="15.109375" style="1" customWidth="1"/>
    <col min="4" max="4" width="4.88671875" style="1" customWidth="1"/>
    <col min="5" max="5" width="14.44140625" style="1" customWidth="1"/>
    <col min="6" max="6" width="24.44140625" style="1" customWidth="1"/>
    <col min="7" max="7" width="5" style="2" customWidth="1"/>
    <col min="8" max="9" width="9.44140625" style="2" customWidth="1"/>
    <col min="10" max="10" width="5" style="2" customWidth="1"/>
    <col min="11" max="11" width="6.6640625" style="2" customWidth="1"/>
    <col min="12" max="12" width="9" style="2"/>
    <col min="13" max="13" width="12.109375" style="2" customWidth="1"/>
    <col min="14" max="14" width="9.44140625" style="31" customWidth="1"/>
    <col min="15" max="17" width="9.44140625" style="1" customWidth="1"/>
    <col min="18" max="18" width="7.77734375" style="1" customWidth="1"/>
    <col min="19" max="19" width="11.21875" style="146" customWidth="1"/>
    <col min="20" max="20" width="12.33203125" style="146" customWidth="1"/>
    <col min="21" max="21" width="9.44140625" style="1" customWidth="1"/>
    <col min="22" max="22" width="9" style="2"/>
    <col min="23" max="24" width="9" style="1"/>
    <col min="25" max="25" width="9.44140625" style="1" bestFit="1" customWidth="1"/>
    <col min="26" max="16384" width="9" style="1"/>
  </cols>
  <sheetData>
    <row r="2" spans="2:31" ht="29.25" customHeight="1" x14ac:dyDescent="0.2">
      <c r="B2" s="519" t="s">
        <v>272</v>
      </c>
      <c r="C2" s="520"/>
      <c r="D2" s="520"/>
      <c r="E2" s="520"/>
      <c r="F2" s="520"/>
      <c r="G2" s="520"/>
      <c r="H2" s="520"/>
      <c r="I2" s="520"/>
      <c r="J2" s="520"/>
      <c r="K2" s="520"/>
      <c r="L2" s="520"/>
      <c r="M2" s="520"/>
      <c r="N2" s="520"/>
      <c r="O2" s="520"/>
      <c r="P2" s="520"/>
    </row>
    <row r="3" spans="2:31" ht="29.25" customHeight="1" x14ac:dyDescent="0.2">
      <c r="B3" s="520"/>
      <c r="C3" s="520"/>
      <c r="D3" s="520"/>
      <c r="E3" s="520"/>
      <c r="F3" s="520"/>
      <c r="G3" s="520"/>
      <c r="H3" s="520"/>
      <c r="I3" s="520"/>
      <c r="J3" s="520"/>
      <c r="K3" s="520"/>
      <c r="L3" s="520"/>
      <c r="M3" s="520"/>
      <c r="N3" s="520"/>
      <c r="O3" s="520"/>
      <c r="P3" s="520"/>
    </row>
    <row r="4" spans="2:31" ht="29.25" customHeight="1" x14ac:dyDescent="0.2">
      <c r="B4" s="520"/>
      <c r="C4" s="520"/>
      <c r="D4" s="520"/>
      <c r="E4" s="520"/>
      <c r="F4" s="520"/>
      <c r="G4" s="520"/>
      <c r="H4" s="520"/>
      <c r="I4" s="520"/>
      <c r="J4" s="520"/>
      <c r="K4" s="520"/>
      <c r="L4" s="520"/>
      <c r="M4" s="520"/>
      <c r="N4" s="520"/>
      <c r="O4" s="520"/>
      <c r="P4" s="520"/>
    </row>
    <row r="5" spans="2:31" ht="29.25" customHeight="1" x14ac:dyDescent="0.2">
      <c r="B5" s="215"/>
      <c r="C5" s="215"/>
      <c r="D5" s="215"/>
      <c r="E5" s="215"/>
      <c r="F5" s="215"/>
      <c r="G5" s="215"/>
      <c r="H5" s="215"/>
      <c r="I5" s="215"/>
      <c r="J5" s="215"/>
      <c r="K5" s="215"/>
      <c r="L5" s="215"/>
      <c r="M5" s="215"/>
      <c r="N5" s="215"/>
      <c r="O5" s="215"/>
      <c r="P5" s="215"/>
    </row>
    <row r="6" spans="2:31" ht="29.25" customHeight="1" x14ac:dyDescent="0.2">
      <c r="B6" s="215"/>
      <c r="C6" s="215"/>
      <c r="D6" s="215"/>
      <c r="E6" s="215"/>
      <c r="F6" s="536" t="s">
        <v>283</v>
      </c>
      <c r="G6" s="536"/>
      <c r="H6" s="536"/>
      <c r="I6" s="536"/>
      <c r="J6" s="536"/>
      <c r="K6" s="536"/>
      <c r="L6" s="536"/>
      <c r="M6" s="536"/>
      <c r="N6" s="536"/>
      <c r="O6" s="535" t="s">
        <v>282</v>
      </c>
      <c r="P6" s="535"/>
      <c r="Q6" s="535"/>
      <c r="R6" s="535"/>
      <c r="S6" s="535"/>
      <c r="T6" s="535"/>
    </row>
    <row r="7" spans="2:31" ht="14.25" customHeight="1" x14ac:dyDescent="0.2">
      <c r="F7" s="238"/>
      <c r="G7" s="239"/>
      <c r="H7" s="239"/>
      <c r="I7" s="239"/>
      <c r="J7" s="239"/>
      <c r="K7" s="239"/>
      <c r="L7" s="239"/>
      <c r="M7" s="239"/>
      <c r="N7" s="240"/>
      <c r="O7" s="130"/>
      <c r="P7" s="130"/>
      <c r="Q7" s="130"/>
      <c r="R7" s="130"/>
      <c r="S7" s="216"/>
      <c r="T7" s="216"/>
    </row>
    <row r="8" spans="2:31" ht="66.75" customHeight="1" thickBot="1" x14ac:dyDescent="0.25">
      <c r="B8" s="510" t="s">
        <v>3</v>
      </c>
      <c r="C8" s="510"/>
      <c r="D8" s="183" t="s">
        <v>7</v>
      </c>
      <c r="E8" s="183"/>
      <c r="F8" s="241" t="s">
        <v>4</v>
      </c>
      <c r="G8" s="241" t="s">
        <v>8</v>
      </c>
      <c r="H8" s="241" t="s">
        <v>9</v>
      </c>
      <c r="I8" s="241" t="s">
        <v>12</v>
      </c>
      <c r="J8" s="241" t="s">
        <v>5</v>
      </c>
      <c r="K8" s="241" t="s">
        <v>13</v>
      </c>
      <c r="L8" s="241" t="s">
        <v>30</v>
      </c>
      <c r="M8" s="242" t="s">
        <v>265</v>
      </c>
      <c r="N8" s="243" t="s">
        <v>180</v>
      </c>
      <c r="O8" s="217" t="s">
        <v>261</v>
      </c>
      <c r="P8" s="217" t="s">
        <v>262</v>
      </c>
      <c r="Q8" s="217" t="s">
        <v>263</v>
      </c>
      <c r="R8" s="218" t="s">
        <v>264</v>
      </c>
      <c r="S8" s="219" t="s">
        <v>174</v>
      </c>
      <c r="T8" s="220" t="s">
        <v>144</v>
      </c>
      <c r="U8" s="185" t="s">
        <v>266</v>
      </c>
      <c r="V8" s="186" t="s">
        <v>29</v>
      </c>
      <c r="W8" s="187" t="s">
        <v>28</v>
      </c>
      <c r="X8" s="187" t="s">
        <v>31</v>
      </c>
      <c r="Y8" s="187" t="s">
        <v>32</v>
      </c>
      <c r="Z8" s="185" t="s">
        <v>267</v>
      </c>
      <c r="AA8" s="185" t="s">
        <v>268</v>
      </c>
      <c r="AB8" s="185" t="s">
        <v>269</v>
      </c>
      <c r="AC8" s="185" t="s">
        <v>270</v>
      </c>
      <c r="AD8" s="185" t="s">
        <v>271</v>
      </c>
      <c r="AE8" s="184" t="s">
        <v>145</v>
      </c>
    </row>
    <row r="9" spans="2:31" ht="14.25" customHeight="1" x14ac:dyDescent="0.2">
      <c r="B9" s="513" t="s">
        <v>0</v>
      </c>
      <c r="C9" s="516" t="s">
        <v>137</v>
      </c>
      <c r="D9" s="513">
        <v>1</v>
      </c>
      <c r="E9" s="511" t="s">
        <v>138</v>
      </c>
      <c r="F9" s="174" t="s">
        <v>14</v>
      </c>
      <c r="G9" s="175">
        <v>2</v>
      </c>
      <c r="H9" s="154" t="s">
        <v>10</v>
      </c>
      <c r="I9" s="154" t="s">
        <v>11</v>
      </c>
      <c r="J9" s="154">
        <v>1</v>
      </c>
      <c r="K9" s="154" t="s">
        <v>6</v>
      </c>
      <c r="L9" s="154">
        <f>IF(I9="学修",G9/2*22.5,IF(I9=0,"",G9*22.5))</f>
        <v>45</v>
      </c>
      <c r="M9" s="154">
        <v>100</v>
      </c>
      <c r="N9" s="155">
        <f t="shared" ref="N9:N27" si="0">IF(H9="必修",L9*M9/100,IF(T9=0,0,L9*M9/100))</f>
        <v>45</v>
      </c>
      <c r="O9" s="221">
        <f>'1年生'!Q5</f>
        <v>0</v>
      </c>
      <c r="P9" s="221">
        <f>'1年生'!R5</f>
        <v>0</v>
      </c>
      <c r="Q9" s="221">
        <f>'1年生'!S5</f>
        <v>0</v>
      </c>
      <c r="R9" s="221">
        <f>'1年生'!T5</f>
        <v>0</v>
      </c>
      <c r="S9" s="222">
        <f>'1年生'!O5</f>
        <v>0</v>
      </c>
      <c r="T9" s="222">
        <f>'1年生'!P5</f>
        <v>0</v>
      </c>
      <c r="U9" s="156" t="str">
        <f t="shared" ref="U9:U27" si="1">IF(S9="30分未満",1,IF(S9="30分～1時間",2,IF(S9="1～2時間",3,IF(S9="2～3時間",4,IF(S9="3時間以上",5,IF(S9=0,""))))))</f>
        <v/>
      </c>
      <c r="V9" s="157">
        <f t="shared" ref="V9:V27" si="2">L9*M9/100</f>
        <v>45</v>
      </c>
      <c r="W9" s="159">
        <f t="shared" ref="W9:W27" si="3">V9/$N$36*100</f>
        <v>14.285714285714285</v>
      </c>
      <c r="X9" s="159">
        <f t="shared" ref="X9:X27" si="4">V9</f>
        <v>45</v>
      </c>
      <c r="Y9" s="160">
        <f t="shared" ref="Y9:Y27" si="5">X9/$N$48*100</f>
        <v>8.3333333333333321</v>
      </c>
      <c r="Z9" s="156">
        <f t="shared" ref="Z9:Z27" si="6">IF(J9=1,Y9*T9/5,"")</f>
        <v>0</v>
      </c>
      <c r="AA9" s="156" t="str">
        <f t="shared" ref="AA9:AA27" si="7">IF(J9=2,Y9*T9/5,"")</f>
        <v/>
      </c>
      <c r="AB9" s="156" t="str">
        <f t="shared" ref="AB9:AB27" si="8">IF(J9=3,Y9*T9/5,"")</f>
        <v/>
      </c>
      <c r="AC9" s="156" t="str">
        <f t="shared" ref="AC9:AC27" si="9">IF(J9=4,Y9*T9/5,"")</f>
        <v/>
      </c>
      <c r="AD9" s="156" t="str">
        <f t="shared" ref="AD9:AD27" si="10">IF(J9=5,Y9*T9/5,"")</f>
        <v/>
      </c>
      <c r="AE9" s="161"/>
    </row>
    <row r="10" spans="2:31" ht="14.25" customHeight="1" x14ac:dyDescent="0.2">
      <c r="B10" s="514"/>
      <c r="C10" s="517"/>
      <c r="D10" s="514"/>
      <c r="E10" s="512"/>
      <c r="F10" s="132" t="s">
        <v>15</v>
      </c>
      <c r="G10" s="133">
        <v>2</v>
      </c>
      <c r="H10" s="134" t="s">
        <v>10</v>
      </c>
      <c r="I10" s="134" t="s">
        <v>11</v>
      </c>
      <c r="J10" s="134">
        <v>1</v>
      </c>
      <c r="K10" s="134" t="s">
        <v>6</v>
      </c>
      <c r="L10" s="134">
        <f t="shared" ref="L10:L65" si="11">IF(I10="学修",G10/2*22.5,IF(I10=0,"",G10*22.5))</f>
        <v>45</v>
      </c>
      <c r="M10" s="134">
        <v>100</v>
      </c>
      <c r="N10" s="138">
        <f t="shared" si="0"/>
        <v>45</v>
      </c>
      <c r="O10" s="223">
        <f>'1年生'!Q6</f>
        <v>0</v>
      </c>
      <c r="P10" s="223">
        <f>'1年生'!R6</f>
        <v>0</v>
      </c>
      <c r="Q10" s="223">
        <f>'1年生'!S6</f>
        <v>0</v>
      </c>
      <c r="R10" s="223">
        <f>'1年生'!T6</f>
        <v>0</v>
      </c>
      <c r="S10" s="224">
        <f>'1年生'!O6</f>
        <v>0</v>
      </c>
      <c r="T10" s="224">
        <f>'1年生'!P6</f>
        <v>0</v>
      </c>
      <c r="U10" s="144" t="str">
        <f t="shared" si="1"/>
        <v/>
      </c>
      <c r="V10" s="139">
        <f t="shared" si="2"/>
        <v>45</v>
      </c>
      <c r="W10" s="140">
        <f t="shared" si="3"/>
        <v>14.285714285714285</v>
      </c>
      <c r="X10" s="140">
        <f t="shared" si="4"/>
        <v>45</v>
      </c>
      <c r="Y10" s="141">
        <f t="shared" si="5"/>
        <v>8.3333333333333321</v>
      </c>
      <c r="Z10" s="144">
        <f t="shared" si="6"/>
        <v>0</v>
      </c>
      <c r="AA10" s="144" t="str">
        <f t="shared" si="7"/>
        <v/>
      </c>
      <c r="AB10" s="144" t="str">
        <f t="shared" si="8"/>
        <v/>
      </c>
      <c r="AC10" s="144" t="str">
        <f t="shared" si="9"/>
        <v/>
      </c>
      <c r="AD10" s="144" t="str">
        <f t="shared" si="10"/>
        <v/>
      </c>
      <c r="AE10" s="162"/>
    </row>
    <row r="11" spans="2:31" ht="14.25" customHeight="1" x14ac:dyDescent="0.2">
      <c r="B11" s="514"/>
      <c r="C11" s="517"/>
      <c r="D11" s="514"/>
      <c r="E11" s="512"/>
      <c r="F11" s="132" t="s">
        <v>16</v>
      </c>
      <c r="G11" s="133">
        <v>2</v>
      </c>
      <c r="H11" s="134" t="s">
        <v>10</v>
      </c>
      <c r="I11" s="134" t="s">
        <v>11</v>
      </c>
      <c r="J11" s="134">
        <v>2</v>
      </c>
      <c r="K11" s="134" t="s">
        <v>6</v>
      </c>
      <c r="L11" s="134">
        <f t="shared" si="11"/>
        <v>45</v>
      </c>
      <c r="M11" s="134">
        <v>100</v>
      </c>
      <c r="N11" s="138">
        <f t="shared" si="0"/>
        <v>45</v>
      </c>
      <c r="O11" s="223">
        <f>'2年生'!Q5</f>
        <v>0</v>
      </c>
      <c r="P11" s="223">
        <f>'2年生'!R5</f>
        <v>0</v>
      </c>
      <c r="Q11" s="223">
        <f>'2年生'!S5</f>
        <v>0</v>
      </c>
      <c r="R11" s="223">
        <f>'2年生'!T5</f>
        <v>0</v>
      </c>
      <c r="S11" s="224">
        <f>'2年生'!O5</f>
        <v>0</v>
      </c>
      <c r="T11" s="224">
        <f>'2年生'!$P$5</f>
        <v>0</v>
      </c>
      <c r="U11" s="144" t="str">
        <f t="shared" si="1"/>
        <v/>
      </c>
      <c r="V11" s="139">
        <f t="shared" si="2"/>
        <v>45</v>
      </c>
      <c r="W11" s="140">
        <f t="shared" si="3"/>
        <v>14.285714285714285</v>
      </c>
      <c r="X11" s="140">
        <f t="shared" si="4"/>
        <v>45</v>
      </c>
      <c r="Y11" s="141">
        <f t="shared" si="5"/>
        <v>8.3333333333333321</v>
      </c>
      <c r="Z11" s="144" t="str">
        <f t="shared" si="6"/>
        <v/>
      </c>
      <c r="AA11" s="144">
        <f t="shared" si="7"/>
        <v>0</v>
      </c>
      <c r="AB11" s="144" t="str">
        <f t="shared" si="8"/>
        <v/>
      </c>
      <c r="AC11" s="144" t="str">
        <f t="shared" si="9"/>
        <v/>
      </c>
      <c r="AD11" s="144" t="str">
        <f t="shared" si="10"/>
        <v/>
      </c>
      <c r="AE11" s="162"/>
    </row>
    <row r="12" spans="2:31" ht="14.25" customHeight="1" x14ac:dyDescent="0.2">
      <c r="B12" s="514"/>
      <c r="C12" s="517"/>
      <c r="D12" s="514"/>
      <c r="E12" s="512"/>
      <c r="F12" s="132" t="s">
        <v>17</v>
      </c>
      <c r="G12" s="133">
        <v>1</v>
      </c>
      <c r="H12" s="134" t="s">
        <v>10</v>
      </c>
      <c r="I12" s="134" t="s">
        <v>11</v>
      </c>
      <c r="J12" s="134">
        <v>3</v>
      </c>
      <c r="K12" s="134" t="s">
        <v>23</v>
      </c>
      <c r="L12" s="134">
        <f t="shared" si="11"/>
        <v>22.5</v>
      </c>
      <c r="M12" s="134">
        <v>100</v>
      </c>
      <c r="N12" s="138">
        <f t="shared" si="0"/>
        <v>22.5</v>
      </c>
      <c r="O12" s="223">
        <f>'3年生'!Q5</f>
        <v>0</v>
      </c>
      <c r="P12" s="223">
        <f>'3年生'!R5</f>
        <v>0</v>
      </c>
      <c r="Q12" s="223">
        <f>'3年生'!S5</f>
        <v>0</v>
      </c>
      <c r="R12" s="223">
        <f>'3年生'!T5</f>
        <v>0</v>
      </c>
      <c r="S12" s="224">
        <f>'3年生'!O5</f>
        <v>0</v>
      </c>
      <c r="T12" s="224">
        <f>'3年生'!P5</f>
        <v>0</v>
      </c>
      <c r="U12" s="144" t="str">
        <f t="shared" si="1"/>
        <v/>
      </c>
      <c r="V12" s="139">
        <f t="shared" si="2"/>
        <v>22.5</v>
      </c>
      <c r="W12" s="140">
        <f t="shared" si="3"/>
        <v>7.1428571428571423</v>
      </c>
      <c r="X12" s="140">
        <f t="shared" si="4"/>
        <v>22.5</v>
      </c>
      <c r="Y12" s="141">
        <f t="shared" si="5"/>
        <v>4.1666666666666661</v>
      </c>
      <c r="Z12" s="144" t="str">
        <f t="shared" si="6"/>
        <v/>
      </c>
      <c r="AA12" s="144" t="str">
        <f t="shared" si="7"/>
        <v/>
      </c>
      <c r="AB12" s="144">
        <f t="shared" si="8"/>
        <v>0</v>
      </c>
      <c r="AC12" s="144" t="str">
        <f t="shared" si="9"/>
        <v/>
      </c>
      <c r="AD12" s="144" t="str">
        <f t="shared" si="10"/>
        <v/>
      </c>
      <c r="AE12" s="162"/>
    </row>
    <row r="13" spans="2:31" ht="14.25" customHeight="1" x14ac:dyDescent="0.2">
      <c r="B13" s="514"/>
      <c r="C13" s="517"/>
      <c r="D13" s="514"/>
      <c r="E13" s="512"/>
      <c r="F13" s="132" t="s">
        <v>18</v>
      </c>
      <c r="G13" s="133">
        <v>2</v>
      </c>
      <c r="H13" s="134" t="s">
        <v>10</v>
      </c>
      <c r="I13" s="134" t="s">
        <v>11</v>
      </c>
      <c r="J13" s="134">
        <v>1</v>
      </c>
      <c r="K13" s="134" t="s">
        <v>6</v>
      </c>
      <c r="L13" s="134">
        <f t="shared" si="11"/>
        <v>45</v>
      </c>
      <c r="M13" s="134">
        <v>100</v>
      </c>
      <c r="N13" s="138">
        <f t="shared" si="0"/>
        <v>45</v>
      </c>
      <c r="O13" s="223">
        <f>'1年生'!Q7</f>
        <v>0</v>
      </c>
      <c r="P13" s="223">
        <f>'1年生'!R7</f>
        <v>0</v>
      </c>
      <c r="Q13" s="223">
        <f>'1年生'!S7</f>
        <v>0</v>
      </c>
      <c r="R13" s="223">
        <f>'1年生'!T7</f>
        <v>0</v>
      </c>
      <c r="S13" s="224">
        <f>'1年生'!O7</f>
        <v>0</v>
      </c>
      <c r="T13" s="224">
        <f>'1年生'!P7</f>
        <v>0</v>
      </c>
      <c r="U13" s="144" t="str">
        <f t="shared" si="1"/>
        <v/>
      </c>
      <c r="V13" s="139">
        <f t="shared" si="2"/>
        <v>45</v>
      </c>
      <c r="W13" s="140">
        <f t="shared" si="3"/>
        <v>14.285714285714285</v>
      </c>
      <c r="X13" s="140">
        <f t="shared" si="4"/>
        <v>45</v>
      </c>
      <c r="Y13" s="141">
        <f t="shared" si="5"/>
        <v>8.3333333333333321</v>
      </c>
      <c r="Z13" s="144">
        <f t="shared" si="6"/>
        <v>0</v>
      </c>
      <c r="AA13" s="144" t="str">
        <f t="shared" si="7"/>
        <v/>
      </c>
      <c r="AB13" s="144" t="str">
        <f t="shared" si="8"/>
        <v/>
      </c>
      <c r="AC13" s="144" t="str">
        <f t="shared" si="9"/>
        <v/>
      </c>
      <c r="AD13" s="144" t="str">
        <f t="shared" si="10"/>
        <v/>
      </c>
      <c r="AE13" s="162"/>
    </row>
    <row r="14" spans="2:31" ht="14.25" customHeight="1" x14ac:dyDescent="0.2">
      <c r="B14" s="514"/>
      <c r="C14" s="517"/>
      <c r="D14" s="514"/>
      <c r="E14" s="512"/>
      <c r="F14" s="132" t="s">
        <v>19</v>
      </c>
      <c r="G14" s="133">
        <v>2</v>
      </c>
      <c r="H14" s="134" t="s">
        <v>10</v>
      </c>
      <c r="I14" s="134" t="s">
        <v>11</v>
      </c>
      <c r="J14" s="134">
        <v>2</v>
      </c>
      <c r="K14" s="134" t="s">
        <v>6</v>
      </c>
      <c r="L14" s="134">
        <f t="shared" si="11"/>
        <v>45</v>
      </c>
      <c r="M14" s="134">
        <v>100</v>
      </c>
      <c r="N14" s="138">
        <f t="shared" si="0"/>
        <v>45</v>
      </c>
      <c r="O14" s="223">
        <f>'2年生'!Q6</f>
        <v>0</v>
      </c>
      <c r="P14" s="223">
        <f>'2年生'!R6</f>
        <v>0</v>
      </c>
      <c r="Q14" s="223">
        <f>'2年生'!S6</f>
        <v>0</v>
      </c>
      <c r="R14" s="223">
        <f>'2年生'!T6</f>
        <v>0</v>
      </c>
      <c r="S14" s="224">
        <f>'2年生'!O6</f>
        <v>0</v>
      </c>
      <c r="T14" s="224">
        <f>'2年生'!$P$6</f>
        <v>0</v>
      </c>
      <c r="U14" s="144" t="str">
        <f t="shared" si="1"/>
        <v/>
      </c>
      <c r="V14" s="139">
        <f t="shared" si="2"/>
        <v>45</v>
      </c>
      <c r="W14" s="140">
        <f t="shared" si="3"/>
        <v>14.285714285714285</v>
      </c>
      <c r="X14" s="140">
        <f t="shared" si="4"/>
        <v>45</v>
      </c>
      <c r="Y14" s="141">
        <f t="shared" si="5"/>
        <v>8.3333333333333321</v>
      </c>
      <c r="Z14" s="144" t="str">
        <f t="shared" si="6"/>
        <v/>
      </c>
      <c r="AA14" s="144">
        <f t="shared" si="7"/>
        <v>0</v>
      </c>
      <c r="AB14" s="144" t="str">
        <f t="shared" si="8"/>
        <v/>
      </c>
      <c r="AC14" s="144" t="str">
        <f t="shared" si="9"/>
        <v/>
      </c>
      <c r="AD14" s="144" t="str">
        <f t="shared" si="10"/>
        <v/>
      </c>
      <c r="AE14" s="162"/>
    </row>
    <row r="15" spans="2:31" ht="14.25" customHeight="1" x14ac:dyDescent="0.2">
      <c r="B15" s="514"/>
      <c r="C15" s="517"/>
      <c r="D15" s="514"/>
      <c r="E15" s="512"/>
      <c r="F15" s="132" t="s">
        <v>20</v>
      </c>
      <c r="G15" s="133">
        <v>1</v>
      </c>
      <c r="H15" s="134" t="s">
        <v>10</v>
      </c>
      <c r="I15" s="134" t="s">
        <v>11</v>
      </c>
      <c r="J15" s="134">
        <v>3</v>
      </c>
      <c r="K15" s="134" t="s">
        <v>23</v>
      </c>
      <c r="L15" s="134">
        <f t="shared" si="11"/>
        <v>22.5</v>
      </c>
      <c r="M15" s="134">
        <v>100</v>
      </c>
      <c r="N15" s="138">
        <f t="shared" si="0"/>
        <v>22.5</v>
      </c>
      <c r="O15" s="223">
        <f>'3年生'!Q6</f>
        <v>0</v>
      </c>
      <c r="P15" s="223">
        <f>'3年生'!R6</f>
        <v>0</v>
      </c>
      <c r="Q15" s="223">
        <f>'3年生'!S6</f>
        <v>0</v>
      </c>
      <c r="R15" s="223">
        <f>'3年生'!T6</f>
        <v>0</v>
      </c>
      <c r="S15" s="224">
        <f>'3年生'!O6</f>
        <v>0</v>
      </c>
      <c r="T15" s="224">
        <f>'3年生'!P6</f>
        <v>0</v>
      </c>
      <c r="U15" s="144" t="str">
        <f t="shared" si="1"/>
        <v/>
      </c>
      <c r="V15" s="139">
        <f t="shared" si="2"/>
        <v>22.5</v>
      </c>
      <c r="W15" s="140">
        <f t="shared" si="3"/>
        <v>7.1428571428571423</v>
      </c>
      <c r="X15" s="140">
        <f t="shared" si="4"/>
        <v>22.5</v>
      </c>
      <c r="Y15" s="141">
        <f t="shared" si="5"/>
        <v>4.1666666666666661</v>
      </c>
      <c r="Z15" s="144" t="str">
        <f t="shared" si="6"/>
        <v/>
      </c>
      <c r="AA15" s="144" t="str">
        <f t="shared" si="7"/>
        <v/>
      </c>
      <c r="AB15" s="144">
        <f t="shared" si="8"/>
        <v>0</v>
      </c>
      <c r="AC15" s="144" t="str">
        <f t="shared" si="9"/>
        <v/>
      </c>
      <c r="AD15" s="144" t="str">
        <f t="shared" si="10"/>
        <v/>
      </c>
      <c r="AE15" s="162"/>
    </row>
    <row r="16" spans="2:31" ht="14.25" customHeight="1" x14ac:dyDescent="0.2">
      <c r="B16" s="514"/>
      <c r="C16" s="517"/>
      <c r="D16" s="514"/>
      <c r="E16" s="512"/>
      <c r="F16" s="132" t="s">
        <v>21</v>
      </c>
      <c r="G16" s="133">
        <v>1</v>
      </c>
      <c r="H16" s="134" t="s">
        <v>10</v>
      </c>
      <c r="I16" s="134" t="s">
        <v>11</v>
      </c>
      <c r="J16" s="134">
        <v>1</v>
      </c>
      <c r="K16" s="134" t="s">
        <v>23</v>
      </c>
      <c r="L16" s="134">
        <f t="shared" si="11"/>
        <v>22.5</v>
      </c>
      <c r="M16" s="134">
        <v>100</v>
      </c>
      <c r="N16" s="138">
        <f t="shared" si="0"/>
        <v>22.5</v>
      </c>
      <c r="O16" s="223">
        <f>'1年生'!Q8</f>
        <v>0</v>
      </c>
      <c r="P16" s="223">
        <f>'1年生'!R8</f>
        <v>0</v>
      </c>
      <c r="Q16" s="223">
        <f>'1年生'!S8</f>
        <v>0</v>
      </c>
      <c r="R16" s="223">
        <f>'1年生'!T8</f>
        <v>0</v>
      </c>
      <c r="S16" s="224">
        <f>'1年生'!O8</f>
        <v>0</v>
      </c>
      <c r="T16" s="224">
        <f>'1年生'!P8</f>
        <v>0</v>
      </c>
      <c r="U16" s="144" t="str">
        <f t="shared" si="1"/>
        <v/>
      </c>
      <c r="V16" s="139">
        <f t="shared" si="2"/>
        <v>22.5</v>
      </c>
      <c r="W16" s="140">
        <f t="shared" si="3"/>
        <v>7.1428571428571423</v>
      </c>
      <c r="X16" s="140">
        <f t="shared" si="4"/>
        <v>22.5</v>
      </c>
      <c r="Y16" s="141">
        <f t="shared" si="5"/>
        <v>4.1666666666666661</v>
      </c>
      <c r="Z16" s="144">
        <f t="shared" si="6"/>
        <v>0</v>
      </c>
      <c r="AA16" s="144" t="str">
        <f t="shared" si="7"/>
        <v/>
      </c>
      <c r="AB16" s="144" t="str">
        <f t="shared" si="8"/>
        <v/>
      </c>
      <c r="AC16" s="144" t="str">
        <f t="shared" si="9"/>
        <v/>
      </c>
      <c r="AD16" s="144" t="str">
        <f t="shared" si="10"/>
        <v/>
      </c>
      <c r="AE16" s="162"/>
    </row>
    <row r="17" spans="2:31" ht="14.25" customHeight="1" x14ac:dyDescent="0.2">
      <c r="B17" s="514"/>
      <c r="C17" s="517"/>
      <c r="D17" s="514"/>
      <c r="E17" s="512"/>
      <c r="F17" s="132" t="s">
        <v>22</v>
      </c>
      <c r="G17" s="133">
        <v>1</v>
      </c>
      <c r="H17" s="134" t="s">
        <v>10</v>
      </c>
      <c r="I17" s="134" t="s">
        <v>11</v>
      </c>
      <c r="J17" s="134">
        <v>4</v>
      </c>
      <c r="K17" s="134" t="s">
        <v>23</v>
      </c>
      <c r="L17" s="134">
        <f t="shared" si="11"/>
        <v>22.5</v>
      </c>
      <c r="M17" s="134">
        <v>100</v>
      </c>
      <c r="N17" s="138">
        <f t="shared" si="0"/>
        <v>22.5</v>
      </c>
      <c r="O17" s="223">
        <f>'4年生'!Q5</f>
        <v>0</v>
      </c>
      <c r="P17" s="223">
        <f>'4年生'!R5</f>
        <v>0</v>
      </c>
      <c r="Q17" s="223">
        <f>'4年生'!S5</f>
        <v>0</v>
      </c>
      <c r="R17" s="223">
        <f>'4年生'!T5</f>
        <v>0</v>
      </c>
      <c r="S17" s="224">
        <f>'4年生'!O5</f>
        <v>0</v>
      </c>
      <c r="T17" s="224">
        <f>'4年生'!P5</f>
        <v>0</v>
      </c>
      <c r="U17" s="144" t="str">
        <f t="shared" si="1"/>
        <v/>
      </c>
      <c r="V17" s="139">
        <f t="shared" si="2"/>
        <v>22.5</v>
      </c>
      <c r="W17" s="140">
        <f t="shared" si="3"/>
        <v>7.1428571428571423</v>
      </c>
      <c r="X17" s="140">
        <f t="shared" si="4"/>
        <v>22.5</v>
      </c>
      <c r="Y17" s="141">
        <f t="shared" si="5"/>
        <v>4.1666666666666661</v>
      </c>
      <c r="Z17" s="144" t="str">
        <f t="shared" si="6"/>
        <v/>
      </c>
      <c r="AA17" s="144" t="str">
        <f t="shared" si="7"/>
        <v/>
      </c>
      <c r="AB17" s="144" t="str">
        <f t="shared" si="8"/>
        <v/>
      </c>
      <c r="AC17" s="144">
        <f t="shared" si="9"/>
        <v>0</v>
      </c>
      <c r="AD17" s="144" t="str">
        <f t="shared" si="10"/>
        <v/>
      </c>
      <c r="AE17" s="162"/>
    </row>
    <row r="18" spans="2:31" ht="14.25" customHeight="1" x14ac:dyDescent="0.2">
      <c r="B18" s="514"/>
      <c r="C18" s="517"/>
      <c r="D18" s="514"/>
      <c r="E18" s="512"/>
      <c r="F18" s="132" t="s">
        <v>179</v>
      </c>
      <c r="G18" s="133">
        <v>2</v>
      </c>
      <c r="H18" s="134" t="s">
        <v>335</v>
      </c>
      <c r="I18" s="134" t="s">
        <v>176</v>
      </c>
      <c r="J18" s="134">
        <v>4</v>
      </c>
      <c r="K18" s="134" t="s">
        <v>23</v>
      </c>
      <c r="L18" s="134">
        <f t="shared" si="11"/>
        <v>22.5</v>
      </c>
      <c r="M18" s="134">
        <v>100</v>
      </c>
      <c r="N18" s="138">
        <f t="shared" si="0"/>
        <v>0</v>
      </c>
      <c r="O18" s="223">
        <f>'4年生'!Q6</f>
        <v>0</v>
      </c>
      <c r="P18" s="223">
        <f>'4年生'!R6</f>
        <v>0</v>
      </c>
      <c r="Q18" s="223">
        <f>'4年生'!S6</f>
        <v>0</v>
      </c>
      <c r="R18" s="223">
        <f>'4年生'!T6</f>
        <v>0</v>
      </c>
      <c r="S18" s="224">
        <f>'4年生'!O6</f>
        <v>0</v>
      </c>
      <c r="T18" s="224">
        <f>'4年生'!P6</f>
        <v>0</v>
      </c>
      <c r="U18" s="144" t="str">
        <f t="shared" si="1"/>
        <v/>
      </c>
      <c r="V18" s="139">
        <f t="shared" si="2"/>
        <v>22.5</v>
      </c>
      <c r="W18" s="140">
        <f t="shared" si="3"/>
        <v>7.1428571428571423</v>
      </c>
      <c r="X18" s="140">
        <f t="shared" si="4"/>
        <v>22.5</v>
      </c>
      <c r="Y18" s="141">
        <f t="shared" si="5"/>
        <v>4.1666666666666661</v>
      </c>
      <c r="Z18" s="144" t="str">
        <f t="shared" si="6"/>
        <v/>
      </c>
      <c r="AA18" s="144" t="str">
        <f t="shared" si="7"/>
        <v/>
      </c>
      <c r="AB18" s="144" t="str">
        <f t="shared" si="8"/>
        <v/>
      </c>
      <c r="AC18" s="144">
        <f t="shared" si="9"/>
        <v>0</v>
      </c>
      <c r="AD18" s="144" t="str">
        <f t="shared" si="10"/>
        <v/>
      </c>
      <c r="AE18" s="507"/>
    </row>
    <row r="19" spans="2:31" ht="14.25" customHeight="1" x14ac:dyDescent="0.2">
      <c r="B19" s="514"/>
      <c r="C19" s="517"/>
      <c r="D19" s="514"/>
      <c r="E19" s="512"/>
      <c r="F19" s="132" t="s">
        <v>325</v>
      </c>
      <c r="G19" s="133">
        <v>2</v>
      </c>
      <c r="H19" s="134" t="s">
        <v>335</v>
      </c>
      <c r="I19" s="134" t="s">
        <v>176</v>
      </c>
      <c r="J19" s="134">
        <v>4</v>
      </c>
      <c r="K19" s="134" t="s">
        <v>23</v>
      </c>
      <c r="L19" s="134">
        <f t="shared" si="11"/>
        <v>22.5</v>
      </c>
      <c r="M19" s="134">
        <v>100</v>
      </c>
      <c r="N19" s="138">
        <f t="shared" si="0"/>
        <v>0</v>
      </c>
      <c r="O19" s="223">
        <f>'4年生'!Q7</f>
        <v>0</v>
      </c>
      <c r="P19" s="223">
        <f>'4年生'!R7</f>
        <v>0</v>
      </c>
      <c r="Q19" s="223">
        <f>'4年生'!S7</f>
        <v>0</v>
      </c>
      <c r="R19" s="223">
        <f>'4年生'!T7</f>
        <v>0</v>
      </c>
      <c r="S19" s="224">
        <f>'4年生'!O7</f>
        <v>0</v>
      </c>
      <c r="T19" s="224">
        <f>'4年生'!P7</f>
        <v>0</v>
      </c>
      <c r="U19" s="144" t="str">
        <f t="shared" si="1"/>
        <v/>
      </c>
      <c r="V19" s="139">
        <f t="shared" si="2"/>
        <v>22.5</v>
      </c>
      <c r="W19" s="140">
        <f t="shared" si="3"/>
        <v>7.1428571428571423</v>
      </c>
      <c r="X19" s="140">
        <f t="shared" si="4"/>
        <v>22.5</v>
      </c>
      <c r="Y19" s="141">
        <f t="shared" si="5"/>
        <v>4.1666666666666661</v>
      </c>
      <c r="Z19" s="144" t="str">
        <f t="shared" si="6"/>
        <v/>
      </c>
      <c r="AA19" s="144" t="str">
        <f t="shared" si="7"/>
        <v/>
      </c>
      <c r="AB19" s="144" t="str">
        <f t="shared" si="8"/>
        <v/>
      </c>
      <c r="AC19" s="144">
        <f t="shared" si="9"/>
        <v>0</v>
      </c>
      <c r="AD19" s="144" t="str">
        <f t="shared" si="10"/>
        <v/>
      </c>
      <c r="AE19" s="508"/>
    </row>
    <row r="20" spans="2:31" ht="14.25" customHeight="1" x14ac:dyDescent="0.2">
      <c r="B20" s="514"/>
      <c r="C20" s="517"/>
      <c r="D20" s="514"/>
      <c r="E20" s="512"/>
      <c r="F20" s="132" t="s">
        <v>340</v>
      </c>
      <c r="G20" s="133">
        <v>2</v>
      </c>
      <c r="H20" s="134" t="s">
        <v>335</v>
      </c>
      <c r="I20" s="134" t="s">
        <v>176</v>
      </c>
      <c r="J20" s="134">
        <v>4</v>
      </c>
      <c r="K20" s="134" t="s">
        <v>23</v>
      </c>
      <c r="L20" s="134">
        <f t="shared" si="11"/>
        <v>22.5</v>
      </c>
      <c r="M20" s="134">
        <v>100</v>
      </c>
      <c r="N20" s="138">
        <f t="shared" si="0"/>
        <v>0</v>
      </c>
      <c r="O20" s="223">
        <f>'4年生'!Q8</f>
        <v>0</v>
      </c>
      <c r="P20" s="223">
        <f>'4年生'!R8</f>
        <v>0</v>
      </c>
      <c r="Q20" s="223">
        <f>'4年生'!S8</f>
        <v>0</v>
      </c>
      <c r="R20" s="223">
        <f>'4年生'!T8</f>
        <v>0</v>
      </c>
      <c r="S20" s="224">
        <f>'4年生'!O8</f>
        <v>0</v>
      </c>
      <c r="T20" s="224">
        <f>'4年生'!P8</f>
        <v>0</v>
      </c>
      <c r="U20" s="144" t="str">
        <f t="shared" si="1"/>
        <v/>
      </c>
      <c r="V20" s="139">
        <f t="shared" si="2"/>
        <v>22.5</v>
      </c>
      <c r="W20" s="140">
        <f t="shared" si="3"/>
        <v>7.1428571428571423</v>
      </c>
      <c r="X20" s="140">
        <f t="shared" si="4"/>
        <v>22.5</v>
      </c>
      <c r="Y20" s="141">
        <f t="shared" si="5"/>
        <v>4.1666666666666661</v>
      </c>
      <c r="Z20" s="144" t="str">
        <f t="shared" si="6"/>
        <v/>
      </c>
      <c r="AA20" s="144" t="str">
        <f t="shared" si="7"/>
        <v/>
      </c>
      <c r="AB20" s="144" t="str">
        <f t="shared" si="8"/>
        <v/>
      </c>
      <c r="AC20" s="144">
        <f t="shared" si="9"/>
        <v>0</v>
      </c>
      <c r="AD20" s="144" t="str">
        <f t="shared" si="10"/>
        <v/>
      </c>
      <c r="AE20" s="508"/>
    </row>
    <row r="21" spans="2:31" ht="14.25" customHeight="1" x14ac:dyDescent="0.2">
      <c r="B21" s="514"/>
      <c r="C21" s="517"/>
      <c r="D21" s="514"/>
      <c r="E21" s="512"/>
      <c r="F21" s="132" t="s">
        <v>341</v>
      </c>
      <c r="G21" s="133">
        <v>2</v>
      </c>
      <c r="H21" s="134" t="s">
        <v>335</v>
      </c>
      <c r="I21" s="134" t="s">
        <v>176</v>
      </c>
      <c r="J21" s="134">
        <v>4</v>
      </c>
      <c r="K21" s="134" t="s">
        <v>23</v>
      </c>
      <c r="L21" s="134">
        <f t="shared" si="11"/>
        <v>22.5</v>
      </c>
      <c r="M21" s="134">
        <v>100</v>
      </c>
      <c r="N21" s="138">
        <f t="shared" si="0"/>
        <v>0</v>
      </c>
      <c r="O21" s="223">
        <f>'4年生'!Q9</f>
        <v>0</v>
      </c>
      <c r="P21" s="223">
        <f>'4年生'!R9</f>
        <v>0</v>
      </c>
      <c r="Q21" s="223">
        <f>'4年生'!S9</f>
        <v>0</v>
      </c>
      <c r="R21" s="223">
        <f>'4年生'!T9</f>
        <v>0</v>
      </c>
      <c r="S21" s="224">
        <f>'4年生'!O9</f>
        <v>0</v>
      </c>
      <c r="T21" s="224">
        <f>'4年生'!P9</f>
        <v>0</v>
      </c>
      <c r="U21" s="144" t="str">
        <f t="shared" si="1"/>
        <v/>
      </c>
      <c r="V21" s="139">
        <f t="shared" si="2"/>
        <v>22.5</v>
      </c>
      <c r="W21" s="140">
        <f t="shared" si="3"/>
        <v>7.1428571428571423</v>
      </c>
      <c r="X21" s="140">
        <f t="shared" si="4"/>
        <v>22.5</v>
      </c>
      <c r="Y21" s="141">
        <f t="shared" si="5"/>
        <v>4.1666666666666661</v>
      </c>
      <c r="Z21" s="144" t="str">
        <f t="shared" si="6"/>
        <v/>
      </c>
      <c r="AA21" s="144" t="str">
        <f t="shared" si="7"/>
        <v/>
      </c>
      <c r="AB21" s="144" t="str">
        <f t="shared" si="8"/>
        <v/>
      </c>
      <c r="AC21" s="144">
        <f t="shared" si="9"/>
        <v>0</v>
      </c>
      <c r="AD21" s="144" t="str">
        <f t="shared" si="10"/>
        <v/>
      </c>
      <c r="AE21" s="508"/>
    </row>
    <row r="22" spans="2:31" ht="14.25" customHeight="1" x14ac:dyDescent="0.2">
      <c r="B22" s="514"/>
      <c r="C22" s="517"/>
      <c r="D22" s="514"/>
      <c r="E22" s="512"/>
      <c r="F22" s="132" t="s">
        <v>326</v>
      </c>
      <c r="G22" s="133">
        <v>2</v>
      </c>
      <c r="H22" s="134" t="s">
        <v>335</v>
      </c>
      <c r="I22" s="134" t="s">
        <v>176</v>
      </c>
      <c r="J22" s="134">
        <v>4</v>
      </c>
      <c r="K22" s="134" t="s">
        <v>23</v>
      </c>
      <c r="L22" s="134">
        <f t="shared" si="11"/>
        <v>22.5</v>
      </c>
      <c r="M22" s="134">
        <v>100</v>
      </c>
      <c r="N22" s="138">
        <f t="shared" si="0"/>
        <v>0</v>
      </c>
      <c r="O22" s="223">
        <f>'4年生'!Q10</f>
        <v>0</v>
      </c>
      <c r="P22" s="223">
        <f>'4年生'!R10</f>
        <v>0</v>
      </c>
      <c r="Q22" s="223">
        <f>'4年生'!S10</f>
        <v>0</v>
      </c>
      <c r="R22" s="223">
        <f>'4年生'!T10</f>
        <v>0</v>
      </c>
      <c r="S22" s="224">
        <f>'4年生'!O10</f>
        <v>0</v>
      </c>
      <c r="T22" s="224">
        <f>'4年生'!P10</f>
        <v>0</v>
      </c>
      <c r="U22" s="144" t="str">
        <f t="shared" si="1"/>
        <v/>
      </c>
      <c r="V22" s="139">
        <f t="shared" si="2"/>
        <v>22.5</v>
      </c>
      <c r="W22" s="140">
        <f t="shared" si="3"/>
        <v>7.1428571428571423</v>
      </c>
      <c r="X22" s="140">
        <f t="shared" si="4"/>
        <v>22.5</v>
      </c>
      <c r="Y22" s="141">
        <f t="shared" si="5"/>
        <v>4.1666666666666661</v>
      </c>
      <c r="Z22" s="144" t="str">
        <f t="shared" si="6"/>
        <v/>
      </c>
      <c r="AA22" s="144" t="str">
        <f t="shared" si="7"/>
        <v/>
      </c>
      <c r="AB22" s="144" t="str">
        <f t="shared" si="8"/>
        <v/>
      </c>
      <c r="AC22" s="144">
        <f t="shared" si="9"/>
        <v>0</v>
      </c>
      <c r="AD22" s="144" t="str">
        <f t="shared" si="10"/>
        <v/>
      </c>
      <c r="AE22" s="508"/>
    </row>
    <row r="23" spans="2:31" ht="14.25" customHeight="1" x14ac:dyDescent="0.2">
      <c r="B23" s="514"/>
      <c r="C23" s="517"/>
      <c r="D23" s="514"/>
      <c r="E23" s="512"/>
      <c r="F23" s="132" t="s">
        <v>342</v>
      </c>
      <c r="G23" s="133">
        <v>2</v>
      </c>
      <c r="H23" s="134" t="s">
        <v>335</v>
      </c>
      <c r="I23" s="134" t="s">
        <v>176</v>
      </c>
      <c r="J23" s="134">
        <v>4</v>
      </c>
      <c r="K23" s="134" t="s">
        <v>23</v>
      </c>
      <c r="L23" s="134">
        <f t="shared" si="11"/>
        <v>22.5</v>
      </c>
      <c r="M23" s="134">
        <v>100</v>
      </c>
      <c r="N23" s="138">
        <f t="shared" si="0"/>
        <v>0</v>
      </c>
      <c r="O23" s="223">
        <f>'4年生'!Q11</f>
        <v>0</v>
      </c>
      <c r="P23" s="223">
        <f>'4年生'!R11</f>
        <v>0</v>
      </c>
      <c r="Q23" s="223">
        <f>'4年生'!S11</f>
        <v>0</v>
      </c>
      <c r="R23" s="223">
        <f>'4年生'!T11</f>
        <v>0</v>
      </c>
      <c r="S23" s="224">
        <f>'4年生'!O11</f>
        <v>0</v>
      </c>
      <c r="T23" s="224">
        <f>'4年生'!P11</f>
        <v>0</v>
      </c>
      <c r="U23" s="144" t="str">
        <f t="shared" si="1"/>
        <v/>
      </c>
      <c r="V23" s="139">
        <f t="shared" si="2"/>
        <v>22.5</v>
      </c>
      <c r="W23" s="140">
        <f t="shared" si="3"/>
        <v>7.1428571428571423</v>
      </c>
      <c r="X23" s="140">
        <f t="shared" si="4"/>
        <v>22.5</v>
      </c>
      <c r="Y23" s="141">
        <f t="shared" si="5"/>
        <v>4.1666666666666661</v>
      </c>
      <c r="Z23" s="144" t="str">
        <f t="shared" si="6"/>
        <v/>
      </c>
      <c r="AA23" s="144" t="str">
        <f t="shared" si="7"/>
        <v/>
      </c>
      <c r="AB23" s="144" t="str">
        <f t="shared" si="8"/>
        <v/>
      </c>
      <c r="AC23" s="144">
        <f t="shared" si="9"/>
        <v>0</v>
      </c>
      <c r="AD23" s="144" t="str">
        <f t="shared" si="10"/>
        <v/>
      </c>
      <c r="AE23" s="508"/>
    </row>
    <row r="24" spans="2:31" ht="14.25" customHeight="1" x14ac:dyDescent="0.2">
      <c r="B24" s="514"/>
      <c r="C24" s="517"/>
      <c r="D24" s="514"/>
      <c r="E24" s="512"/>
      <c r="F24" s="132" t="s">
        <v>343</v>
      </c>
      <c r="G24" s="133">
        <v>2</v>
      </c>
      <c r="H24" s="134" t="s">
        <v>335</v>
      </c>
      <c r="I24" s="134" t="s">
        <v>176</v>
      </c>
      <c r="J24" s="134">
        <v>4</v>
      </c>
      <c r="K24" s="134" t="s">
        <v>23</v>
      </c>
      <c r="L24" s="134">
        <f t="shared" si="11"/>
        <v>22.5</v>
      </c>
      <c r="M24" s="134">
        <v>100</v>
      </c>
      <c r="N24" s="138">
        <f t="shared" si="0"/>
        <v>0</v>
      </c>
      <c r="O24" s="223">
        <f>'4年生'!Q12</f>
        <v>0</v>
      </c>
      <c r="P24" s="223">
        <f>'4年生'!R12</f>
        <v>0</v>
      </c>
      <c r="Q24" s="223">
        <f>'4年生'!S12</f>
        <v>0</v>
      </c>
      <c r="R24" s="223">
        <f>'4年生'!T12</f>
        <v>0</v>
      </c>
      <c r="S24" s="224">
        <f>'4年生'!O12</f>
        <v>0</v>
      </c>
      <c r="T24" s="224">
        <f>'4年生'!P12</f>
        <v>0</v>
      </c>
      <c r="U24" s="144" t="str">
        <f t="shared" si="1"/>
        <v/>
      </c>
      <c r="V24" s="139">
        <f t="shared" si="2"/>
        <v>22.5</v>
      </c>
      <c r="W24" s="140">
        <f t="shared" si="3"/>
        <v>7.1428571428571423</v>
      </c>
      <c r="X24" s="140">
        <f t="shared" si="4"/>
        <v>22.5</v>
      </c>
      <c r="Y24" s="141">
        <f t="shared" si="5"/>
        <v>4.1666666666666661</v>
      </c>
      <c r="Z24" s="144" t="str">
        <f t="shared" si="6"/>
        <v/>
      </c>
      <c r="AA24" s="144" t="str">
        <f t="shared" si="7"/>
        <v/>
      </c>
      <c r="AB24" s="144" t="str">
        <f t="shared" si="8"/>
        <v/>
      </c>
      <c r="AC24" s="144">
        <f t="shared" si="9"/>
        <v>0</v>
      </c>
      <c r="AD24" s="144" t="str">
        <f t="shared" si="10"/>
        <v/>
      </c>
      <c r="AE24" s="508"/>
    </row>
    <row r="25" spans="2:31" ht="14.25" customHeight="1" x14ac:dyDescent="0.2">
      <c r="B25" s="514"/>
      <c r="C25" s="517"/>
      <c r="D25" s="514"/>
      <c r="E25" s="512"/>
      <c r="F25" s="132" t="s">
        <v>344</v>
      </c>
      <c r="G25" s="133">
        <v>2</v>
      </c>
      <c r="H25" s="134" t="s">
        <v>335</v>
      </c>
      <c r="I25" s="134" t="s">
        <v>176</v>
      </c>
      <c r="J25" s="134">
        <v>4</v>
      </c>
      <c r="K25" s="134" t="s">
        <v>23</v>
      </c>
      <c r="L25" s="134">
        <f t="shared" si="11"/>
        <v>22.5</v>
      </c>
      <c r="M25" s="134">
        <v>100</v>
      </c>
      <c r="N25" s="138">
        <f t="shared" si="0"/>
        <v>0</v>
      </c>
      <c r="O25" s="223">
        <f>'4年生'!Q13</f>
        <v>0</v>
      </c>
      <c r="P25" s="223">
        <f>'4年生'!R13</f>
        <v>0</v>
      </c>
      <c r="Q25" s="223">
        <f>'4年生'!S13</f>
        <v>0</v>
      </c>
      <c r="R25" s="223">
        <f>'4年生'!T13</f>
        <v>0</v>
      </c>
      <c r="S25" s="224">
        <f>'4年生'!O13</f>
        <v>0</v>
      </c>
      <c r="T25" s="224">
        <f>'4年生'!P13</f>
        <v>0</v>
      </c>
      <c r="U25" s="144" t="str">
        <f t="shared" si="1"/>
        <v/>
      </c>
      <c r="V25" s="139">
        <f t="shared" si="2"/>
        <v>22.5</v>
      </c>
      <c r="W25" s="140">
        <f t="shared" si="3"/>
        <v>7.1428571428571423</v>
      </c>
      <c r="X25" s="140">
        <f t="shared" si="4"/>
        <v>22.5</v>
      </c>
      <c r="Y25" s="141">
        <f t="shared" si="5"/>
        <v>4.1666666666666661</v>
      </c>
      <c r="Z25" s="144" t="str">
        <f t="shared" si="6"/>
        <v/>
      </c>
      <c r="AA25" s="144" t="str">
        <f t="shared" si="7"/>
        <v/>
      </c>
      <c r="AB25" s="144" t="str">
        <f t="shared" si="8"/>
        <v/>
      </c>
      <c r="AC25" s="144">
        <f t="shared" si="9"/>
        <v>0</v>
      </c>
      <c r="AD25" s="144" t="str">
        <f t="shared" si="10"/>
        <v/>
      </c>
      <c r="AE25" s="508"/>
    </row>
    <row r="26" spans="2:31" ht="14.25" customHeight="1" x14ac:dyDescent="0.2">
      <c r="B26" s="514"/>
      <c r="C26" s="517"/>
      <c r="D26" s="514"/>
      <c r="E26" s="512"/>
      <c r="F26" s="132" t="s">
        <v>327</v>
      </c>
      <c r="G26" s="133">
        <v>2</v>
      </c>
      <c r="H26" s="134" t="s">
        <v>335</v>
      </c>
      <c r="I26" s="134" t="s">
        <v>176</v>
      </c>
      <c r="J26" s="134">
        <v>4</v>
      </c>
      <c r="K26" s="134" t="s">
        <v>23</v>
      </c>
      <c r="L26" s="134">
        <f t="shared" si="11"/>
        <v>22.5</v>
      </c>
      <c r="M26" s="134">
        <v>100</v>
      </c>
      <c r="N26" s="138">
        <f t="shared" si="0"/>
        <v>0</v>
      </c>
      <c r="O26" s="223">
        <f>'4年生'!Q14</f>
        <v>0</v>
      </c>
      <c r="P26" s="223">
        <f>'4年生'!R14</f>
        <v>0</v>
      </c>
      <c r="Q26" s="223">
        <f>'4年生'!S14</f>
        <v>0</v>
      </c>
      <c r="R26" s="223">
        <f>'4年生'!T14</f>
        <v>0</v>
      </c>
      <c r="S26" s="224">
        <f>'4年生'!O14</f>
        <v>0</v>
      </c>
      <c r="T26" s="224">
        <f>'4年生'!P14</f>
        <v>0</v>
      </c>
      <c r="U26" s="144" t="str">
        <f t="shared" si="1"/>
        <v/>
      </c>
      <c r="V26" s="139">
        <f t="shared" si="2"/>
        <v>22.5</v>
      </c>
      <c r="W26" s="140">
        <f t="shared" si="3"/>
        <v>7.1428571428571423</v>
      </c>
      <c r="X26" s="140">
        <f t="shared" si="4"/>
        <v>22.5</v>
      </c>
      <c r="Y26" s="141">
        <f t="shared" si="5"/>
        <v>4.1666666666666661</v>
      </c>
      <c r="Z26" s="144" t="str">
        <f t="shared" si="6"/>
        <v/>
      </c>
      <c r="AA26" s="144" t="str">
        <f t="shared" si="7"/>
        <v/>
      </c>
      <c r="AB26" s="144" t="str">
        <f t="shared" si="8"/>
        <v/>
      </c>
      <c r="AC26" s="144">
        <f t="shared" si="9"/>
        <v>0</v>
      </c>
      <c r="AD26" s="144" t="str">
        <f t="shared" si="10"/>
        <v/>
      </c>
      <c r="AE26" s="508"/>
    </row>
    <row r="27" spans="2:31" ht="14.25" customHeight="1" x14ac:dyDescent="0.2">
      <c r="B27" s="514"/>
      <c r="C27" s="517"/>
      <c r="D27" s="514"/>
      <c r="E27" s="512"/>
      <c r="F27" s="132" t="s">
        <v>345</v>
      </c>
      <c r="G27" s="133">
        <v>2</v>
      </c>
      <c r="H27" s="134" t="s">
        <v>335</v>
      </c>
      <c r="I27" s="134" t="s">
        <v>176</v>
      </c>
      <c r="J27" s="134">
        <v>4</v>
      </c>
      <c r="K27" s="134" t="s">
        <v>23</v>
      </c>
      <c r="L27" s="134">
        <f t="shared" si="11"/>
        <v>22.5</v>
      </c>
      <c r="M27" s="134">
        <v>100</v>
      </c>
      <c r="N27" s="138">
        <f t="shared" si="0"/>
        <v>0</v>
      </c>
      <c r="O27" s="223">
        <f>'4年生'!Q15</f>
        <v>0</v>
      </c>
      <c r="P27" s="223">
        <f>'4年生'!R15</f>
        <v>0</v>
      </c>
      <c r="Q27" s="223">
        <f>'4年生'!S15</f>
        <v>0</v>
      </c>
      <c r="R27" s="223">
        <f>'4年生'!T15</f>
        <v>0</v>
      </c>
      <c r="S27" s="224">
        <f>'4年生'!O15</f>
        <v>0</v>
      </c>
      <c r="T27" s="224">
        <f>'4年生'!P15</f>
        <v>0</v>
      </c>
      <c r="U27" s="144" t="str">
        <f t="shared" si="1"/>
        <v/>
      </c>
      <c r="V27" s="139">
        <f t="shared" si="2"/>
        <v>22.5</v>
      </c>
      <c r="W27" s="140">
        <f t="shared" si="3"/>
        <v>7.1428571428571423</v>
      </c>
      <c r="X27" s="140">
        <f t="shared" si="4"/>
        <v>22.5</v>
      </c>
      <c r="Y27" s="141">
        <f t="shared" si="5"/>
        <v>4.1666666666666661</v>
      </c>
      <c r="Z27" s="144" t="str">
        <f t="shared" si="6"/>
        <v/>
      </c>
      <c r="AA27" s="144" t="str">
        <f t="shared" si="7"/>
        <v/>
      </c>
      <c r="AB27" s="144" t="str">
        <f t="shared" si="8"/>
        <v/>
      </c>
      <c r="AC27" s="144">
        <f t="shared" si="9"/>
        <v>0</v>
      </c>
      <c r="AD27" s="144" t="str">
        <f t="shared" si="10"/>
        <v/>
      </c>
      <c r="AE27" s="508"/>
    </row>
    <row r="28" spans="2:31" ht="14.25" customHeight="1" x14ac:dyDescent="0.2">
      <c r="B28" s="514"/>
      <c r="C28" s="517"/>
      <c r="D28" s="514"/>
      <c r="E28" s="512"/>
      <c r="F28" s="132" t="s">
        <v>346</v>
      </c>
      <c r="G28" s="133">
        <v>2</v>
      </c>
      <c r="H28" s="134" t="s">
        <v>335</v>
      </c>
      <c r="I28" s="134" t="s">
        <v>176</v>
      </c>
      <c r="J28" s="134">
        <v>4</v>
      </c>
      <c r="K28" s="134" t="s">
        <v>23</v>
      </c>
      <c r="L28" s="134">
        <f t="shared" ref="L28:L30" si="12">IF(I28="学修",G28/2*22.5,IF(I28=0,"",G28*22.5))</f>
        <v>22.5</v>
      </c>
      <c r="M28" s="134">
        <v>100</v>
      </c>
      <c r="N28" s="138">
        <f t="shared" ref="N28:N30" si="13">IF(H28="必修",L28*M28/100,IF(T28=0,0,L28*M28/100))</f>
        <v>0</v>
      </c>
      <c r="O28" s="223">
        <f>'4年生'!Q16</f>
        <v>0</v>
      </c>
      <c r="P28" s="223">
        <f>'4年生'!R16</f>
        <v>0</v>
      </c>
      <c r="Q28" s="223">
        <f>'4年生'!S16</f>
        <v>0</v>
      </c>
      <c r="R28" s="223">
        <f>'4年生'!T16</f>
        <v>0</v>
      </c>
      <c r="S28" s="224">
        <f>'4年生'!O16</f>
        <v>0</v>
      </c>
      <c r="T28" s="224">
        <f>'4年生'!P16</f>
        <v>0</v>
      </c>
      <c r="U28" s="144" t="str">
        <f t="shared" ref="U28:U30" si="14">IF(S28="30分未満",1,IF(S28="30分～1時間",2,IF(S28="1～2時間",3,IF(S28="2～3時間",4,IF(S28="3時間以上",5,IF(S28=0,""))))))</f>
        <v/>
      </c>
      <c r="V28" s="139">
        <f t="shared" ref="V28:V30" si="15">L28*M28/100</f>
        <v>22.5</v>
      </c>
      <c r="W28" s="140">
        <f t="shared" ref="W28:W30" si="16">V28/$N$36*100</f>
        <v>7.1428571428571423</v>
      </c>
      <c r="X28" s="140">
        <f t="shared" ref="X28:X30" si="17">V28</f>
        <v>22.5</v>
      </c>
      <c r="Y28" s="141">
        <f t="shared" ref="Y28:Y30" si="18">X28/$N$48*100</f>
        <v>4.1666666666666661</v>
      </c>
      <c r="Z28" s="144" t="str">
        <f t="shared" ref="Z28:Z30" si="19">IF(J28=1,Y28*T28/5,"")</f>
        <v/>
      </c>
      <c r="AA28" s="144" t="str">
        <f t="shared" ref="AA28:AA30" si="20">IF(J28=2,Y28*T28/5,"")</f>
        <v/>
      </c>
      <c r="AB28" s="144" t="str">
        <f t="shared" ref="AB28:AB30" si="21">IF(J28=3,Y28*T28/5,"")</f>
        <v/>
      </c>
      <c r="AC28" s="144">
        <f t="shared" ref="AC28:AC30" si="22">IF(J28=4,Y28*T28/5,"")</f>
        <v>0</v>
      </c>
      <c r="AD28" s="144" t="str">
        <f t="shared" ref="AD28:AD30" si="23">IF(J28=5,Y28*T28/5,"")</f>
        <v/>
      </c>
      <c r="AE28" s="508"/>
    </row>
    <row r="29" spans="2:31" ht="14.25" customHeight="1" x14ac:dyDescent="0.2">
      <c r="B29" s="514"/>
      <c r="C29" s="517"/>
      <c r="D29" s="514"/>
      <c r="E29" s="512"/>
      <c r="F29" s="132" t="s">
        <v>347</v>
      </c>
      <c r="G29" s="133">
        <v>2</v>
      </c>
      <c r="H29" s="134" t="s">
        <v>335</v>
      </c>
      <c r="I29" s="134" t="s">
        <v>176</v>
      </c>
      <c r="J29" s="134">
        <v>4</v>
      </c>
      <c r="K29" s="134" t="s">
        <v>23</v>
      </c>
      <c r="L29" s="134">
        <f t="shared" si="12"/>
        <v>22.5</v>
      </c>
      <c r="M29" s="134">
        <v>100</v>
      </c>
      <c r="N29" s="138">
        <f t="shared" si="13"/>
        <v>0</v>
      </c>
      <c r="O29" s="223">
        <f>'4年生'!Q17</f>
        <v>0</v>
      </c>
      <c r="P29" s="223">
        <f>'4年生'!R17</f>
        <v>0</v>
      </c>
      <c r="Q29" s="223">
        <f>'4年生'!S17</f>
        <v>0</v>
      </c>
      <c r="R29" s="223">
        <f>'4年生'!T17</f>
        <v>0</v>
      </c>
      <c r="S29" s="224">
        <f>'4年生'!O17</f>
        <v>0</v>
      </c>
      <c r="T29" s="224">
        <f>'4年生'!P17</f>
        <v>0</v>
      </c>
      <c r="U29" s="144" t="str">
        <f t="shared" si="14"/>
        <v/>
      </c>
      <c r="V29" s="139">
        <f t="shared" si="15"/>
        <v>22.5</v>
      </c>
      <c r="W29" s="140">
        <f t="shared" si="16"/>
        <v>7.1428571428571423</v>
      </c>
      <c r="X29" s="140">
        <f t="shared" si="17"/>
        <v>22.5</v>
      </c>
      <c r="Y29" s="141">
        <f t="shared" si="18"/>
        <v>4.1666666666666661</v>
      </c>
      <c r="Z29" s="144" t="str">
        <f t="shared" si="19"/>
        <v/>
      </c>
      <c r="AA29" s="144" t="str">
        <f t="shared" si="20"/>
        <v/>
      </c>
      <c r="AB29" s="144" t="str">
        <f t="shared" si="21"/>
        <v/>
      </c>
      <c r="AC29" s="144">
        <f t="shared" si="22"/>
        <v>0</v>
      </c>
      <c r="AD29" s="144" t="str">
        <f t="shared" si="23"/>
        <v/>
      </c>
      <c r="AE29" s="508"/>
    </row>
    <row r="30" spans="2:31" ht="14.25" customHeight="1" thickBot="1" x14ac:dyDescent="0.25">
      <c r="B30" s="514"/>
      <c r="C30" s="517"/>
      <c r="D30" s="514"/>
      <c r="E30" s="512"/>
      <c r="F30" s="190" t="s">
        <v>348</v>
      </c>
      <c r="G30" s="133">
        <v>2</v>
      </c>
      <c r="H30" s="134" t="s">
        <v>335</v>
      </c>
      <c r="I30" s="134" t="s">
        <v>176</v>
      </c>
      <c r="J30" s="134">
        <v>4</v>
      </c>
      <c r="K30" s="134" t="s">
        <v>23</v>
      </c>
      <c r="L30" s="134">
        <f t="shared" si="12"/>
        <v>22.5</v>
      </c>
      <c r="M30" s="134">
        <v>100</v>
      </c>
      <c r="N30" s="138">
        <f t="shared" si="13"/>
        <v>0</v>
      </c>
      <c r="O30" s="223">
        <f>'4年生'!Q18</f>
        <v>0</v>
      </c>
      <c r="P30" s="223">
        <f>'4年生'!R18</f>
        <v>0</v>
      </c>
      <c r="Q30" s="223">
        <f>'4年生'!S18</f>
        <v>0</v>
      </c>
      <c r="R30" s="223">
        <f>'4年生'!T18</f>
        <v>0</v>
      </c>
      <c r="S30" s="224">
        <f>'4年生'!O18</f>
        <v>0</v>
      </c>
      <c r="T30" s="224">
        <f>'4年生'!P18</f>
        <v>0</v>
      </c>
      <c r="U30" s="144" t="str">
        <f t="shared" si="14"/>
        <v/>
      </c>
      <c r="V30" s="139">
        <f t="shared" si="15"/>
        <v>22.5</v>
      </c>
      <c r="W30" s="140">
        <f t="shared" si="16"/>
        <v>7.1428571428571423</v>
      </c>
      <c r="X30" s="140">
        <f t="shared" si="17"/>
        <v>22.5</v>
      </c>
      <c r="Y30" s="141">
        <f t="shared" si="18"/>
        <v>4.1666666666666661</v>
      </c>
      <c r="Z30" s="144" t="str">
        <f t="shared" si="19"/>
        <v/>
      </c>
      <c r="AA30" s="144" t="str">
        <f t="shared" si="20"/>
        <v/>
      </c>
      <c r="AB30" s="144" t="str">
        <f t="shared" si="21"/>
        <v/>
      </c>
      <c r="AC30" s="144">
        <f t="shared" si="22"/>
        <v>0</v>
      </c>
      <c r="AD30" s="144" t="str">
        <f t="shared" si="23"/>
        <v/>
      </c>
      <c r="AE30" s="509"/>
    </row>
    <row r="31" spans="2:31" ht="14.25" customHeight="1" thickTop="1" x14ac:dyDescent="0.2">
      <c r="B31" s="514"/>
      <c r="C31" s="517"/>
      <c r="D31" s="163"/>
      <c r="E31" s="136"/>
      <c r="F31" s="147" t="s">
        <v>181</v>
      </c>
      <c r="G31" s="148"/>
      <c r="H31" s="148"/>
      <c r="I31" s="148"/>
      <c r="J31" s="148">
        <v>1</v>
      </c>
      <c r="K31" s="148"/>
      <c r="L31" s="148" t="str">
        <f t="shared" si="11"/>
        <v/>
      </c>
      <c r="M31" s="148"/>
      <c r="N31" s="149"/>
      <c r="O31" s="227"/>
      <c r="P31" s="227"/>
      <c r="Q31" s="227"/>
      <c r="R31" s="228"/>
      <c r="S31" s="229"/>
      <c r="T31" s="229">
        <f>AE31</f>
        <v>0</v>
      </c>
      <c r="U31" s="150"/>
      <c r="V31" s="151"/>
      <c r="W31" s="152"/>
      <c r="X31" s="152"/>
      <c r="Y31" s="152"/>
      <c r="Z31" s="150">
        <f>SUM(Z9:Z30)</f>
        <v>0</v>
      </c>
      <c r="AA31" s="150"/>
      <c r="AB31" s="150"/>
      <c r="AC31" s="150"/>
      <c r="AD31" s="150"/>
      <c r="AE31" s="189">
        <f>SUM(Z31:AD31)/100</f>
        <v>0</v>
      </c>
    </row>
    <row r="32" spans="2:31" ht="14.25" customHeight="1" x14ac:dyDescent="0.2">
      <c r="B32" s="514"/>
      <c r="C32" s="517"/>
      <c r="D32" s="163"/>
      <c r="E32" s="136"/>
      <c r="F32" s="131" t="s">
        <v>182</v>
      </c>
      <c r="G32" s="134"/>
      <c r="H32" s="134"/>
      <c r="I32" s="134"/>
      <c r="J32" s="134">
        <v>2</v>
      </c>
      <c r="K32" s="134"/>
      <c r="L32" s="134" t="str">
        <f t="shared" si="11"/>
        <v/>
      </c>
      <c r="M32" s="134"/>
      <c r="N32" s="138"/>
      <c r="O32" s="230"/>
      <c r="P32" s="230"/>
      <c r="Q32" s="230"/>
      <c r="R32" s="223"/>
      <c r="S32" s="224"/>
      <c r="T32" s="224">
        <f>AE32</f>
        <v>0</v>
      </c>
      <c r="U32" s="144"/>
      <c r="V32" s="139"/>
      <c r="W32" s="140"/>
      <c r="X32" s="140"/>
      <c r="Y32" s="140"/>
      <c r="Z32" s="144"/>
      <c r="AA32" s="144">
        <f>SUM(AA9:AA30)</f>
        <v>0</v>
      </c>
      <c r="AB32" s="144"/>
      <c r="AC32" s="144"/>
      <c r="AD32" s="144"/>
      <c r="AE32" s="164">
        <f>SUM(Z32:AD32)/100</f>
        <v>0</v>
      </c>
    </row>
    <row r="33" spans="2:31" ht="14.25" customHeight="1" x14ac:dyDescent="0.2">
      <c r="B33" s="514"/>
      <c r="C33" s="517"/>
      <c r="D33" s="163"/>
      <c r="E33" s="136"/>
      <c r="F33" s="131" t="s">
        <v>183</v>
      </c>
      <c r="G33" s="134"/>
      <c r="H33" s="134"/>
      <c r="I33" s="134"/>
      <c r="J33" s="134">
        <v>3</v>
      </c>
      <c r="K33" s="134"/>
      <c r="L33" s="134" t="str">
        <f t="shared" si="11"/>
        <v/>
      </c>
      <c r="M33" s="134"/>
      <c r="N33" s="138"/>
      <c r="O33" s="230"/>
      <c r="P33" s="230"/>
      <c r="Q33" s="230"/>
      <c r="R33" s="223"/>
      <c r="S33" s="224"/>
      <c r="T33" s="224">
        <f t="shared" ref="T33:T35" si="24">AE33</f>
        <v>0</v>
      </c>
      <c r="U33" s="144"/>
      <c r="V33" s="139"/>
      <c r="W33" s="140"/>
      <c r="X33" s="140"/>
      <c r="Y33" s="140"/>
      <c r="Z33" s="144"/>
      <c r="AA33" s="144"/>
      <c r="AB33" s="144">
        <f>SUM(AB9:AB30)</f>
        <v>0</v>
      </c>
      <c r="AC33" s="144"/>
      <c r="AD33" s="144"/>
      <c r="AE33" s="164">
        <f>SUM(Z33:AD33)/100</f>
        <v>0</v>
      </c>
    </row>
    <row r="34" spans="2:31" ht="14.25" customHeight="1" x14ac:dyDescent="0.2">
      <c r="B34" s="514"/>
      <c r="C34" s="517"/>
      <c r="D34" s="163"/>
      <c r="E34" s="136"/>
      <c r="F34" s="131" t="s">
        <v>184</v>
      </c>
      <c r="G34" s="134"/>
      <c r="H34" s="134"/>
      <c r="I34" s="134"/>
      <c r="J34" s="134">
        <v>4</v>
      </c>
      <c r="K34" s="134"/>
      <c r="L34" s="134" t="str">
        <f t="shared" si="11"/>
        <v/>
      </c>
      <c r="M34" s="134"/>
      <c r="N34" s="138"/>
      <c r="O34" s="230"/>
      <c r="P34" s="230"/>
      <c r="Q34" s="230"/>
      <c r="R34" s="223"/>
      <c r="S34" s="224"/>
      <c r="T34" s="224">
        <f t="shared" si="24"/>
        <v>0</v>
      </c>
      <c r="U34" s="144"/>
      <c r="V34" s="139"/>
      <c r="W34" s="140"/>
      <c r="X34" s="140"/>
      <c r="Y34" s="140"/>
      <c r="Z34" s="144"/>
      <c r="AA34" s="144"/>
      <c r="AB34" s="144"/>
      <c r="AC34" s="144">
        <f>SUM(AC9:AC30)</f>
        <v>0</v>
      </c>
      <c r="AD34" s="144"/>
      <c r="AE34" s="164">
        <f>SUM(Z34:AD34)/100</f>
        <v>0</v>
      </c>
    </row>
    <row r="35" spans="2:31" ht="14.25" customHeight="1" x14ac:dyDescent="0.2">
      <c r="B35" s="514"/>
      <c r="C35" s="517"/>
      <c r="D35" s="163"/>
      <c r="E35" s="136"/>
      <c r="F35" s="131" t="s">
        <v>185</v>
      </c>
      <c r="G35" s="134"/>
      <c r="H35" s="134"/>
      <c r="I35" s="134"/>
      <c r="J35" s="134">
        <v>5</v>
      </c>
      <c r="K35" s="134"/>
      <c r="L35" s="134" t="str">
        <f t="shared" si="11"/>
        <v/>
      </c>
      <c r="M35" s="134"/>
      <c r="N35" s="138"/>
      <c r="O35" s="230"/>
      <c r="P35" s="230"/>
      <c r="Q35" s="230"/>
      <c r="R35" s="223"/>
      <c r="S35" s="224"/>
      <c r="T35" s="224">
        <f t="shared" si="24"/>
        <v>0</v>
      </c>
      <c r="U35" s="144"/>
      <c r="V35" s="139"/>
      <c r="W35" s="140"/>
      <c r="X35" s="140"/>
      <c r="Y35" s="140"/>
      <c r="Z35" s="144"/>
      <c r="AA35" s="144"/>
      <c r="AB35" s="144"/>
      <c r="AC35" s="144"/>
      <c r="AD35" s="144">
        <f>SUM(AD9:AD30)</f>
        <v>0</v>
      </c>
      <c r="AE35" s="164">
        <f>SUM(Z35:AD35)/100</f>
        <v>0</v>
      </c>
    </row>
    <row r="36" spans="2:31" ht="14.25" customHeight="1" thickBot="1" x14ac:dyDescent="0.25">
      <c r="B36" s="514"/>
      <c r="C36" s="517"/>
      <c r="D36" s="165"/>
      <c r="E36" s="166"/>
      <c r="F36" s="167" t="s">
        <v>34</v>
      </c>
      <c r="G36" s="168"/>
      <c r="H36" s="168"/>
      <c r="I36" s="168"/>
      <c r="J36" s="168">
        <v>5</v>
      </c>
      <c r="K36" s="168"/>
      <c r="L36" s="168" t="str">
        <f t="shared" si="11"/>
        <v/>
      </c>
      <c r="M36" s="168"/>
      <c r="N36" s="169">
        <f>SUM(N9:N30)</f>
        <v>315</v>
      </c>
      <c r="O36" s="231"/>
      <c r="P36" s="231"/>
      <c r="Q36" s="231"/>
      <c r="R36" s="232"/>
      <c r="S36" s="233"/>
      <c r="T36" s="233"/>
      <c r="U36" s="170"/>
      <c r="V36" s="171">
        <f>SUM(V9:V30)</f>
        <v>607.5</v>
      </c>
      <c r="W36" s="172"/>
      <c r="X36" s="172"/>
      <c r="Y36" s="172"/>
      <c r="Z36" s="170"/>
      <c r="AA36" s="170"/>
      <c r="AB36" s="170"/>
      <c r="AC36" s="170"/>
      <c r="AD36" s="170"/>
      <c r="AE36" s="181">
        <f>SUM(AE31:AE35)</f>
        <v>0</v>
      </c>
    </row>
    <row r="37" spans="2:31" ht="14.25" customHeight="1" x14ac:dyDescent="0.2">
      <c r="B37" s="514"/>
      <c r="C37" s="517"/>
      <c r="D37" s="513">
        <v>2</v>
      </c>
      <c r="E37" s="511" t="s">
        <v>36</v>
      </c>
      <c r="F37" s="153" t="s">
        <v>24</v>
      </c>
      <c r="G37" s="154">
        <v>2</v>
      </c>
      <c r="H37" s="154" t="s">
        <v>10</v>
      </c>
      <c r="I37" s="154" t="s">
        <v>11</v>
      </c>
      <c r="J37" s="154">
        <v>1</v>
      </c>
      <c r="K37" s="154" t="s">
        <v>6</v>
      </c>
      <c r="L37" s="154">
        <f t="shared" si="11"/>
        <v>45</v>
      </c>
      <c r="M37" s="154">
        <v>100</v>
      </c>
      <c r="N37" s="155">
        <f t="shared" ref="N37:N41" si="25">IF(H37="必修",L37*M37/100,IF(T37=0,0,L37*M37/100))</f>
        <v>45</v>
      </c>
      <c r="O37" s="221">
        <f>'1年生'!Q13</f>
        <v>0</v>
      </c>
      <c r="P37" s="221">
        <f>'1年生'!R13</f>
        <v>0</v>
      </c>
      <c r="Q37" s="221">
        <f>'1年生'!S13</f>
        <v>0</v>
      </c>
      <c r="R37" s="221">
        <f>'1年生'!T13</f>
        <v>0</v>
      </c>
      <c r="S37" s="222">
        <f>'1年生'!O13</f>
        <v>0</v>
      </c>
      <c r="T37" s="222">
        <f>'1年生'!P13</f>
        <v>0</v>
      </c>
      <c r="U37" s="156" t="str">
        <f t="shared" ref="U37:U41" si="26">IF(S37="30分未満",1,IF(S37="30分～1時間",2,IF(S37="1～2時間",3,IF(S37="2～3時間",4,IF(S37="3時間以上",5,IF(S37=0,""))))))</f>
        <v/>
      </c>
      <c r="V37" s="157">
        <f t="shared" ref="V37:V41" si="27">L37*M37/100</f>
        <v>45</v>
      </c>
      <c r="W37" s="159">
        <f>V37/$N$47*100</f>
        <v>20</v>
      </c>
      <c r="X37" s="159">
        <f t="shared" ref="X37:X41" si="28">V37</f>
        <v>45</v>
      </c>
      <c r="Y37" s="160">
        <f>X37/$N$48*100</f>
        <v>8.3333333333333321</v>
      </c>
      <c r="Z37" s="156">
        <f t="shared" ref="Z37:Z41" si="29">IF(J37=1,Y37*T37/5,"")</f>
        <v>0</v>
      </c>
      <c r="AA37" s="156" t="str">
        <f t="shared" ref="AA37:AA41" si="30">IF(J37=2,Y37*T37/5,"")</f>
        <v/>
      </c>
      <c r="AB37" s="156" t="str">
        <f t="shared" ref="AB37:AB41" si="31">IF(J37=3,Y37*T37/5,"")</f>
        <v/>
      </c>
      <c r="AC37" s="156" t="str">
        <f t="shared" ref="AC37:AC41" si="32">IF(J37=4,Y37*T37/5,"")</f>
        <v/>
      </c>
      <c r="AD37" s="156" t="str">
        <f t="shared" ref="AD37:AD41" si="33">IF(J37=5,Y37*T37/5,"")</f>
        <v/>
      </c>
      <c r="AE37" s="161"/>
    </row>
    <row r="38" spans="2:31" ht="14.25" customHeight="1" x14ac:dyDescent="0.2">
      <c r="B38" s="514"/>
      <c r="C38" s="517"/>
      <c r="D38" s="514"/>
      <c r="E38" s="512"/>
      <c r="F38" s="131" t="s">
        <v>25</v>
      </c>
      <c r="G38" s="134">
        <v>4</v>
      </c>
      <c r="H38" s="134" t="s">
        <v>10</v>
      </c>
      <c r="I38" s="134" t="s">
        <v>11</v>
      </c>
      <c r="J38" s="134">
        <v>2</v>
      </c>
      <c r="K38" s="134" t="s">
        <v>6</v>
      </c>
      <c r="L38" s="134">
        <f t="shared" si="11"/>
        <v>90</v>
      </c>
      <c r="M38" s="134">
        <v>100</v>
      </c>
      <c r="N38" s="138">
        <f t="shared" si="25"/>
        <v>90</v>
      </c>
      <c r="O38" s="223">
        <f>'2年生'!Q13</f>
        <v>0</v>
      </c>
      <c r="P38" s="223">
        <f>'2年生'!R13</f>
        <v>0</v>
      </c>
      <c r="Q38" s="223">
        <f>'2年生'!S13</f>
        <v>0</v>
      </c>
      <c r="R38" s="223">
        <f>'2年生'!T13</f>
        <v>0</v>
      </c>
      <c r="S38" s="224">
        <f>'2年生'!O13</f>
        <v>0</v>
      </c>
      <c r="T38" s="224">
        <f>'2年生'!P13</f>
        <v>0</v>
      </c>
      <c r="U38" s="144" t="str">
        <f t="shared" si="26"/>
        <v/>
      </c>
      <c r="V38" s="139">
        <f t="shared" si="27"/>
        <v>90</v>
      </c>
      <c r="W38" s="140">
        <f>V38/$N$47*100</f>
        <v>40</v>
      </c>
      <c r="X38" s="140">
        <f t="shared" si="28"/>
        <v>90</v>
      </c>
      <c r="Y38" s="141">
        <f>X38/$N$48*100</f>
        <v>16.666666666666664</v>
      </c>
      <c r="Z38" s="144" t="str">
        <f t="shared" si="29"/>
        <v/>
      </c>
      <c r="AA38" s="144">
        <f t="shared" si="30"/>
        <v>0</v>
      </c>
      <c r="AB38" s="144" t="str">
        <f t="shared" si="31"/>
        <v/>
      </c>
      <c r="AC38" s="144" t="str">
        <f t="shared" si="32"/>
        <v/>
      </c>
      <c r="AD38" s="144" t="str">
        <f t="shared" si="33"/>
        <v/>
      </c>
      <c r="AE38" s="162"/>
    </row>
    <row r="39" spans="2:31" ht="14.25" customHeight="1" x14ac:dyDescent="0.2">
      <c r="B39" s="514"/>
      <c r="C39" s="517"/>
      <c r="D39" s="514"/>
      <c r="E39" s="512"/>
      <c r="F39" s="131" t="s">
        <v>26</v>
      </c>
      <c r="G39" s="134">
        <v>2</v>
      </c>
      <c r="H39" s="134" t="s">
        <v>10</v>
      </c>
      <c r="I39" s="134" t="s">
        <v>11</v>
      </c>
      <c r="J39" s="134">
        <v>3</v>
      </c>
      <c r="K39" s="134" t="s">
        <v>6</v>
      </c>
      <c r="L39" s="134">
        <f t="shared" si="11"/>
        <v>45</v>
      </c>
      <c r="M39" s="134">
        <v>100</v>
      </c>
      <c r="N39" s="138">
        <f t="shared" si="25"/>
        <v>45</v>
      </c>
      <c r="O39" s="223">
        <f>'3年生'!Q13</f>
        <v>0</v>
      </c>
      <c r="P39" s="223">
        <f>'3年生'!R13</f>
        <v>0</v>
      </c>
      <c r="Q39" s="223">
        <f>'3年生'!S13</f>
        <v>0</v>
      </c>
      <c r="R39" s="223">
        <f>'3年生'!T13</f>
        <v>0</v>
      </c>
      <c r="S39" s="224">
        <f>'3年生'!O13</f>
        <v>0</v>
      </c>
      <c r="T39" s="224">
        <f>'3年生'!P13</f>
        <v>0</v>
      </c>
      <c r="U39" s="144" t="str">
        <f t="shared" si="26"/>
        <v/>
      </c>
      <c r="V39" s="139">
        <f t="shared" si="27"/>
        <v>45</v>
      </c>
      <c r="W39" s="140">
        <f>V39/$N$47*100</f>
        <v>20</v>
      </c>
      <c r="X39" s="140">
        <f t="shared" si="28"/>
        <v>45</v>
      </c>
      <c r="Y39" s="141">
        <f>X39/$N$48*100</f>
        <v>8.3333333333333321</v>
      </c>
      <c r="Z39" s="144" t="str">
        <f t="shared" si="29"/>
        <v/>
      </c>
      <c r="AA39" s="144" t="str">
        <f t="shared" si="30"/>
        <v/>
      </c>
      <c r="AB39" s="144">
        <f t="shared" si="31"/>
        <v>0</v>
      </c>
      <c r="AC39" s="144" t="str">
        <f t="shared" si="32"/>
        <v/>
      </c>
      <c r="AD39" s="144" t="str">
        <f t="shared" si="33"/>
        <v/>
      </c>
      <c r="AE39" s="162"/>
    </row>
    <row r="40" spans="2:31" ht="14.25" customHeight="1" x14ac:dyDescent="0.2">
      <c r="B40" s="514"/>
      <c r="C40" s="517"/>
      <c r="D40" s="514"/>
      <c r="E40" s="512"/>
      <c r="F40" s="131" t="s">
        <v>324</v>
      </c>
      <c r="G40" s="134">
        <v>1</v>
      </c>
      <c r="H40" s="134" t="s">
        <v>10</v>
      </c>
      <c r="I40" s="134" t="s">
        <v>11</v>
      </c>
      <c r="J40" s="134">
        <v>4</v>
      </c>
      <c r="K40" s="134" t="s">
        <v>23</v>
      </c>
      <c r="L40" s="134">
        <f t="shared" si="11"/>
        <v>22.5</v>
      </c>
      <c r="M40" s="134">
        <v>100</v>
      </c>
      <c r="N40" s="138">
        <f t="shared" si="25"/>
        <v>22.5</v>
      </c>
      <c r="O40" s="223">
        <f>'4年生'!Q21</f>
        <v>0</v>
      </c>
      <c r="P40" s="223">
        <f>'4年生'!R21</f>
        <v>0</v>
      </c>
      <c r="Q40" s="223">
        <f>'4年生'!S21</f>
        <v>0</v>
      </c>
      <c r="R40" s="223">
        <f>'4年生'!T21</f>
        <v>0</v>
      </c>
      <c r="S40" s="224">
        <f>'4年生'!O21</f>
        <v>0</v>
      </c>
      <c r="T40" s="224">
        <f>'4年生'!P21</f>
        <v>0</v>
      </c>
      <c r="U40" s="144" t="str">
        <f t="shared" si="26"/>
        <v/>
      </c>
      <c r="V40" s="139">
        <f t="shared" si="27"/>
        <v>22.5</v>
      </c>
      <c r="W40" s="140">
        <f>V40/$N$47*100</f>
        <v>10</v>
      </c>
      <c r="X40" s="140">
        <f t="shared" si="28"/>
        <v>22.5</v>
      </c>
      <c r="Y40" s="141">
        <f>X40/$N$48*100</f>
        <v>4.1666666666666661</v>
      </c>
      <c r="Z40" s="144" t="str">
        <f t="shared" si="29"/>
        <v/>
      </c>
      <c r="AA40" s="144" t="str">
        <f t="shared" si="30"/>
        <v/>
      </c>
      <c r="AB40" s="144" t="str">
        <f t="shared" si="31"/>
        <v/>
      </c>
      <c r="AC40" s="144">
        <f t="shared" si="32"/>
        <v>0</v>
      </c>
      <c r="AD40" s="144" t="str">
        <f t="shared" si="33"/>
        <v/>
      </c>
      <c r="AE40" s="162"/>
    </row>
    <row r="41" spans="2:31" ht="14.25" customHeight="1" x14ac:dyDescent="0.2">
      <c r="B41" s="514"/>
      <c r="C41" s="517"/>
      <c r="D41" s="514"/>
      <c r="E41" s="512"/>
      <c r="F41" s="131" t="s">
        <v>27</v>
      </c>
      <c r="G41" s="134">
        <v>1</v>
      </c>
      <c r="H41" s="134" t="s">
        <v>10</v>
      </c>
      <c r="I41" s="134" t="s">
        <v>11</v>
      </c>
      <c r="J41" s="134">
        <v>5</v>
      </c>
      <c r="K41" s="134" t="s">
        <v>23</v>
      </c>
      <c r="L41" s="134">
        <f t="shared" si="11"/>
        <v>22.5</v>
      </c>
      <c r="M41" s="134">
        <v>100</v>
      </c>
      <c r="N41" s="138">
        <f t="shared" si="25"/>
        <v>22.5</v>
      </c>
      <c r="O41" s="223">
        <f>'5年生'!Q33</f>
        <v>0</v>
      </c>
      <c r="P41" s="223">
        <f>'5年生'!R33</f>
        <v>0</v>
      </c>
      <c r="Q41" s="223">
        <f>'5年生'!S33</f>
        <v>0</v>
      </c>
      <c r="R41" s="223">
        <f>'5年生'!T33</f>
        <v>0</v>
      </c>
      <c r="S41" s="224">
        <f>'5年生'!O33</f>
        <v>0</v>
      </c>
      <c r="T41" s="224">
        <f>'5年生'!P33</f>
        <v>0</v>
      </c>
      <c r="U41" s="144" t="str">
        <f t="shared" si="26"/>
        <v/>
      </c>
      <c r="V41" s="139">
        <f t="shared" si="27"/>
        <v>22.5</v>
      </c>
      <c r="W41" s="140">
        <f>V41/$N$47*100</f>
        <v>10</v>
      </c>
      <c r="X41" s="140">
        <f t="shared" si="28"/>
        <v>22.5</v>
      </c>
      <c r="Y41" s="141">
        <f>X41/$N$48*100</f>
        <v>4.1666666666666661</v>
      </c>
      <c r="Z41" s="144" t="str">
        <f t="shared" si="29"/>
        <v/>
      </c>
      <c r="AA41" s="144" t="str">
        <f t="shared" si="30"/>
        <v/>
      </c>
      <c r="AB41" s="144" t="str">
        <f t="shared" si="31"/>
        <v/>
      </c>
      <c r="AC41" s="144" t="str">
        <f t="shared" si="32"/>
        <v/>
      </c>
      <c r="AD41" s="144">
        <f t="shared" si="33"/>
        <v>0</v>
      </c>
      <c r="AE41" s="162"/>
    </row>
    <row r="42" spans="2:31" ht="14.25" customHeight="1" x14ac:dyDescent="0.2">
      <c r="B42" s="514"/>
      <c r="C42" s="517"/>
      <c r="D42" s="163"/>
      <c r="E42" s="136"/>
      <c r="F42" s="147" t="s">
        <v>186</v>
      </c>
      <c r="G42" s="148"/>
      <c r="H42" s="148"/>
      <c r="I42" s="148"/>
      <c r="J42" s="148">
        <v>1</v>
      </c>
      <c r="K42" s="148"/>
      <c r="L42" s="148" t="str">
        <f t="shared" si="11"/>
        <v/>
      </c>
      <c r="M42" s="148"/>
      <c r="N42" s="149"/>
      <c r="O42" s="227"/>
      <c r="P42" s="227"/>
      <c r="Q42" s="227"/>
      <c r="R42" s="228"/>
      <c r="S42" s="229"/>
      <c r="T42" s="229">
        <f>AE42</f>
        <v>0</v>
      </c>
      <c r="U42" s="150"/>
      <c r="V42" s="151"/>
      <c r="W42" s="152"/>
      <c r="X42" s="152"/>
      <c r="Y42" s="152"/>
      <c r="Z42" s="150">
        <f>SUM(Z37:Z41)</f>
        <v>0</v>
      </c>
      <c r="AA42" s="150"/>
      <c r="AB42" s="150"/>
      <c r="AC42" s="150"/>
      <c r="AD42" s="150"/>
      <c r="AE42" s="189">
        <f>SUM(Z42:AD42)/100</f>
        <v>0</v>
      </c>
    </row>
    <row r="43" spans="2:31" ht="14.25" customHeight="1" x14ac:dyDescent="0.2">
      <c r="B43" s="514"/>
      <c r="C43" s="517"/>
      <c r="D43" s="163"/>
      <c r="E43" s="136"/>
      <c r="F43" s="131" t="s">
        <v>187</v>
      </c>
      <c r="G43" s="134"/>
      <c r="H43" s="134"/>
      <c r="I43" s="134"/>
      <c r="J43" s="134">
        <v>2</v>
      </c>
      <c r="K43" s="134"/>
      <c r="L43" s="134" t="str">
        <f t="shared" si="11"/>
        <v/>
      </c>
      <c r="M43" s="134"/>
      <c r="N43" s="138"/>
      <c r="O43" s="230"/>
      <c r="P43" s="230"/>
      <c r="Q43" s="230"/>
      <c r="R43" s="223"/>
      <c r="S43" s="224"/>
      <c r="T43" s="224">
        <f t="shared" ref="T43:T46" si="34">AE43</f>
        <v>0</v>
      </c>
      <c r="U43" s="144"/>
      <c r="V43" s="139"/>
      <c r="W43" s="140"/>
      <c r="X43" s="140"/>
      <c r="Y43" s="140"/>
      <c r="Z43" s="144"/>
      <c r="AA43" s="144">
        <f>SUM(AA37:AA41)</f>
        <v>0</v>
      </c>
      <c r="AB43" s="144"/>
      <c r="AC43" s="144"/>
      <c r="AD43" s="144"/>
      <c r="AE43" s="164">
        <f>SUM(Z43:AD43)/100</f>
        <v>0</v>
      </c>
    </row>
    <row r="44" spans="2:31" ht="14.25" customHeight="1" x14ac:dyDescent="0.2">
      <c r="B44" s="514"/>
      <c r="C44" s="517"/>
      <c r="D44" s="163"/>
      <c r="E44" s="136"/>
      <c r="F44" s="131" t="s">
        <v>188</v>
      </c>
      <c r="G44" s="134"/>
      <c r="H44" s="134"/>
      <c r="I44" s="134"/>
      <c r="J44" s="134">
        <v>3</v>
      </c>
      <c r="K44" s="134"/>
      <c r="L44" s="134" t="str">
        <f t="shared" si="11"/>
        <v/>
      </c>
      <c r="M44" s="134"/>
      <c r="N44" s="138"/>
      <c r="O44" s="230"/>
      <c r="P44" s="230"/>
      <c r="Q44" s="230"/>
      <c r="R44" s="223"/>
      <c r="S44" s="224"/>
      <c r="T44" s="224">
        <f t="shared" si="34"/>
        <v>0</v>
      </c>
      <c r="U44" s="144"/>
      <c r="V44" s="139"/>
      <c r="W44" s="140"/>
      <c r="X44" s="140"/>
      <c r="Y44" s="140"/>
      <c r="Z44" s="144"/>
      <c r="AA44" s="144"/>
      <c r="AB44" s="144">
        <f>SUM(AB37:AB41)</f>
        <v>0</v>
      </c>
      <c r="AC44" s="144"/>
      <c r="AD44" s="144"/>
      <c r="AE44" s="164">
        <f t="shared" ref="AE44:AE46" si="35">SUM(Z44:AD44)/100</f>
        <v>0</v>
      </c>
    </row>
    <row r="45" spans="2:31" ht="14.25" customHeight="1" x14ac:dyDescent="0.2">
      <c r="B45" s="514"/>
      <c r="C45" s="517"/>
      <c r="D45" s="163"/>
      <c r="E45" s="136"/>
      <c r="F45" s="131" t="s">
        <v>189</v>
      </c>
      <c r="G45" s="134"/>
      <c r="H45" s="134"/>
      <c r="I45" s="134"/>
      <c r="J45" s="134">
        <v>4</v>
      </c>
      <c r="K45" s="134"/>
      <c r="L45" s="134" t="str">
        <f t="shared" si="11"/>
        <v/>
      </c>
      <c r="M45" s="134"/>
      <c r="N45" s="138"/>
      <c r="O45" s="230"/>
      <c r="P45" s="230"/>
      <c r="Q45" s="230"/>
      <c r="R45" s="223"/>
      <c r="S45" s="224"/>
      <c r="T45" s="224">
        <f t="shared" si="34"/>
        <v>0</v>
      </c>
      <c r="U45" s="144"/>
      <c r="V45" s="139"/>
      <c r="W45" s="140"/>
      <c r="X45" s="140"/>
      <c r="Y45" s="140"/>
      <c r="Z45" s="144"/>
      <c r="AA45" s="144"/>
      <c r="AB45" s="144"/>
      <c r="AC45" s="144">
        <f>SUM(AC37:AC41)</f>
        <v>0</v>
      </c>
      <c r="AD45" s="144"/>
      <c r="AE45" s="164">
        <f t="shared" si="35"/>
        <v>0</v>
      </c>
    </row>
    <row r="46" spans="2:31" ht="14.25" customHeight="1" x14ac:dyDescent="0.2">
      <c r="B46" s="514"/>
      <c r="C46" s="517"/>
      <c r="D46" s="163"/>
      <c r="E46" s="136"/>
      <c r="F46" s="131" t="s">
        <v>190</v>
      </c>
      <c r="G46" s="134"/>
      <c r="H46" s="134"/>
      <c r="I46" s="134"/>
      <c r="J46" s="134">
        <v>5</v>
      </c>
      <c r="K46" s="134"/>
      <c r="L46" s="134" t="str">
        <f t="shared" si="11"/>
        <v/>
      </c>
      <c r="M46" s="134"/>
      <c r="N46" s="138"/>
      <c r="O46" s="230"/>
      <c r="P46" s="230"/>
      <c r="Q46" s="230"/>
      <c r="R46" s="223"/>
      <c r="S46" s="224"/>
      <c r="T46" s="224">
        <f t="shared" si="34"/>
        <v>0</v>
      </c>
      <c r="U46" s="144"/>
      <c r="V46" s="139"/>
      <c r="W46" s="140"/>
      <c r="X46" s="140"/>
      <c r="Y46" s="140"/>
      <c r="Z46" s="144"/>
      <c r="AA46" s="144"/>
      <c r="AB46" s="144"/>
      <c r="AC46" s="144"/>
      <c r="AD46" s="144">
        <f>SUM(AD37:AD41)</f>
        <v>0</v>
      </c>
      <c r="AE46" s="164">
        <f t="shared" si="35"/>
        <v>0</v>
      </c>
    </row>
    <row r="47" spans="2:31" ht="14.25" customHeight="1" x14ac:dyDescent="0.2">
      <c r="B47" s="514"/>
      <c r="C47" s="517"/>
      <c r="D47" s="163"/>
      <c r="E47" s="136"/>
      <c r="F47" s="131" t="s">
        <v>33</v>
      </c>
      <c r="G47" s="134"/>
      <c r="H47" s="134"/>
      <c r="I47" s="134"/>
      <c r="J47" s="134">
        <v>5</v>
      </c>
      <c r="K47" s="134"/>
      <c r="L47" s="134" t="str">
        <f t="shared" si="11"/>
        <v/>
      </c>
      <c r="M47" s="134"/>
      <c r="N47" s="138">
        <f>SUM(N37:N41)</f>
        <v>225</v>
      </c>
      <c r="O47" s="230"/>
      <c r="P47" s="230"/>
      <c r="Q47" s="230"/>
      <c r="R47" s="223"/>
      <c r="S47" s="224"/>
      <c r="T47" s="224"/>
      <c r="U47" s="144"/>
      <c r="V47" s="139">
        <f>SUM(V37:V41)</f>
        <v>225</v>
      </c>
      <c r="W47" s="140"/>
      <c r="X47" s="140"/>
      <c r="Y47" s="140"/>
      <c r="Z47" s="144"/>
      <c r="AA47" s="144"/>
      <c r="AB47" s="144"/>
      <c r="AC47" s="144"/>
      <c r="AD47" s="144"/>
      <c r="AE47" s="164">
        <f>SUM(AE42:AE46)</f>
        <v>0</v>
      </c>
    </row>
    <row r="48" spans="2:31" ht="14.25" customHeight="1" thickBot="1" x14ac:dyDescent="0.25">
      <c r="B48" s="515"/>
      <c r="C48" s="518"/>
      <c r="D48" s="165"/>
      <c r="E48" s="166"/>
      <c r="F48" s="167" t="s">
        <v>35</v>
      </c>
      <c r="G48" s="168"/>
      <c r="H48" s="168"/>
      <c r="I48" s="168"/>
      <c r="J48" s="168">
        <v>5</v>
      </c>
      <c r="K48" s="168"/>
      <c r="L48" s="168" t="str">
        <f t="shared" si="11"/>
        <v/>
      </c>
      <c r="M48" s="168"/>
      <c r="N48" s="169">
        <f>N36+N47</f>
        <v>540</v>
      </c>
      <c r="O48" s="231"/>
      <c r="P48" s="231"/>
      <c r="Q48" s="231"/>
      <c r="R48" s="232"/>
      <c r="S48" s="233"/>
      <c r="T48" s="233"/>
      <c r="U48" s="170"/>
      <c r="V48" s="171">
        <f>$V$36+$V$47</f>
        <v>832.5</v>
      </c>
      <c r="W48" s="172"/>
      <c r="X48" s="172"/>
      <c r="Y48" s="172"/>
      <c r="Z48" s="170">
        <f>SUM(Z31:Z35)+SUM(Z42:Z46)</f>
        <v>0</v>
      </c>
      <c r="AA48" s="170">
        <f>SUM(AA31:AA35)+SUM(AA42:AA46)</f>
        <v>0</v>
      </c>
      <c r="AB48" s="170">
        <f>SUM(AB31:AB35)+SUM(AB42:AB46)</f>
        <v>0</v>
      </c>
      <c r="AC48" s="170">
        <f>SUM(AC31:AC35)+SUM(AC42:AC46)</f>
        <v>0</v>
      </c>
      <c r="AD48" s="170">
        <f>SUM(AD31:AD35)+SUM(AD42:AD46)</f>
        <v>0</v>
      </c>
      <c r="AE48" s="344">
        <f>AE36+AE47</f>
        <v>0</v>
      </c>
    </row>
    <row r="49" spans="2:31" ht="14.25" customHeight="1" thickBot="1" x14ac:dyDescent="0.25">
      <c r="B49" s="513" t="s">
        <v>37</v>
      </c>
      <c r="C49" s="516" t="s">
        <v>140</v>
      </c>
      <c r="D49" s="179">
        <v>1</v>
      </c>
      <c r="E49" s="180" t="s">
        <v>38</v>
      </c>
      <c r="F49" s="333" t="s">
        <v>39</v>
      </c>
      <c r="G49" s="334">
        <v>2</v>
      </c>
      <c r="H49" s="335" t="s">
        <v>10</v>
      </c>
      <c r="I49" s="335" t="s">
        <v>176</v>
      </c>
      <c r="J49" s="335">
        <v>4</v>
      </c>
      <c r="K49" s="335" t="s">
        <v>23</v>
      </c>
      <c r="L49" s="335">
        <f t="shared" si="11"/>
        <v>22.5</v>
      </c>
      <c r="M49" s="335">
        <v>50</v>
      </c>
      <c r="N49" s="336">
        <f>IF(H49="必修",L49*M49/100,IF(T49=0,0,L49*M49/100))</f>
        <v>11.25</v>
      </c>
      <c r="O49" s="337">
        <f>'4年生'!Q26</f>
        <v>0</v>
      </c>
      <c r="P49" s="337">
        <f>'4年生'!R26</f>
        <v>0</v>
      </c>
      <c r="Q49" s="337">
        <f>'4年生'!S26</f>
        <v>0</v>
      </c>
      <c r="R49" s="337">
        <f>'4年生'!T26</f>
        <v>0</v>
      </c>
      <c r="S49" s="338">
        <f>'4年生'!O26</f>
        <v>0</v>
      </c>
      <c r="T49" s="338">
        <f>'4年生'!P26</f>
        <v>0</v>
      </c>
      <c r="U49" s="339" t="str">
        <f>IF(S49="30分未満",1,IF(S49="30分～1時間",2,IF(S49="1～2時間",3,IF(S49="2～3時間",4,IF(S49="3時間以上",5,IF(S49=0,""))))))</f>
        <v/>
      </c>
      <c r="V49" s="340">
        <f>L49*M49/100</f>
        <v>11.25</v>
      </c>
      <c r="W49" s="341">
        <f>V49/$N$55*100</f>
        <v>100</v>
      </c>
      <c r="X49" s="341">
        <f>V49</f>
        <v>11.25</v>
      </c>
      <c r="Y49" s="342">
        <f>X49/$N$63*100</f>
        <v>50</v>
      </c>
      <c r="Z49" s="339" t="str">
        <f>IF(J49=1,Y49*T49/5,"")</f>
        <v/>
      </c>
      <c r="AA49" s="339" t="str">
        <f>IF(J49=2,Y49*T49/5,"")</f>
        <v/>
      </c>
      <c r="AB49" s="339" t="str">
        <f>IF(J49=3,Y49*T49/5,"")</f>
        <v/>
      </c>
      <c r="AC49" s="339">
        <f>IF(J49=4,Y49*T49/5,"")</f>
        <v>0</v>
      </c>
      <c r="AD49" s="339" t="str">
        <f>IF(J49=5,Y49*T49/5,"")</f>
        <v/>
      </c>
      <c r="AE49" s="343"/>
    </row>
    <row r="50" spans="2:31" ht="14.25" customHeight="1" thickTop="1" x14ac:dyDescent="0.2">
      <c r="B50" s="514"/>
      <c r="C50" s="517"/>
      <c r="D50" s="163"/>
      <c r="E50" s="136"/>
      <c r="F50" s="147" t="s">
        <v>191</v>
      </c>
      <c r="G50" s="148"/>
      <c r="H50" s="148"/>
      <c r="I50" s="148"/>
      <c r="J50" s="148">
        <v>1</v>
      </c>
      <c r="K50" s="148"/>
      <c r="L50" s="148" t="str">
        <f t="shared" si="11"/>
        <v/>
      </c>
      <c r="M50" s="148"/>
      <c r="N50" s="149"/>
      <c r="O50" s="227"/>
      <c r="P50" s="227"/>
      <c r="Q50" s="227"/>
      <c r="R50" s="228"/>
      <c r="S50" s="229"/>
      <c r="T50" s="229">
        <f>AE50</f>
        <v>0</v>
      </c>
      <c r="U50" s="150"/>
      <c r="V50" s="151"/>
      <c r="W50" s="152"/>
      <c r="X50" s="152"/>
      <c r="Y50" s="152"/>
      <c r="Z50" s="150">
        <f>SUM(Z49:Z49)</f>
        <v>0</v>
      </c>
      <c r="AA50" s="150"/>
      <c r="AB50" s="150"/>
      <c r="AC50" s="150"/>
      <c r="AD50" s="150"/>
      <c r="AE50" s="189">
        <f>SUM(Z50:AD50)/100</f>
        <v>0</v>
      </c>
    </row>
    <row r="51" spans="2:31" ht="14.25" customHeight="1" x14ac:dyDescent="0.2">
      <c r="B51" s="514"/>
      <c r="C51" s="517"/>
      <c r="D51" s="163"/>
      <c r="E51" s="136"/>
      <c r="F51" s="131" t="s">
        <v>192</v>
      </c>
      <c r="G51" s="134"/>
      <c r="H51" s="134"/>
      <c r="I51" s="134"/>
      <c r="J51" s="134">
        <v>2</v>
      </c>
      <c r="K51" s="134"/>
      <c r="L51" s="134" t="str">
        <f t="shared" si="11"/>
        <v/>
      </c>
      <c r="M51" s="134"/>
      <c r="N51" s="138"/>
      <c r="O51" s="230"/>
      <c r="P51" s="230"/>
      <c r="Q51" s="230"/>
      <c r="R51" s="223"/>
      <c r="S51" s="224"/>
      <c r="T51" s="224">
        <f t="shared" ref="T51:T54" si="36">AE51</f>
        <v>0</v>
      </c>
      <c r="U51" s="144"/>
      <c r="V51" s="139"/>
      <c r="W51" s="140"/>
      <c r="X51" s="140"/>
      <c r="Y51" s="140"/>
      <c r="Z51" s="144"/>
      <c r="AA51" s="144">
        <f>SUM(AA49:AA49)</f>
        <v>0</v>
      </c>
      <c r="AB51" s="144"/>
      <c r="AC51" s="144"/>
      <c r="AD51" s="144"/>
      <c r="AE51" s="164">
        <f>SUM(Z51:AD51)/100</f>
        <v>0</v>
      </c>
    </row>
    <row r="52" spans="2:31" ht="14.25" customHeight="1" x14ac:dyDescent="0.2">
      <c r="B52" s="514"/>
      <c r="C52" s="517"/>
      <c r="D52" s="163"/>
      <c r="E52" s="136"/>
      <c r="F52" s="131" t="s">
        <v>193</v>
      </c>
      <c r="G52" s="134"/>
      <c r="H52" s="134"/>
      <c r="I52" s="134"/>
      <c r="J52" s="134">
        <v>3</v>
      </c>
      <c r="K52" s="134"/>
      <c r="L52" s="134" t="str">
        <f t="shared" si="11"/>
        <v/>
      </c>
      <c r="M52" s="134"/>
      <c r="N52" s="138"/>
      <c r="O52" s="230"/>
      <c r="P52" s="230"/>
      <c r="Q52" s="230"/>
      <c r="R52" s="223"/>
      <c r="S52" s="224"/>
      <c r="T52" s="224">
        <f t="shared" si="36"/>
        <v>0</v>
      </c>
      <c r="U52" s="144"/>
      <c r="V52" s="139"/>
      <c r="W52" s="140"/>
      <c r="X52" s="140"/>
      <c r="Y52" s="140"/>
      <c r="Z52" s="144"/>
      <c r="AA52" s="144"/>
      <c r="AB52" s="144">
        <f>SUM(AB49:AB49)</f>
        <v>0</v>
      </c>
      <c r="AC52" s="144"/>
      <c r="AD52" s="144"/>
      <c r="AE52" s="164">
        <f>SUM(Z52:AD52)/100</f>
        <v>0</v>
      </c>
    </row>
    <row r="53" spans="2:31" ht="14.25" customHeight="1" x14ac:dyDescent="0.2">
      <c r="B53" s="514"/>
      <c r="C53" s="517"/>
      <c r="D53" s="163"/>
      <c r="E53" s="136"/>
      <c r="F53" s="131" t="s">
        <v>194</v>
      </c>
      <c r="G53" s="134"/>
      <c r="H53" s="134"/>
      <c r="I53" s="134"/>
      <c r="J53" s="134">
        <v>4</v>
      </c>
      <c r="K53" s="134"/>
      <c r="L53" s="134" t="str">
        <f t="shared" si="11"/>
        <v/>
      </c>
      <c r="M53" s="134"/>
      <c r="N53" s="138"/>
      <c r="O53" s="230"/>
      <c r="P53" s="230"/>
      <c r="Q53" s="230"/>
      <c r="R53" s="223"/>
      <c r="S53" s="224"/>
      <c r="T53" s="224">
        <f t="shared" si="36"/>
        <v>0</v>
      </c>
      <c r="U53" s="144"/>
      <c r="V53" s="139"/>
      <c r="W53" s="140"/>
      <c r="X53" s="140"/>
      <c r="Y53" s="140"/>
      <c r="Z53" s="144"/>
      <c r="AA53" s="144"/>
      <c r="AB53" s="144"/>
      <c r="AC53" s="144">
        <f>SUM(AC49:AC49)</f>
        <v>0</v>
      </c>
      <c r="AD53" s="144"/>
      <c r="AE53" s="164">
        <f>SUM(Z53:AD53)/100</f>
        <v>0</v>
      </c>
    </row>
    <row r="54" spans="2:31" ht="14.25" customHeight="1" x14ac:dyDescent="0.2">
      <c r="B54" s="514"/>
      <c r="C54" s="517"/>
      <c r="D54" s="163"/>
      <c r="E54" s="136"/>
      <c r="F54" s="131" t="s">
        <v>195</v>
      </c>
      <c r="G54" s="134"/>
      <c r="H54" s="134"/>
      <c r="I54" s="134"/>
      <c r="J54" s="134">
        <v>5</v>
      </c>
      <c r="K54" s="134"/>
      <c r="L54" s="134" t="str">
        <f t="shared" si="11"/>
        <v/>
      </c>
      <c r="M54" s="134"/>
      <c r="N54" s="138"/>
      <c r="O54" s="230"/>
      <c r="P54" s="230"/>
      <c r="Q54" s="230"/>
      <c r="R54" s="223"/>
      <c r="S54" s="224"/>
      <c r="T54" s="224">
        <f t="shared" si="36"/>
        <v>0</v>
      </c>
      <c r="U54" s="144"/>
      <c r="V54" s="139"/>
      <c r="W54" s="140"/>
      <c r="X54" s="140"/>
      <c r="Y54" s="140"/>
      <c r="Z54" s="144"/>
      <c r="AA54" s="144"/>
      <c r="AB54" s="144"/>
      <c r="AC54" s="144"/>
      <c r="AD54" s="144">
        <f>SUM(AD49:AD49)</f>
        <v>0</v>
      </c>
      <c r="AE54" s="164">
        <f>SUM(Z54:AD54)</f>
        <v>0</v>
      </c>
    </row>
    <row r="55" spans="2:31" ht="14.25" customHeight="1" thickBot="1" x14ac:dyDescent="0.25">
      <c r="B55" s="514"/>
      <c r="C55" s="517"/>
      <c r="D55" s="165"/>
      <c r="E55" s="166"/>
      <c r="F55" s="167" t="s">
        <v>41</v>
      </c>
      <c r="G55" s="168"/>
      <c r="H55" s="168"/>
      <c r="I55" s="168"/>
      <c r="J55" s="168">
        <v>5</v>
      </c>
      <c r="K55" s="168"/>
      <c r="L55" s="168" t="str">
        <f t="shared" si="11"/>
        <v/>
      </c>
      <c r="M55" s="168"/>
      <c r="N55" s="169">
        <f>SUM(N49)</f>
        <v>11.25</v>
      </c>
      <c r="O55" s="231"/>
      <c r="P55" s="231"/>
      <c r="Q55" s="231"/>
      <c r="R55" s="232"/>
      <c r="S55" s="233"/>
      <c r="T55" s="233"/>
      <c r="U55" s="170"/>
      <c r="V55" s="171">
        <f>SUM(V49:V49)</f>
        <v>11.25</v>
      </c>
      <c r="W55" s="172"/>
      <c r="X55" s="172"/>
      <c r="Y55" s="172"/>
      <c r="Z55" s="170"/>
      <c r="AA55" s="170"/>
      <c r="AB55" s="170"/>
      <c r="AC55" s="170"/>
      <c r="AD55" s="170"/>
      <c r="AE55" s="181">
        <f>SUM(AE50:AE54)</f>
        <v>0</v>
      </c>
    </row>
    <row r="56" spans="2:31" ht="14.25" customHeight="1" x14ac:dyDescent="0.2">
      <c r="B56" s="514"/>
      <c r="C56" s="517"/>
      <c r="D56" s="179">
        <v>2</v>
      </c>
      <c r="E56" s="180" t="s">
        <v>40</v>
      </c>
      <c r="F56" s="174" t="s">
        <v>39</v>
      </c>
      <c r="G56" s="154">
        <v>2</v>
      </c>
      <c r="H56" s="154" t="s">
        <v>10</v>
      </c>
      <c r="I56" s="154" t="s">
        <v>176</v>
      </c>
      <c r="J56" s="154">
        <v>4</v>
      </c>
      <c r="K56" s="154" t="s">
        <v>23</v>
      </c>
      <c r="L56" s="154">
        <f t="shared" si="11"/>
        <v>22.5</v>
      </c>
      <c r="M56" s="154">
        <v>50</v>
      </c>
      <c r="N56" s="155">
        <f>IF(H56="必修",L56*M56/100,IF(T56=0,0,L56*M56/100))</f>
        <v>11.25</v>
      </c>
      <c r="O56" s="234"/>
      <c r="P56" s="234"/>
      <c r="Q56" s="234"/>
      <c r="R56" s="221"/>
      <c r="S56" s="222"/>
      <c r="T56" s="222">
        <f t="shared" ref="T56" si="37">T49</f>
        <v>0</v>
      </c>
      <c r="U56" s="182"/>
      <c r="V56" s="157">
        <f>L56*M56/100</f>
        <v>11.25</v>
      </c>
      <c r="W56" s="159">
        <f>V56/$N$62*100</f>
        <v>100</v>
      </c>
      <c r="X56" s="159">
        <f>V56</f>
        <v>11.25</v>
      </c>
      <c r="Y56" s="160">
        <f>X56/$N$63*100</f>
        <v>50</v>
      </c>
      <c r="Z56" s="156" t="str">
        <f>IF(J56=1,Y56*T56/5,"")</f>
        <v/>
      </c>
      <c r="AA56" s="156" t="str">
        <f>IF(J56=2,Y56*T56/5,"")</f>
        <v/>
      </c>
      <c r="AB56" s="156" t="str">
        <f>IF(J56=3,Y56*T56/5,"")</f>
        <v/>
      </c>
      <c r="AC56" s="156">
        <f>IF(J56=4,Y56*T56/5,"")</f>
        <v>0</v>
      </c>
      <c r="AD56" s="156" t="str">
        <f>IF(J56=5,Y56*T56/5,"")</f>
        <v/>
      </c>
      <c r="AE56" s="161"/>
    </row>
    <row r="57" spans="2:31" ht="14.25" customHeight="1" x14ac:dyDescent="0.2">
      <c r="B57" s="514"/>
      <c r="C57" s="517"/>
      <c r="D57" s="163"/>
      <c r="E57" s="136"/>
      <c r="F57" s="131" t="s">
        <v>196</v>
      </c>
      <c r="G57" s="134"/>
      <c r="H57" s="134"/>
      <c r="I57" s="134"/>
      <c r="J57" s="134">
        <v>1</v>
      </c>
      <c r="K57" s="134"/>
      <c r="L57" s="134" t="str">
        <f t="shared" si="11"/>
        <v/>
      </c>
      <c r="M57" s="134"/>
      <c r="N57" s="138"/>
      <c r="O57" s="230"/>
      <c r="P57" s="230"/>
      <c r="Q57" s="230"/>
      <c r="R57" s="223"/>
      <c r="S57" s="224"/>
      <c r="T57" s="224">
        <f>AE57</f>
        <v>0</v>
      </c>
      <c r="U57" s="144"/>
      <c r="V57" s="139"/>
      <c r="W57" s="140"/>
      <c r="X57" s="140"/>
      <c r="Y57" s="140"/>
      <c r="Z57" s="144">
        <f>SUM(Z56:Z56)</f>
        <v>0</v>
      </c>
      <c r="AA57" s="144"/>
      <c r="AB57" s="144"/>
      <c r="AC57" s="144"/>
      <c r="AD57" s="144"/>
      <c r="AE57" s="164">
        <f>SUM(Z57:AD57)/100</f>
        <v>0</v>
      </c>
    </row>
    <row r="58" spans="2:31" ht="14.25" customHeight="1" x14ac:dyDescent="0.2">
      <c r="B58" s="514"/>
      <c r="C58" s="517"/>
      <c r="D58" s="163"/>
      <c r="E58" s="136"/>
      <c r="F58" s="131" t="s">
        <v>197</v>
      </c>
      <c r="G58" s="134"/>
      <c r="H58" s="134"/>
      <c r="I58" s="134"/>
      <c r="J58" s="134">
        <v>2</v>
      </c>
      <c r="K58" s="134"/>
      <c r="L58" s="134" t="str">
        <f t="shared" si="11"/>
        <v/>
      </c>
      <c r="M58" s="134"/>
      <c r="N58" s="138"/>
      <c r="O58" s="230"/>
      <c r="P58" s="230"/>
      <c r="Q58" s="230"/>
      <c r="R58" s="223"/>
      <c r="S58" s="224"/>
      <c r="T58" s="224">
        <f t="shared" ref="T58:T61" si="38">AE58</f>
        <v>0</v>
      </c>
      <c r="U58" s="144"/>
      <c r="V58" s="139"/>
      <c r="W58" s="140"/>
      <c r="X58" s="140"/>
      <c r="Y58" s="140"/>
      <c r="Z58" s="144"/>
      <c r="AA58" s="144">
        <f>SUM(AA56:AA56)</f>
        <v>0</v>
      </c>
      <c r="AB58" s="144"/>
      <c r="AC58" s="144"/>
      <c r="AD58" s="144"/>
      <c r="AE58" s="164">
        <f>SUM(Z58:AD58)/100</f>
        <v>0</v>
      </c>
    </row>
    <row r="59" spans="2:31" ht="14.25" customHeight="1" x14ac:dyDescent="0.2">
      <c r="B59" s="514"/>
      <c r="C59" s="517"/>
      <c r="D59" s="163"/>
      <c r="E59" s="136"/>
      <c r="F59" s="131" t="s">
        <v>198</v>
      </c>
      <c r="G59" s="134"/>
      <c r="H59" s="134"/>
      <c r="I59" s="134"/>
      <c r="J59" s="134">
        <v>3</v>
      </c>
      <c r="K59" s="134"/>
      <c r="L59" s="134" t="str">
        <f t="shared" si="11"/>
        <v/>
      </c>
      <c r="M59" s="134"/>
      <c r="N59" s="138"/>
      <c r="O59" s="230"/>
      <c r="P59" s="230"/>
      <c r="Q59" s="230"/>
      <c r="R59" s="223"/>
      <c r="S59" s="224"/>
      <c r="T59" s="224">
        <f t="shared" si="38"/>
        <v>0</v>
      </c>
      <c r="U59" s="144"/>
      <c r="V59" s="139"/>
      <c r="W59" s="140"/>
      <c r="X59" s="140"/>
      <c r="Y59" s="140"/>
      <c r="Z59" s="144"/>
      <c r="AA59" s="144"/>
      <c r="AB59" s="144">
        <f>SUM(AB56:AB56)</f>
        <v>0</v>
      </c>
      <c r="AC59" s="144"/>
      <c r="AD59" s="144"/>
      <c r="AE59" s="164">
        <f>SUM(Z59:AD59)/100</f>
        <v>0</v>
      </c>
    </row>
    <row r="60" spans="2:31" ht="14.25" customHeight="1" x14ac:dyDescent="0.2">
      <c r="B60" s="514"/>
      <c r="C60" s="517"/>
      <c r="D60" s="163"/>
      <c r="E60" s="136"/>
      <c r="F60" s="131" t="s">
        <v>199</v>
      </c>
      <c r="G60" s="134"/>
      <c r="H60" s="134"/>
      <c r="I60" s="134"/>
      <c r="J60" s="134">
        <v>4</v>
      </c>
      <c r="K60" s="134"/>
      <c r="L60" s="134" t="str">
        <f t="shared" si="11"/>
        <v/>
      </c>
      <c r="M60" s="134"/>
      <c r="N60" s="138"/>
      <c r="O60" s="230"/>
      <c r="P60" s="230"/>
      <c r="Q60" s="230"/>
      <c r="R60" s="223"/>
      <c r="S60" s="224"/>
      <c r="T60" s="224">
        <f t="shared" si="38"/>
        <v>0</v>
      </c>
      <c r="U60" s="144"/>
      <c r="V60" s="139"/>
      <c r="W60" s="140"/>
      <c r="X60" s="140"/>
      <c r="Y60" s="140"/>
      <c r="Z60" s="144"/>
      <c r="AA60" s="144"/>
      <c r="AB60" s="144"/>
      <c r="AC60" s="144">
        <f>SUM(AC56:AC56)</f>
        <v>0</v>
      </c>
      <c r="AD60" s="144"/>
      <c r="AE60" s="164">
        <f>SUM(Z60:AD60)/100</f>
        <v>0</v>
      </c>
    </row>
    <row r="61" spans="2:31" ht="14.25" customHeight="1" x14ac:dyDescent="0.2">
      <c r="B61" s="514"/>
      <c r="C61" s="517"/>
      <c r="D61" s="163"/>
      <c r="E61" s="136"/>
      <c r="F61" s="131" t="s">
        <v>200</v>
      </c>
      <c r="G61" s="134"/>
      <c r="H61" s="134"/>
      <c r="I61" s="134"/>
      <c r="J61" s="134">
        <v>5</v>
      </c>
      <c r="K61" s="134"/>
      <c r="L61" s="134" t="str">
        <f t="shared" si="11"/>
        <v/>
      </c>
      <c r="M61" s="134"/>
      <c r="N61" s="138"/>
      <c r="O61" s="230"/>
      <c r="P61" s="230"/>
      <c r="Q61" s="230"/>
      <c r="R61" s="223"/>
      <c r="S61" s="224"/>
      <c r="T61" s="224">
        <f t="shared" si="38"/>
        <v>0</v>
      </c>
      <c r="U61" s="144"/>
      <c r="V61" s="139"/>
      <c r="W61" s="140"/>
      <c r="X61" s="140"/>
      <c r="Y61" s="140"/>
      <c r="Z61" s="144"/>
      <c r="AA61" s="144"/>
      <c r="AB61" s="144"/>
      <c r="AC61" s="144"/>
      <c r="AD61" s="144">
        <f>SUM(AD56:AD56)</f>
        <v>0</v>
      </c>
      <c r="AE61" s="164">
        <f>SUM(Z61:AD61)/100</f>
        <v>0</v>
      </c>
    </row>
    <row r="62" spans="2:31" ht="14.25" customHeight="1" x14ac:dyDescent="0.2">
      <c r="B62" s="514"/>
      <c r="C62" s="517"/>
      <c r="D62" s="163"/>
      <c r="E62" s="136"/>
      <c r="F62" s="131" t="s">
        <v>42</v>
      </c>
      <c r="G62" s="134"/>
      <c r="H62" s="134"/>
      <c r="I62" s="134"/>
      <c r="J62" s="134">
        <v>5</v>
      </c>
      <c r="K62" s="134"/>
      <c r="L62" s="134" t="str">
        <f t="shared" si="11"/>
        <v/>
      </c>
      <c r="M62" s="134"/>
      <c r="N62" s="138">
        <f>SUM(N56)</f>
        <v>11.25</v>
      </c>
      <c r="O62" s="230"/>
      <c r="P62" s="230"/>
      <c r="Q62" s="230"/>
      <c r="R62" s="223"/>
      <c r="S62" s="224"/>
      <c r="T62" s="224"/>
      <c r="U62" s="144"/>
      <c r="V62" s="139">
        <f>SUM(V56)</f>
        <v>11.25</v>
      </c>
      <c r="W62" s="140"/>
      <c r="X62" s="140"/>
      <c r="Y62" s="140"/>
      <c r="Z62" s="144"/>
      <c r="AA62" s="144"/>
      <c r="AB62" s="144"/>
      <c r="AC62" s="144"/>
      <c r="AD62" s="144"/>
      <c r="AE62" s="178">
        <f>SUM(AE57:AE61)</f>
        <v>0</v>
      </c>
    </row>
    <row r="63" spans="2:31" ht="14.25" customHeight="1" thickBot="1" x14ac:dyDescent="0.25">
      <c r="B63" s="515"/>
      <c r="C63" s="518"/>
      <c r="D63" s="165"/>
      <c r="E63" s="166"/>
      <c r="F63" s="167" t="s">
        <v>43</v>
      </c>
      <c r="G63" s="168"/>
      <c r="H63" s="168"/>
      <c r="I63" s="168"/>
      <c r="J63" s="168">
        <v>5</v>
      </c>
      <c r="K63" s="168"/>
      <c r="L63" s="168" t="str">
        <f t="shared" si="11"/>
        <v/>
      </c>
      <c r="M63" s="168"/>
      <c r="N63" s="169">
        <f>N55+N62</f>
        <v>22.5</v>
      </c>
      <c r="O63" s="231"/>
      <c r="P63" s="231"/>
      <c r="Q63" s="231"/>
      <c r="R63" s="232"/>
      <c r="S63" s="233"/>
      <c r="T63" s="233"/>
      <c r="U63" s="170"/>
      <c r="V63" s="171">
        <f>$V$55+$V$62</f>
        <v>22.5</v>
      </c>
      <c r="W63" s="172"/>
      <c r="X63" s="172"/>
      <c r="Y63" s="172"/>
      <c r="Z63" s="170">
        <f>SUM(Z50:Z54)+SUM(Z57:Z61)</f>
        <v>0</v>
      </c>
      <c r="AA63" s="170">
        <f t="shared" ref="AA63:AD63" si="39">SUM(AA50:AA54)+SUM(AA57:AA61)</f>
        <v>0</v>
      </c>
      <c r="AB63" s="170">
        <f t="shared" si="39"/>
        <v>0</v>
      </c>
      <c r="AC63" s="170">
        <f t="shared" si="39"/>
        <v>0</v>
      </c>
      <c r="AD63" s="170">
        <f t="shared" si="39"/>
        <v>0</v>
      </c>
      <c r="AE63" s="173">
        <f>AE55+AE62</f>
        <v>0</v>
      </c>
    </row>
    <row r="64" spans="2:31" ht="14.25" customHeight="1" x14ac:dyDescent="0.2">
      <c r="B64" s="513" t="s">
        <v>1</v>
      </c>
      <c r="C64" s="516" t="s">
        <v>44</v>
      </c>
      <c r="D64" s="513">
        <v>1</v>
      </c>
      <c r="E64" s="511" t="s">
        <v>45</v>
      </c>
      <c r="F64" s="174" t="s">
        <v>47</v>
      </c>
      <c r="G64" s="175">
        <v>2</v>
      </c>
      <c r="H64" s="154" t="s">
        <v>10</v>
      </c>
      <c r="I64" s="154" t="s">
        <v>11</v>
      </c>
      <c r="J64" s="154">
        <v>1</v>
      </c>
      <c r="K64" s="154" t="s">
        <v>6</v>
      </c>
      <c r="L64" s="154">
        <f t="shared" si="11"/>
        <v>45</v>
      </c>
      <c r="M64" s="154">
        <v>100</v>
      </c>
      <c r="N64" s="155">
        <f t="shared" ref="N64:N86" si="40">IF(H64="必修",L64*M64/100,IF(T64=0,0,L64*M64/100))</f>
        <v>45</v>
      </c>
      <c r="O64" s="221">
        <f>'1年生'!Q27</f>
        <v>0</v>
      </c>
      <c r="P64" s="221">
        <f>'1年生'!R27</f>
        <v>0</v>
      </c>
      <c r="Q64" s="221">
        <f>'1年生'!S27</f>
        <v>0</v>
      </c>
      <c r="R64" s="221">
        <f>'1年生'!T27</f>
        <v>0</v>
      </c>
      <c r="S64" s="222">
        <f>'1年生'!O27</f>
        <v>0</v>
      </c>
      <c r="T64" s="222">
        <f>'1年生'!P27</f>
        <v>0</v>
      </c>
      <c r="U64" s="156" t="str">
        <f t="shared" ref="U64:U86" si="41">IF(S64="30分未満",1,IF(S64="30分～1時間",2,IF(S64="1～2時間",3,IF(S64="2～3時間",4,IF(S64="3時間以上",5,IF(S64=0,""))))))</f>
        <v/>
      </c>
      <c r="V64" s="157">
        <f t="shared" ref="V64:V86" si="42">L64*M64/100</f>
        <v>45</v>
      </c>
      <c r="W64" s="159">
        <f>V64/$N$92*100</f>
        <v>5.8823529411764701</v>
      </c>
      <c r="X64" s="159">
        <f t="shared" ref="X64:X86" si="43">V64</f>
        <v>45</v>
      </c>
      <c r="Y64" s="160">
        <f>X64/$N$104*100</f>
        <v>4.8780487804878048</v>
      </c>
      <c r="Z64" s="156">
        <f t="shared" ref="Z64:Z86" si="44">IF(J64=1,Y64*T64/5,"")</f>
        <v>0</v>
      </c>
      <c r="AA64" s="156" t="str">
        <f t="shared" ref="AA64:AA86" si="45">IF(J64=2,Y64*T64/5,"")</f>
        <v/>
      </c>
      <c r="AB64" s="156" t="str">
        <f t="shared" ref="AB64:AB86" si="46">IF(J64=3,Y64*T64/5,"")</f>
        <v/>
      </c>
      <c r="AC64" s="156" t="str">
        <f t="shared" ref="AC64:AC86" si="47">IF(J64=4,Y64*T64/5,"")</f>
        <v/>
      </c>
      <c r="AD64" s="156" t="str">
        <f t="shared" ref="AD64:AD86" si="48">IF(J64=5,Y64*T64/5,"")</f>
        <v/>
      </c>
      <c r="AE64" s="161"/>
    </row>
    <row r="65" spans="2:31" ht="14.25" customHeight="1" x14ac:dyDescent="0.2">
      <c r="B65" s="514"/>
      <c r="C65" s="517"/>
      <c r="D65" s="514"/>
      <c r="E65" s="512"/>
      <c r="F65" s="132" t="s">
        <v>48</v>
      </c>
      <c r="G65" s="133">
        <v>4</v>
      </c>
      <c r="H65" s="134" t="s">
        <v>10</v>
      </c>
      <c r="I65" s="134" t="s">
        <v>11</v>
      </c>
      <c r="J65" s="134">
        <v>1</v>
      </c>
      <c r="K65" s="134" t="s">
        <v>6</v>
      </c>
      <c r="L65" s="134">
        <f t="shared" si="11"/>
        <v>90</v>
      </c>
      <c r="M65" s="134">
        <v>100</v>
      </c>
      <c r="N65" s="138">
        <f t="shared" si="40"/>
        <v>90</v>
      </c>
      <c r="O65" s="223">
        <f>'1年生'!Q28</f>
        <v>0</v>
      </c>
      <c r="P65" s="223">
        <f>'1年生'!R28</f>
        <v>0</v>
      </c>
      <c r="Q65" s="223">
        <f>'1年生'!S28</f>
        <v>0</v>
      </c>
      <c r="R65" s="223">
        <f>'1年生'!T28</f>
        <v>0</v>
      </c>
      <c r="S65" s="224">
        <f>'1年生'!O28</f>
        <v>0</v>
      </c>
      <c r="T65" s="224">
        <f>'1年生'!P28</f>
        <v>0</v>
      </c>
      <c r="U65" s="144" t="str">
        <f t="shared" si="41"/>
        <v/>
      </c>
      <c r="V65" s="139">
        <f t="shared" si="42"/>
        <v>90</v>
      </c>
      <c r="W65" s="140">
        <f>V65/$N$92*100</f>
        <v>11.76470588235294</v>
      </c>
      <c r="X65" s="140">
        <f t="shared" si="43"/>
        <v>90</v>
      </c>
      <c r="Y65" s="141">
        <f>X65/$N$104*100</f>
        <v>9.7560975609756095</v>
      </c>
      <c r="Z65" s="144">
        <f t="shared" si="44"/>
        <v>0</v>
      </c>
      <c r="AA65" s="144" t="str">
        <f t="shared" si="45"/>
        <v/>
      </c>
      <c r="AB65" s="144" t="str">
        <f t="shared" si="46"/>
        <v/>
      </c>
      <c r="AC65" s="144" t="str">
        <f t="shared" si="47"/>
        <v/>
      </c>
      <c r="AD65" s="144" t="str">
        <f t="shared" si="48"/>
        <v/>
      </c>
      <c r="AE65" s="162"/>
    </row>
    <row r="66" spans="2:31" ht="14.25" customHeight="1" x14ac:dyDescent="0.2">
      <c r="B66" s="514"/>
      <c r="C66" s="517"/>
      <c r="D66" s="514"/>
      <c r="E66" s="512"/>
      <c r="F66" s="132" t="s">
        <v>349</v>
      </c>
      <c r="G66" s="133">
        <v>2</v>
      </c>
      <c r="H66" s="134" t="s">
        <v>10</v>
      </c>
      <c r="I66" s="134" t="s">
        <v>11</v>
      </c>
      <c r="J66" s="134">
        <v>1</v>
      </c>
      <c r="K66" s="134" t="s">
        <v>6</v>
      </c>
      <c r="L66" s="134">
        <f t="shared" ref="L66" si="49">IF(I66="学修",G66/2*22.5,IF(I66=0,"",G66*22.5))</f>
        <v>45</v>
      </c>
      <c r="M66" s="134">
        <v>100</v>
      </c>
      <c r="N66" s="138">
        <f t="shared" ref="N66" si="50">IF(H66="必修",L66*M66/100,IF(T66=0,0,L66*M66/100))</f>
        <v>45</v>
      </c>
      <c r="O66" s="223">
        <f>'1年生'!Q30</f>
        <v>0</v>
      </c>
      <c r="P66" s="223">
        <f>'1年生'!R30</f>
        <v>0</v>
      </c>
      <c r="Q66" s="223">
        <f>'1年生'!S30</f>
        <v>0</v>
      </c>
      <c r="R66" s="223">
        <f>'1年生'!T30</f>
        <v>0</v>
      </c>
      <c r="S66" s="224">
        <f>'1年生'!O30</f>
        <v>0</v>
      </c>
      <c r="T66" s="224">
        <f>'1年生'!P30</f>
        <v>0</v>
      </c>
      <c r="U66" s="144" t="str">
        <f t="shared" ref="U66" si="51">IF(S66="30分未満",1,IF(S66="30分～1時間",2,IF(S66="1～2時間",3,IF(S66="2～3時間",4,IF(S66="3時間以上",5,IF(S66=0,""))))))</f>
        <v/>
      </c>
      <c r="V66" s="139">
        <f t="shared" ref="V66" si="52">L66*M66/100</f>
        <v>45</v>
      </c>
      <c r="W66" s="140">
        <f>V66/$N$92*100</f>
        <v>5.8823529411764701</v>
      </c>
      <c r="X66" s="140">
        <f t="shared" ref="X66" si="53">V66</f>
        <v>45</v>
      </c>
      <c r="Y66" s="141">
        <f>X66/$N$104*100</f>
        <v>4.8780487804878048</v>
      </c>
      <c r="Z66" s="144">
        <f t="shared" ref="Z66" si="54">IF(J66=1,Y66*T66/5,"")</f>
        <v>0</v>
      </c>
      <c r="AA66" s="144" t="str">
        <f t="shared" ref="AA66" si="55">IF(J66=2,Y66*T66/5,"")</f>
        <v/>
      </c>
      <c r="AB66" s="144" t="str">
        <f t="shared" ref="AB66" si="56">IF(J66=3,Y66*T66/5,"")</f>
        <v/>
      </c>
      <c r="AC66" s="144" t="str">
        <f t="shared" ref="AC66" si="57">IF(J66=4,Y66*T66/5,"")</f>
        <v/>
      </c>
      <c r="AD66" s="144" t="str">
        <f t="shared" ref="AD66" si="58">IF(J66=5,Y66*T66/5,"")</f>
        <v/>
      </c>
      <c r="AE66" s="162"/>
    </row>
    <row r="67" spans="2:31" ht="14.25" customHeight="1" x14ac:dyDescent="0.2">
      <c r="B67" s="514"/>
      <c r="C67" s="517"/>
      <c r="D67" s="514"/>
      <c r="E67" s="512"/>
      <c r="F67" s="132" t="s">
        <v>49</v>
      </c>
      <c r="G67" s="133">
        <v>4</v>
      </c>
      <c r="H67" s="134" t="s">
        <v>10</v>
      </c>
      <c r="I67" s="134" t="s">
        <v>11</v>
      </c>
      <c r="J67" s="134">
        <v>2</v>
      </c>
      <c r="K67" s="134" t="s">
        <v>6</v>
      </c>
      <c r="L67" s="134">
        <f t="shared" ref="L67:L125" si="59">IF(I67="学修",G67/2*22.5,IF(I67=0,"",G67*22.5))</f>
        <v>90</v>
      </c>
      <c r="M67" s="134">
        <v>100</v>
      </c>
      <c r="N67" s="138">
        <f t="shared" si="40"/>
        <v>90</v>
      </c>
      <c r="O67" s="223">
        <f>'2年生'!Q26</f>
        <v>0</v>
      </c>
      <c r="P67" s="223">
        <f>'2年生'!R26</f>
        <v>0</v>
      </c>
      <c r="Q67" s="223">
        <f>'2年生'!S26</f>
        <v>0</v>
      </c>
      <c r="R67" s="223">
        <f>'2年生'!T26</f>
        <v>0</v>
      </c>
      <c r="S67" s="224">
        <f>'2年生'!O26</f>
        <v>0</v>
      </c>
      <c r="T67" s="224">
        <f>'2年生'!$P$26</f>
        <v>0</v>
      </c>
      <c r="U67" s="144" t="str">
        <f t="shared" si="41"/>
        <v/>
      </c>
      <c r="V67" s="139">
        <f t="shared" si="42"/>
        <v>90</v>
      </c>
      <c r="W67" s="140">
        <f>V67/$N$92*100</f>
        <v>11.76470588235294</v>
      </c>
      <c r="X67" s="140">
        <f t="shared" si="43"/>
        <v>90</v>
      </c>
      <c r="Y67" s="141">
        <f>X67/$N$104*100</f>
        <v>9.7560975609756095</v>
      </c>
      <c r="Z67" s="144" t="str">
        <f t="shared" si="44"/>
        <v/>
      </c>
      <c r="AA67" s="144">
        <f t="shared" si="45"/>
        <v>0</v>
      </c>
      <c r="AB67" s="144" t="str">
        <f t="shared" si="46"/>
        <v/>
      </c>
      <c r="AC67" s="144" t="str">
        <f t="shared" si="47"/>
        <v/>
      </c>
      <c r="AD67" s="144" t="str">
        <f t="shared" si="48"/>
        <v/>
      </c>
      <c r="AE67" s="162"/>
    </row>
    <row r="68" spans="2:31" ht="14.25" customHeight="1" x14ac:dyDescent="0.2">
      <c r="B68" s="514"/>
      <c r="C68" s="517"/>
      <c r="D68" s="514"/>
      <c r="E68" s="512"/>
      <c r="F68" s="132" t="s">
        <v>50</v>
      </c>
      <c r="G68" s="133">
        <v>2</v>
      </c>
      <c r="H68" s="134" t="s">
        <v>10</v>
      </c>
      <c r="I68" s="134" t="s">
        <v>11</v>
      </c>
      <c r="J68" s="134">
        <v>2</v>
      </c>
      <c r="K68" s="134" t="s">
        <v>6</v>
      </c>
      <c r="L68" s="134">
        <f t="shared" si="59"/>
        <v>45</v>
      </c>
      <c r="M68" s="134">
        <v>100</v>
      </c>
      <c r="N68" s="138">
        <f t="shared" si="40"/>
        <v>45</v>
      </c>
      <c r="O68" s="223">
        <f>'2年生'!Q27</f>
        <v>0</v>
      </c>
      <c r="P68" s="223">
        <f>'2年生'!R27</f>
        <v>0</v>
      </c>
      <c r="Q68" s="223">
        <f>'2年生'!S27</f>
        <v>0</v>
      </c>
      <c r="R68" s="223">
        <f>'2年生'!T27</f>
        <v>0</v>
      </c>
      <c r="S68" s="224">
        <f>'2年生'!O27</f>
        <v>0</v>
      </c>
      <c r="T68" s="224">
        <f>'2年生'!$P$27</f>
        <v>0</v>
      </c>
      <c r="U68" s="144" t="str">
        <f t="shared" si="41"/>
        <v/>
      </c>
      <c r="V68" s="139">
        <f t="shared" si="42"/>
        <v>45</v>
      </c>
      <c r="W68" s="140">
        <f>V68/$N$92*100</f>
        <v>5.8823529411764701</v>
      </c>
      <c r="X68" s="140">
        <f t="shared" si="43"/>
        <v>45</v>
      </c>
      <c r="Y68" s="141">
        <f>X68/$N$104*100</f>
        <v>4.8780487804878048</v>
      </c>
      <c r="Z68" s="144" t="str">
        <f t="shared" si="44"/>
        <v/>
      </c>
      <c r="AA68" s="144">
        <f t="shared" si="45"/>
        <v>0</v>
      </c>
      <c r="AB68" s="144" t="str">
        <f t="shared" si="46"/>
        <v/>
      </c>
      <c r="AC68" s="144" t="str">
        <f t="shared" si="47"/>
        <v/>
      </c>
      <c r="AD68" s="144" t="str">
        <f t="shared" si="48"/>
        <v/>
      </c>
      <c r="AE68" s="162"/>
    </row>
    <row r="69" spans="2:31" ht="14.25" customHeight="1" x14ac:dyDescent="0.2">
      <c r="B69" s="514"/>
      <c r="C69" s="517"/>
      <c r="D69" s="514"/>
      <c r="E69" s="512"/>
      <c r="F69" s="132" t="s">
        <v>51</v>
      </c>
      <c r="G69" s="133">
        <v>2</v>
      </c>
      <c r="H69" s="134" t="s">
        <v>10</v>
      </c>
      <c r="I69" s="134" t="s">
        <v>11</v>
      </c>
      <c r="J69" s="134">
        <v>1</v>
      </c>
      <c r="K69" s="134" t="s">
        <v>6</v>
      </c>
      <c r="L69" s="134">
        <f t="shared" si="59"/>
        <v>45</v>
      </c>
      <c r="M69" s="134">
        <v>100</v>
      </c>
      <c r="N69" s="138">
        <f t="shared" si="40"/>
        <v>45</v>
      </c>
      <c r="O69" s="223">
        <f>'1年生'!Q30</f>
        <v>0</v>
      </c>
      <c r="P69" s="223">
        <f>'1年生'!R30</f>
        <v>0</v>
      </c>
      <c r="Q69" s="223">
        <f>'1年生'!S30</f>
        <v>0</v>
      </c>
      <c r="R69" s="223">
        <f>'1年生'!T30</f>
        <v>0</v>
      </c>
      <c r="S69" s="224">
        <f>'1年生'!O30</f>
        <v>0</v>
      </c>
      <c r="T69" s="224">
        <f>'1年生'!P30</f>
        <v>0</v>
      </c>
      <c r="U69" s="144" t="str">
        <f t="shared" si="41"/>
        <v/>
      </c>
      <c r="V69" s="139">
        <f t="shared" si="42"/>
        <v>45</v>
      </c>
      <c r="W69" s="140">
        <f>V69/$N$92*100</f>
        <v>5.8823529411764701</v>
      </c>
      <c r="X69" s="140">
        <f t="shared" si="43"/>
        <v>45</v>
      </c>
      <c r="Y69" s="141">
        <f>X69/$N$104*100</f>
        <v>4.8780487804878048</v>
      </c>
      <c r="Z69" s="144">
        <f t="shared" si="44"/>
        <v>0</v>
      </c>
      <c r="AA69" s="144" t="str">
        <f t="shared" si="45"/>
        <v/>
      </c>
      <c r="AB69" s="144" t="str">
        <f t="shared" si="46"/>
        <v/>
      </c>
      <c r="AC69" s="144" t="str">
        <f t="shared" si="47"/>
        <v/>
      </c>
      <c r="AD69" s="144" t="str">
        <f t="shared" si="48"/>
        <v/>
      </c>
      <c r="AE69" s="162"/>
    </row>
    <row r="70" spans="2:31" ht="14.25" customHeight="1" x14ac:dyDescent="0.2">
      <c r="B70" s="514"/>
      <c r="C70" s="517"/>
      <c r="D70" s="514"/>
      <c r="E70" s="512"/>
      <c r="F70" s="132" t="s">
        <v>52</v>
      </c>
      <c r="G70" s="133">
        <v>2</v>
      </c>
      <c r="H70" s="134" t="s">
        <v>10</v>
      </c>
      <c r="I70" s="134" t="s">
        <v>11</v>
      </c>
      <c r="J70" s="134">
        <v>2</v>
      </c>
      <c r="K70" s="134" t="s">
        <v>6</v>
      </c>
      <c r="L70" s="134">
        <f t="shared" si="59"/>
        <v>45</v>
      </c>
      <c r="M70" s="134">
        <v>100</v>
      </c>
      <c r="N70" s="138">
        <f t="shared" si="40"/>
        <v>45</v>
      </c>
      <c r="O70" s="223">
        <f>'2年生'!Q28</f>
        <v>0</v>
      </c>
      <c r="P70" s="223">
        <f>'2年生'!R28</f>
        <v>0</v>
      </c>
      <c r="Q70" s="223">
        <f>'2年生'!S28</f>
        <v>0</v>
      </c>
      <c r="R70" s="223">
        <f>'2年生'!T28</f>
        <v>0</v>
      </c>
      <c r="S70" s="224">
        <f>'2年生'!O28</f>
        <v>0</v>
      </c>
      <c r="T70" s="224">
        <f>'2年生'!$P$28</f>
        <v>0</v>
      </c>
      <c r="U70" s="144" t="str">
        <f t="shared" si="41"/>
        <v/>
      </c>
      <c r="V70" s="139">
        <f t="shared" si="42"/>
        <v>45</v>
      </c>
      <c r="W70" s="140">
        <f>V70/$N$92*100</f>
        <v>5.8823529411764701</v>
      </c>
      <c r="X70" s="140">
        <f t="shared" si="43"/>
        <v>45</v>
      </c>
      <c r="Y70" s="141">
        <f>X70/$N$104*100</f>
        <v>4.8780487804878048</v>
      </c>
      <c r="Z70" s="144" t="str">
        <f t="shared" si="44"/>
        <v/>
      </c>
      <c r="AA70" s="144">
        <f t="shared" si="45"/>
        <v>0</v>
      </c>
      <c r="AB70" s="144" t="str">
        <f t="shared" si="46"/>
        <v/>
      </c>
      <c r="AC70" s="144" t="str">
        <f t="shared" si="47"/>
        <v/>
      </c>
      <c r="AD70" s="144" t="str">
        <f t="shared" si="48"/>
        <v/>
      </c>
      <c r="AE70" s="162"/>
    </row>
    <row r="71" spans="2:31" ht="14.25" customHeight="1" x14ac:dyDescent="0.2">
      <c r="B71" s="514"/>
      <c r="C71" s="517"/>
      <c r="D71" s="514"/>
      <c r="E71" s="512"/>
      <c r="F71" s="132" t="s">
        <v>53</v>
      </c>
      <c r="G71" s="133">
        <v>2</v>
      </c>
      <c r="H71" s="134" t="s">
        <v>10</v>
      </c>
      <c r="I71" s="134" t="s">
        <v>11</v>
      </c>
      <c r="J71" s="134">
        <v>1</v>
      </c>
      <c r="K71" s="134" t="s">
        <v>6</v>
      </c>
      <c r="L71" s="134">
        <f t="shared" si="59"/>
        <v>45</v>
      </c>
      <c r="M71" s="134">
        <v>100</v>
      </c>
      <c r="N71" s="138">
        <f t="shared" si="40"/>
        <v>45</v>
      </c>
      <c r="O71" s="223">
        <f>'1年生'!Q31</f>
        <v>0</v>
      </c>
      <c r="P71" s="223">
        <f>'1年生'!R31</f>
        <v>0</v>
      </c>
      <c r="Q71" s="223">
        <f>'1年生'!S31</f>
        <v>0</v>
      </c>
      <c r="R71" s="223">
        <f>'1年生'!T31</f>
        <v>0</v>
      </c>
      <c r="S71" s="224">
        <f>'1年生'!O31</f>
        <v>0</v>
      </c>
      <c r="T71" s="224">
        <f>'1年生'!P31</f>
        <v>0</v>
      </c>
      <c r="U71" s="144" t="str">
        <f t="shared" si="41"/>
        <v/>
      </c>
      <c r="V71" s="139">
        <f t="shared" si="42"/>
        <v>45</v>
      </c>
      <c r="W71" s="140">
        <f>V71/$N$92*100</f>
        <v>5.8823529411764701</v>
      </c>
      <c r="X71" s="140">
        <f t="shared" si="43"/>
        <v>45</v>
      </c>
      <c r="Y71" s="141">
        <f>X71/$N$104*100</f>
        <v>4.8780487804878048</v>
      </c>
      <c r="Z71" s="144">
        <f t="shared" si="44"/>
        <v>0</v>
      </c>
      <c r="AA71" s="144" t="str">
        <f t="shared" si="45"/>
        <v/>
      </c>
      <c r="AB71" s="144" t="str">
        <f t="shared" si="46"/>
        <v/>
      </c>
      <c r="AC71" s="144" t="str">
        <f t="shared" si="47"/>
        <v/>
      </c>
      <c r="AD71" s="144" t="str">
        <f t="shared" si="48"/>
        <v/>
      </c>
      <c r="AE71" s="162"/>
    </row>
    <row r="72" spans="2:31" ht="14.25" customHeight="1" x14ac:dyDescent="0.2">
      <c r="B72" s="514"/>
      <c r="C72" s="517"/>
      <c r="D72" s="514"/>
      <c r="E72" s="512"/>
      <c r="F72" s="132" t="s">
        <v>54</v>
      </c>
      <c r="G72" s="133">
        <v>2</v>
      </c>
      <c r="H72" s="134" t="s">
        <v>10</v>
      </c>
      <c r="I72" s="134" t="s">
        <v>11</v>
      </c>
      <c r="J72" s="134">
        <v>2</v>
      </c>
      <c r="K72" s="134" t="s">
        <v>6</v>
      </c>
      <c r="L72" s="134">
        <f t="shared" si="59"/>
        <v>45</v>
      </c>
      <c r="M72" s="134">
        <v>100</v>
      </c>
      <c r="N72" s="138">
        <f t="shared" si="40"/>
        <v>45</v>
      </c>
      <c r="O72" s="223">
        <f>'2年生'!Q29</f>
        <v>0</v>
      </c>
      <c r="P72" s="223">
        <f>'2年生'!R29</f>
        <v>0</v>
      </c>
      <c r="Q72" s="223">
        <f>'2年生'!S29</f>
        <v>0</v>
      </c>
      <c r="R72" s="223">
        <f>'2年生'!T29</f>
        <v>0</v>
      </c>
      <c r="S72" s="224">
        <f>'2年生'!O29</f>
        <v>0</v>
      </c>
      <c r="T72" s="224">
        <f>'2年生'!$P$29</f>
        <v>0</v>
      </c>
      <c r="U72" s="144" t="str">
        <f t="shared" si="41"/>
        <v/>
      </c>
      <c r="V72" s="139">
        <f t="shared" si="42"/>
        <v>45</v>
      </c>
      <c r="W72" s="140">
        <f>V72/$N$92*100</f>
        <v>5.8823529411764701</v>
      </c>
      <c r="X72" s="140">
        <f t="shared" si="43"/>
        <v>45</v>
      </c>
      <c r="Y72" s="141">
        <f>X72/$N$104*100</f>
        <v>4.8780487804878048</v>
      </c>
      <c r="Z72" s="144" t="str">
        <f t="shared" si="44"/>
        <v/>
      </c>
      <c r="AA72" s="144">
        <f t="shared" si="45"/>
        <v>0</v>
      </c>
      <c r="AB72" s="144" t="str">
        <f t="shared" si="46"/>
        <v/>
      </c>
      <c r="AC72" s="144" t="str">
        <f t="shared" si="47"/>
        <v/>
      </c>
      <c r="AD72" s="144" t="str">
        <f t="shared" si="48"/>
        <v/>
      </c>
      <c r="AE72" s="162"/>
    </row>
    <row r="73" spans="2:31" ht="14.25" customHeight="1" x14ac:dyDescent="0.2">
      <c r="B73" s="514"/>
      <c r="C73" s="517"/>
      <c r="D73" s="514"/>
      <c r="E73" s="512"/>
      <c r="F73" s="132" t="s">
        <v>55</v>
      </c>
      <c r="G73" s="133">
        <v>1</v>
      </c>
      <c r="H73" s="134" t="s">
        <v>10</v>
      </c>
      <c r="I73" s="134" t="s">
        <v>11</v>
      </c>
      <c r="J73" s="134">
        <v>2</v>
      </c>
      <c r="K73" s="134" t="s">
        <v>23</v>
      </c>
      <c r="L73" s="134">
        <f t="shared" si="59"/>
        <v>22.5</v>
      </c>
      <c r="M73" s="134">
        <v>100</v>
      </c>
      <c r="N73" s="138">
        <f t="shared" si="40"/>
        <v>22.5</v>
      </c>
      <c r="O73" s="223">
        <f>'2年生'!Q30</f>
        <v>0</v>
      </c>
      <c r="P73" s="223">
        <f>'2年生'!R30</f>
        <v>0</v>
      </c>
      <c r="Q73" s="223">
        <f>'2年生'!S30</f>
        <v>0</v>
      </c>
      <c r="R73" s="223">
        <f>'2年生'!T30</f>
        <v>0</v>
      </c>
      <c r="S73" s="224">
        <f>'2年生'!O30</f>
        <v>0</v>
      </c>
      <c r="T73" s="224">
        <f>'2年生'!$P$30</f>
        <v>0</v>
      </c>
      <c r="U73" s="144" t="str">
        <f t="shared" si="41"/>
        <v/>
      </c>
      <c r="V73" s="139">
        <f t="shared" si="42"/>
        <v>22.5</v>
      </c>
      <c r="W73" s="140">
        <f>V73/$N$92*100</f>
        <v>2.9411764705882351</v>
      </c>
      <c r="X73" s="140">
        <f t="shared" si="43"/>
        <v>22.5</v>
      </c>
      <c r="Y73" s="141">
        <f>X73/$N$104*100</f>
        <v>2.4390243902439024</v>
      </c>
      <c r="Z73" s="144" t="str">
        <f t="shared" si="44"/>
        <v/>
      </c>
      <c r="AA73" s="144">
        <f t="shared" si="45"/>
        <v>0</v>
      </c>
      <c r="AB73" s="144" t="str">
        <f t="shared" si="46"/>
        <v/>
      </c>
      <c r="AC73" s="144" t="str">
        <f t="shared" si="47"/>
        <v/>
      </c>
      <c r="AD73" s="144" t="str">
        <f t="shared" si="48"/>
        <v/>
      </c>
      <c r="AE73" s="162"/>
    </row>
    <row r="74" spans="2:31" ht="14.25" customHeight="1" x14ac:dyDescent="0.2">
      <c r="B74" s="514"/>
      <c r="C74" s="517"/>
      <c r="D74" s="514"/>
      <c r="E74" s="512"/>
      <c r="F74" s="132" t="s">
        <v>56</v>
      </c>
      <c r="G74" s="133">
        <v>2</v>
      </c>
      <c r="H74" s="134" t="s">
        <v>10</v>
      </c>
      <c r="I74" s="134" t="s">
        <v>11</v>
      </c>
      <c r="J74" s="134">
        <v>3</v>
      </c>
      <c r="K74" s="134" t="s">
        <v>6</v>
      </c>
      <c r="L74" s="134">
        <f t="shared" si="59"/>
        <v>45</v>
      </c>
      <c r="M74" s="134">
        <v>100</v>
      </c>
      <c r="N74" s="138">
        <f t="shared" si="40"/>
        <v>45</v>
      </c>
      <c r="O74" s="223">
        <f>'3年生'!Q26</f>
        <v>0</v>
      </c>
      <c r="P74" s="223">
        <f>'3年生'!R26</f>
        <v>0</v>
      </c>
      <c r="Q74" s="223">
        <f>'3年生'!S26</f>
        <v>0</v>
      </c>
      <c r="R74" s="223">
        <f>'3年生'!T26</f>
        <v>0</v>
      </c>
      <c r="S74" s="224">
        <f>'3年生'!O26</f>
        <v>0</v>
      </c>
      <c r="T74" s="224">
        <f>'3年生'!P26</f>
        <v>0</v>
      </c>
      <c r="U74" s="144" t="str">
        <f t="shared" si="41"/>
        <v/>
      </c>
      <c r="V74" s="139">
        <f t="shared" si="42"/>
        <v>45</v>
      </c>
      <c r="W74" s="140">
        <f>V74/$N$92*100</f>
        <v>5.8823529411764701</v>
      </c>
      <c r="X74" s="140">
        <f t="shared" si="43"/>
        <v>45</v>
      </c>
      <c r="Y74" s="141">
        <f>X74/$N$104*100</f>
        <v>4.8780487804878048</v>
      </c>
      <c r="Z74" s="144" t="str">
        <f t="shared" si="44"/>
        <v/>
      </c>
      <c r="AA74" s="144" t="str">
        <f t="shared" si="45"/>
        <v/>
      </c>
      <c r="AB74" s="144">
        <f t="shared" si="46"/>
        <v>0</v>
      </c>
      <c r="AC74" s="144" t="str">
        <f t="shared" si="47"/>
        <v/>
      </c>
      <c r="AD74" s="144" t="str">
        <f t="shared" si="48"/>
        <v/>
      </c>
      <c r="AE74" s="176"/>
    </row>
    <row r="75" spans="2:31" ht="14.25" customHeight="1" x14ac:dyDescent="0.2">
      <c r="B75" s="514"/>
      <c r="C75" s="517"/>
      <c r="D75" s="514"/>
      <c r="E75" s="512"/>
      <c r="F75" s="132" t="s">
        <v>57</v>
      </c>
      <c r="G75" s="133">
        <v>1</v>
      </c>
      <c r="H75" s="134" t="s">
        <v>10</v>
      </c>
      <c r="I75" s="134" t="s">
        <v>11</v>
      </c>
      <c r="J75" s="134">
        <v>3</v>
      </c>
      <c r="K75" s="134" t="s">
        <v>23</v>
      </c>
      <c r="L75" s="134">
        <f t="shared" si="59"/>
        <v>22.5</v>
      </c>
      <c r="M75" s="134">
        <v>100</v>
      </c>
      <c r="N75" s="138">
        <f t="shared" si="40"/>
        <v>22.5</v>
      </c>
      <c r="O75" s="223">
        <f>'3年生'!Q27</f>
        <v>0</v>
      </c>
      <c r="P75" s="223">
        <f>'3年生'!R27</f>
        <v>0</v>
      </c>
      <c r="Q75" s="223">
        <f>'3年生'!S27</f>
        <v>0</v>
      </c>
      <c r="R75" s="223">
        <f>'3年生'!T27</f>
        <v>0</v>
      </c>
      <c r="S75" s="224">
        <f>'3年生'!O27</f>
        <v>0</v>
      </c>
      <c r="T75" s="224">
        <f>'3年生'!P27</f>
        <v>0</v>
      </c>
      <c r="U75" s="144" t="str">
        <f t="shared" si="41"/>
        <v/>
      </c>
      <c r="V75" s="139">
        <f t="shared" si="42"/>
        <v>22.5</v>
      </c>
      <c r="W75" s="140">
        <f>V75/$N$92*100</f>
        <v>2.9411764705882351</v>
      </c>
      <c r="X75" s="140">
        <f t="shared" si="43"/>
        <v>22.5</v>
      </c>
      <c r="Y75" s="141">
        <f>X75/$N$104*100</f>
        <v>2.4390243902439024</v>
      </c>
      <c r="Z75" s="144" t="str">
        <f t="shared" si="44"/>
        <v/>
      </c>
      <c r="AA75" s="144" t="str">
        <f t="shared" si="45"/>
        <v/>
      </c>
      <c r="AB75" s="144">
        <f t="shared" si="46"/>
        <v>0</v>
      </c>
      <c r="AC75" s="144" t="str">
        <f t="shared" si="47"/>
        <v/>
      </c>
      <c r="AD75" s="144" t="str">
        <f t="shared" si="48"/>
        <v/>
      </c>
      <c r="AE75" s="176"/>
    </row>
    <row r="76" spans="2:31" ht="14.25" customHeight="1" x14ac:dyDescent="0.2">
      <c r="B76" s="514"/>
      <c r="C76" s="517"/>
      <c r="D76" s="514"/>
      <c r="E76" s="512"/>
      <c r="F76" s="132" t="s">
        <v>58</v>
      </c>
      <c r="G76" s="133">
        <v>1</v>
      </c>
      <c r="H76" s="134" t="s">
        <v>10</v>
      </c>
      <c r="I76" s="134" t="s">
        <v>11</v>
      </c>
      <c r="J76" s="134">
        <v>3</v>
      </c>
      <c r="K76" s="134" t="s">
        <v>23</v>
      </c>
      <c r="L76" s="134">
        <f t="shared" si="59"/>
        <v>22.5</v>
      </c>
      <c r="M76" s="134">
        <v>100</v>
      </c>
      <c r="N76" s="138">
        <f t="shared" si="40"/>
        <v>22.5</v>
      </c>
      <c r="O76" s="223">
        <f>'3年生'!Q28</f>
        <v>0</v>
      </c>
      <c r="P76" s="223">
        <f>'3年生'!R28</f>
        <v>0</v>
      </c>
      <c r="Q76" s="223">
        <f>'3年生'!S28</f>
        <v>0</v>
      </c>
      <c r="R76" s="223">
        <f>'3年生'!T28</f>
        <v>0</v>
      </c>
      <c r="S76" s="224">
        <f>'3年生'!O28</f>
        <v>0</v>
      </c>
      <c r="T76" s="224">
        <f>'3年生'!P28</f>
        <v>0</v>
      </c>
      <c r="U76" s="144" t="str">
        <f t="shared" si="41"/>
        <v/>
      </c>
      <c r="V76" s="139">
        <f t="shared" si="42"/>
        <v>22.5</v>
      </c>
      <c r="W76" s="140">
        <f>V76/$N$92*100</f>
        <v>2.9411764705882351</v>
      </c>
      <c r="X76" s="140">
        <f t="shared" si="43"/>
        <v>22.5</v>
      </c>
      <c r="Y76" s="141">
        <f>X76/$N$104*100</f>
        <v>2.4390243902439024</v>
      </c>
      <c r="Z76" s="144" t="str">
        <f t="shared" si="44"/>
        <v/>
      </c>
      <c r="AA76" s="144" t="str">
        <f t="shared" si="45"/>
        <v/>
      </c>
      <c r="AB76" s="144">
        <f t="shared" si="46"/>
        <v>0</v>
      </c>
      <c r="AC76" s="144" t="str">
        <f t="shared" si="47"/>
        <v/>
      </c>
      <c r="AD76" s="144" t="str">
        <f t="shared" si="48"/>
        <v/>
      </c>
      <c r="AE76" s="176"/>
    </row>
    <row r="77" spans="2:31" ht="14.25" customHeight="1" x14ac:dyDescent="0.2">
      <c r="B77" s="514"/>
      <c r="C77" s="517"/>
      <c r="D77" s="514"/>
      <c r="E77" s="512"/>
      <c r="F77" s="132" t="s">
        <v>59</v>
      </c>
      <c r="G77" s="133">
        <v>1</v>
      </c>
      <c r="H77" s="134" t="s">
        <v>10</v>
      </c>
      <c r="I77" s="134" t="s">
        <v>11</v>
      </c>
      <c r="J77" s="134">
        <v>3</v>
      </c>
      <c r="K77" s="134" t="s">
        <v>23</v>
      </c>
      <c r="L77" s="134">
        <f t="shared" si="59"/>
        <v>22.5</v>
      </c>
      <c r="M77" s="134">
        <v>100</v>
      </c>
      <c r="N77" s="138">
        <f t="shared" si="40"/>
        <v>22.5</v>
      </c>
      <c r="O77" s="223">
        <f>'3年生'!Q29</f>
        <v>0</v>
      </c>
      <c r="P77" s="223">
        <f>'3年生'!R29</f>
        <v>0</v>
      </c>
      <c r="Q77" s="223">
        <f>'3年生'!S29</f>
        <v>0</v>
      </c>
      <c r="R77" s="223">
        <f>'3年生'!T29</f>
        <v>0</v>
      </c>
      <c r="S77" s="224">
        <f>'3年生'!O29</f>
        <v>0</v>
      </c>
      <c r="T77" s="224">
        <f>'3年生'!P29</f>
        <v>0</v>
      </c>
      <c r="U77" s="144" t="str">
        <f t="shared" si="41"/>
        <v/>
      </c>
      <c r="V77" s="139">
        <f t="shared" si="42"/>
        <v>22.5</v>
      </c>
      <c r="W77" s="140">
        <f>V77/$N$92*100</f>
        <v>2.9411764705882351</v>
      </c>
      <c r="X77" s="140">
        <f t="shared" si="43"/>
        <v>22.5</v>
      </c>
      <c r="Y77" s="141">
        <f>X77/$N$104*100</f>
        <v>2.4390243902439024</v>
      </c>
      <c r="Z77" s="144" t="str">
        <f t="shared" si="44"/>
        <v/>
      </c>
      <c r="AA77" s="144" t="str">
        <f t="shared" si="45"/>
        <v/>
      </c>
      <c r="AB77" s="144">
        <f t="shared" si="46"/>
        <v>0</v>
      </c>
      <c r="AC77" s="144" t="str">
        <f t="shared" si="47"/>
        <v/>
      </c>
      <c r="AD77" s="144" t="str">
        <f t="shared" si="48"/>
        <v/>
      </c>
      <c r="AE77" s="176"/>
    </row>
    <row r="78" spans="2:31" ht="14.25" customHeight="1" x14ac:dyDescent="0.2">
      <c r="B78" s="514"/>
      <c r="C78" s="517"/>
      <c r="D78" s="514"/>
      <c r="E78" s="512"/>
      <c r="F78" s="132" t="s">
        <v>60</v>
      </c>
      <c r="G78" s="133">
        <v>2</v>
      </c>
      <c r="H78" s="134" t="s">
        <v>10</v>
      </c>
      <c r="I78" s="134" t="s">
        <v>11</v>
      </c>
      <c r="J78" s="134">
        <v>3</v>
      </c>
      <c r="K78" s="134" t="s">
        <v>6</v>
      </c>
      <c r="L78" s="134">
        <f t="shared" si="59"/>
        <v>45</v>
      </c>
      <c r="M78" s="134">
        <v>100</v>
      </c>
      <c r="N78" s="138">
        <f t="shared" si="40"/>
        <v>45</v>
      </c>
      <c r="O78" s="223">
        <f>'3年生'!Q30</f>
        <v>0</v>
      </c>
      <c r="P78" s="223">
        <f>'3年生'!R30</f>
        <v>0</v>
      </c>
      <c r="Q78" s="223">
        <f>'3年生'!S30</f>
        <v>0</v>
      </c>
      <c r="R78" s="223">
        <f>'3年生'!T30</f>
        <v>0</v>
      </c>
      <c r="S78" s="224">
        <f>'3年生'!O30</f>
        <v>0</v>
      </c>
      <c r="T78" s="224">
        <f>'3年生'!P30</f>
        <v>0</v>
      </c>
      <c r="U78" s="144" t="str">
        <f t="shared" si="41"/>
        <v/>
      </c>
      <c r="V78" s="139">
        <f t="shared" si="42"/>
        <v>45</v>
      </c>
      <c r="W78" s="140">
        <f>V78/$N$92*100</f>
        <v>5.8823529411764701</v>
      </c>
      <c r="X78" s="140">
        <f t="shared" si="43"/>
        <v>45</v>
      </c>
      <c r="Y78" s="141">
        <f>X78/$N$104*100</f>
        <v>4.8780487804878048</v>
      </c>
      <c r="Z78" s="144" t="str">
        <f t="shared" si="44"/>
        <v/>
      </c>
      <c r="AA78" s="144" t="str">
        <f t="shared" si="45"/>
        <v/>
      </c>
      <c r="AB78" s="144">
        <f t="shared" si="46"/>
        <v>0</v>
      </c>
      <c r="AC78" s="144" t="str">
        <f t="shared" si="47"/>
        <v/>
      </c>
      <c r="AD78" s="144" t="str">
        <f t="shared" si="48"/>
        <v/>
      </c>
      <c r="AE78" s="176"/>
    </row>
    <row r="79" spans="2:31" ht="14.25" customHeight="1" x14ac:dyDescent="0.2">
      <c r="B79" s="514"/>
      <c r="C79" s="517"/>
      <c r="D79" s="514"/>
      <c r="E79" s="512"/>
      <c r="F79" s="132" t="s">
        <v>61</v>
      </c>
      <c r="G79" s="133">
        <v>2</v>
      </c>
      <c r="H79" s="134" t="s">
        <v>10</v>
      </c>
      <c r="I79" s="134" t="s">
        <v>176</v>
      </c>
      <c r="J79" s="134">
        <v>4</v>
      </c>
      <c r="K79" s="134" t="s">
        <v>23</v>
      </c>
      <c r="L79" s="134">
        <f t="shared" si="59"/>
        <v>22.5</v>
      </c>
      <c r="M79" s="134">
        <v>100</v>
      </c>
      <c r="N79" s="138">
        <f t="shared" si="40"/>
        <v>22.5</v>
      </c>
      <c r="O79" s="223">
        <f>'4年生'!Q34</f>
        <v>0</v>
      </c>
      <c r="P79" s="223">
        <f>'4年生'!R34</f>
        <v>0</v>
      </c>
      <c r="Q79" s="223">
        <f>'4年生'!S34</f>
        <v>0</v>
      </c>
      <c r="R79" s="223">
        <f>'4年生'!T34</f>
        <v>0</v>
      </c>
      <c r="S79" s="224">
        <f>'4年生'!O34</f>
        <v>0</v>
      </c>
      <c r="T79" s="224">
        <f>'4年生'!P34</f>
        <v>0</v>
      </c>
      <c r="U79" s="144" t="str">
        <f t="shared" si="41"/>
        <v/>
      </c>
      <c r="V79" s="139">
        <f t="shared" si="42"/>
        <v>22.5</v>
      </c>
      <c r="W79" s="140">
        <f>V79/$N$92*100</f>
        <v>2.9411764705882351</v>
      </c>
      <c r="X79" s="140">
        <f t="shared" si="43"/>
        <v>22.5</v>
      </c>
      <c r="Y79" s="141">
        <f>X79/$N$104*100</f>
        <v>2.4390243902439024</v>
      </c>
      <c r="Z79" s="144" t="str">
        <f t="shared" si="44"/>
        <v/>
      </c>
      <c r="AA79" s="144" t="str">
        <f t="shared" si="45"/>
        <v/>
      </c>
      <c r="AB79" s="144" t="str">
        <f t="shared" si="46"/>
        <v/>
      </c>
      <c r="AC79" s="144">
        <f t="shared" si="47"/>
        <v>0</v>
      </c>
      <c r="AD79" s="144" t="str">
        <f t="shared" si="48"/>
        <v/>
      </c>
      <c r="AE79" s="176"/>
    </row>
    <row r="80" spans="2:31" ht="14.25" customHeight="1" x14ac:dyDescent="0.2">
      <c r="B80" s="514"/>
      <c r="C80" s="517"/>
      <c r="D80" s="514"/>
      <c r="E80" s="512"/>
      <c r="F80" s="132" t="s">
        <v>62</v>
      </c>
      <c r="G80" s="133">
        <v>2</v>
      </c>
      <c r="H80" s="134" t="s">
        <v>10</v>
      </c>
      <c r="I80" s="134" t="s">
        <v>176</v>
      </c>
      <c r="J80" s="134">
        <v>4</v>
      </c>
      <c r="K80" s="134" t="s">
        <v>23</v>
      </c>
      <c r="L80" s="134">
        <f t="shared" si="59"/>
        <v>22.5</v>
      </c>
      <c r="M80" s="134">
        <v>100</v>
      </c>
      <c r="N80" s="138">
        <f t="shared" si="40"/>
        <v>22.5</v>
      </c>
      <c r="O80" s="223">
        <f>'4年生'!Q35</f>
        <v>0</v>
      </c>
      <c r="P80" s="223">
        <f>'4年生'!R35</f>
        <v>0</v>
      </c>
      <c r="Q80" s="223">
        <f>'4年生'!S35</f>
        <v>0</v>
      </c>
      <c r="R80" s="223">
        <f>'4年生'!T35</f>
        <v>0</v>
      </c>
      <c r="S80" s="224">
        <f>'4年生'!O35</f>
        <v>0</v>
      </c>
      <c r="T80" s="224">
        <f>'4年生'!P35</f>
        <v>0</v>
      </c>
      <c r="U80" s="144" t="str">
        <f t="shared" si="41"/>
        <v/>
      </c>
      <c r="V80" s="139">
        <f t="shared" si="42"/>
        <v>22.5</v>
      </c>
      <c r="W80" s="140">
        <f>V80/$N$92*100</f>
        <v>2.9411764705882351</v>
      </c>
      <c r="X80" s="140">
        <f t="shared" si="43"/>
        <v>22.5</v>
      </c>
      <c r="Y80" s="141">
        <f>X80/$N$104*100</f>
        <v>2.4390243902439024</v>
      </c>
      <c r="Z80" s="144" t="str">
        <f t="shared" si="44"/>
        <v/>
      </c>
      <c r="AA80" s="144" t="str">
        <f t="shared" si="45"/>
        <v/>
      </c>
      <c r="AB80" s="144" t="str">
        <f t="shared" si="46"/>
        <v/>
      </c>
      <c r="AC80" s="144">
        <f t="shared" si="47"/>
        <v>0</v>
      </c>
      <c r="AD80" s="144" t="str">
        <f t="shared" si="48"/>
        <v/>
      </c>
      <c r="AE80" s="176"/>
    </row>
    <row r="81" spans="2:31" ht="14.25" customHeight="1" x14ac:dyDescent="0.2">
      <c r="B81" s="514"/>
      <c r="C81" s="517"/>
      <c r="D81" s="514"/>
      <c r="E81" s="512"/>
      <c r="F81" s="132" t="s">
        <v>63</v>
      </c>
      <c r="G81" s="133">
        <v>2</v>
      </c>
      <c r="H81" s="134" t="s">
        <v>10</v>
      </c>
      <c r="I81" s="134" t="s">
        <v>176</v>
      </c>
      <c r="J81" s="134">
        <v>4</v>
      </c>
      <c r="K81" s="134" t="s">
        <v>23</v>
      </c>
      <c r="L81" s="134">
        <f t="shared" si="59"/>
        <v>22.5</v>
      </c>
      <c r="M81" s="134">
        <v>100</v>
      </c>
      <c r="N81" s="138">
        <f t="shared" si="40"/>
        <v>22.5</v>
      </c>
      <c r="O81" s="223">
        <f>'4年生'!Q36</f>
        <v>0</v>
      </c>
      <c r="P81" s="223">
        <f>'4年生'!R36</f>
        <v>0</v>
      </c>
      <c r="Q81" s="223">
        <f>'4年生'!S36</f>
        <v>0</v>
      </c>
      <c r="R81" s="223">
        <f>'4年生'!T36</f>
        <v>0</v>
      </c>
      <c r="S81" s="224">
        <f>'4年生'!O36</f>
        <v>0</v>
      </c>
      <c r="T81" s="224">
        <f>'4年生'!P36</f>
        <v>0</v>
      </c>
      <c r="U81" s="144" t="str">
        <f t="shared" si="41"/>
        <v/>
      </c>
      <c r="V81" s="139">
        <f t="shared" si="42"/>
        <v>22.5</v>
      </c>
      <c r="W81" s="140">
        <f>V81/$N$92*100</f>
        <v>2.9411764705882351</v>
      </c>
      <c r="X81" s="140">
        <f t="shared" si="43"/>
        <v>22.5</v>
      </c>
      <c r="Y81" s="141">
        <f>X81/$N$104*100</f>
        <v>2.4390243902439024</v>
      </c>
      <c r="Z81" s="144" t="str">
        <f t="shared" si="44"/>
        <v/>
      </c>
      <c r="AA81" s="144" t="str">
        <f t="shared" si="45"/>
        <v/>
      </c>
      <c r="AB81" s="144" t="str">
        <f t="shared" si="46"/>
        <v/>
      </c>
      <c r="AC81" s="144">
        <f t="shared" si="47"/>
        <v>0</v>
      </c>
      <c r="AD81" s="144" t="str">
        <f t="shared" si="48"/>
        <v/>
      </c>
      <c r="AE81" s="176"/>
    </row>
    <row r="82" spans="2:31" ht="14.25" customHeight="1" x14ac:dyDescent="0.2">
      <c r="B82" s="514"/>
      <c r="C82" s="517"/>
      <c r="D82" s="514"/>
      <c r="E82" s="512"/>
      <c r="F82" s="132" t="s">
        <v>64</v>
      </c>
      <c r="G82" s="133">
        <v>2</v>
      </c>
      <c r="H82" s="134" t="s">
        <v>177</v>
      </c>
      <c r="I82" s="134" t="s">
        <v>176</v>
      </c>
      <c r="J82" s="134">
        <v>4</v>
      </c>
      <c r="K82" s="134" t="s">
        <v>23</v>
      </c>
      <c r="L82" s="134">
        <f t="shared" si="59"/>
        <v>22.5</v>
      </c>
      <c r="M82" s="134">
        <v>100</v>
      </c>
      <c r="N82" s="138">
        <f t="shared" si="40"/>
        <v>0</v>
      </c>
      <c r="O82" s="223">
        <f>'4年生'!Q37</f>
        <v>0</v>
      </c>
      <c r="P82" s="223">
        <f>'4年生'!R37</f>
        <v>0</v>
      </c>
      <c r="Q82" s="223">
        <f>'4年生'!S37</f>
        <v>0</v>
      </c>
      <c r="R82" s="223">
        <f>'4年生'!T37</f>
        <v>0</v>
      </c>
      <c r="S82" s="224">
        <f>'4年生'!O37</f>
        <v>0</v>
      </c>
      <c r="T82" s="224">
        <f>'4年生'!P37</f>
        <v>0</v>
      </c>
      <c r="U82" s="144" t="str">
        <f t="shared" si="41"/>
        <v/>
      </c>
      <c r="V82" s="139">
        <f t="shared" si="42"/>
        <v>22.5</v>
      </c>
      <c r="W82" s="140">
        <f>V82/$N$92*100</f>
        <v>2.9411764705882351</v>
      </c>
      <c r="X82" s="140">
        <f t="shared" si="43"/>
        <v>22.5</v>
      </c>
      <c r="Y82" s="141">
        <f>X82/$N$104*100</f>
        <v>2.4390243902439024</v>
      </c>
      <c r="Z82" s="144" t="str">
        <f t="shared" si="44"/>
        <v/>
      </c>
      <c r="AA82" s="144" t="str">
        <f t="shared" si="45"/>
        <v/>
      </c>
      <c r="AB82" s="144" t="str">
        <f t="shared" si="46"/>
        <v/>
      </c>
      <c r="AC82" s="144">
        <f t="shared" si="47"/>
        <v>0</v>
      </c>
      <c r="AD82" s="144" t="str">
        <f t="shared" si="48"/>
        <v/>
      </c>
      <c r="AE82" s="176"/>
    </row>
    <row r="83" spans="2:31" ht="14.25" customHeight="1" x14ac:dyDescent="0.2">
      <c r="B83" s="514"/>
      <c r="C83" s="517"/>
      <c r="D83" s="514"/>
      <c r="E83" s="512"/>
      <c r="F83" s="132" t="s">
        <v>65</v>
      </c>
      <c r="G83" s="133">
        <v>2</v>
      </c>
      <c r="H83" s="134" t="s">
        <v>177</v>
      </c>
      <c r="I83" s="134" t="s">
        <v>176</v>
      </c>
      <c r="J83" s="134">
        <v>4</v>
      </c>
      <c r="K83" s="134" t="s">
        <v>23</v>
      </c>
      <c r="L83" s="134">
        <f t="shared" si="59"/>
        <v>22.5</v>
      </c>
      <c r="M83" s="134">
        <v>100</v>
      </c>
      <c r="N83" s="138">
        <f t="shared" si="40"/>
        <v>0</v>
      </c>
      <c r="O83" s="223">
        <f>'4年生'!Q38</f>
        <v>0</v>
      </c>
      <c r="P83" s="223">
        <f>'4年生'!R38</f>
        <v>0</v>
      </c>
      <c r="Q83" s="223">
        <f>'4年生'!S38</f>
        <v>0</v>
      </c>
      <c r="R83" s="223">
        <f>'4年生'!T38</f>
        <v>0</v>
      </c>
      <c r="S83" s="224">
        <f>'4年生'!O38</f>
        <v>0</v>
      </c>
      <c r="T83" s="224">
        <f>'4年生'!P38</f>
        <v>0</v>
      </c>
      <c r="U83" s="144" t="str">
        <f t="shared" si="41"/>
        <v/>
      </c>
      <c r="V83" s="139">
        <f t="shared" si="42"/>
        <v>22.5</v>
      </c>
      <c r="W83" s="140">
        <f>V83/$N$92*100</f>
        <v>2.9411764705882351</v>
      </c>
      <c r="X83" s="140">
        <f t="shared" si="43"/>
        <v>22.5</v>
      </c>
      <c r="Y83" s="141">
        <f>X83/$N$104*100</f>
        <v>2.4390243902439024</v>
      </c>
      <c r="Z83" s="144" t="str">
        <f t="shared" si="44"/>
        <v/>
      </c>
      <c r="AA83" s="144" t="str">
        <f t="shared" si="45"/>
        <v/>
      </c>
      <c r="AB83" s="144" t="str">
        <f t="shared" si="46"/>
        <v/>
      </c>
      <c r="AC83" s="144">
        <f t="shared" si="47"/>
        <v>0</v>
      </c>
      <c r="AD83" s="144" t="str">
        <f t="shared" si="48"/>
        <v/>
      </c>
      <c r="AE83" s="176"/>
    </row>
    <row r="84" spans="2:31" ht="14.25" customHeight="1" x14ac:dyDescent="0.2">
      <c r="B84" s="514"/>
      <c r="C84" s="517"/>
      <c r="D84" s="514"/>
      <c r="E84" s="512"/>
      <c r="F84" s="132" t="s">
        <v>64</v>
      </c>
      <c r="G84" s="133">
        <v>2</v>
      </c>
      <c r="H84" s="134" t="s">
        <v>177</v>
      </c>
      <c r="I84" s="134" t="s">
        <v>176</v>
      </c>
      <c r="J84" s="134">
        <v>5</v>
      </c>
      <c r="K84" s="134" t="s">
        <v>23</v>
      </c>
      <c r="L84" s="134">
        <f t="shared" ref="L84:L85" si="60">IF(I84="学修",G84/2*22.5,IF(I84=0,"",G84*22.5))</f>
        <v>22.5</v>
      </c>
      <c r="M84" s="134">
        <v>100</v>
      </c>
      <c r="N84" s="138">
        <f t="shared" ref="N84:N85" si="61">IF(H84="必修",L84*M84/100,IF(T84=0,0,L84*M84/100))</f>
        <v>0</v>
      </c>
      <c r="O84" s="223">
        <f>'5年生'!Q66</f>
        <v>0</v>
      </c>
      <c r="P84" s="223">
        <f>'5年生'!R66</f>
        <v>0</v>
      </c>
      <c r="Q84" s="223">
        <f>'5年生'!S66</f>
        <v>0</v>
      </c>
      <c r="R84" s="223">
        <f>'5年生'!T66</f>
        <v>0</v>
      </c>
      <c r="S84" s="224">
        <f>'5年生'!O66</f>
        <v>0</v>
      </c>
      <c r="T84" s="224">
        <f>'5年生'!P66</f>
        <v>0</v>
      </c>
      <c r="U84" s="144" t="str">
        <f t="shared" ref="U84:U85" si="62">IF(S84="30分未満",1,IF(S84="30分～1時間",2,IF(S84="1～2時間",3,IF(S84="2～3時間",4,IF(S84="3時間以上",5,IF(S84=0,""))))))</f>
        <v/>
      </c>
      <c r="V84" s="139">
        <f t="shared" ref="V84:V85" si="63">L84*M84/100</f>
        <v>22.5</v>
      </c>
      <c r="W84" s="140">
        <f>V84/$N$92*100</f>
        <v>2.9411764705882351</v>
      </c>
      <c r="X84" s="140">
        <f t="shared" ref="X84:X85" si="64">V84</f>
        <v>22.5</v>
      </c>
      <c r="Y84" s="141">
        <f>X84/$N$104*100</f>
        <v>2.4390243902439024</v>
      </c>
      <c r="Z84" s="144" t="str">
        <f t="shared" ref="Z84:Z85" si="65">IF(J84=1,Y84*T84/5,"")</f>
        <v/>
      </c>
      <c r="AA84" s="144" t="str">
        <f t="shared" ref="AA84:AA85" si="66">IF(J84=2,Y84*T84/5,"")</f>
        <v/>
      </c>
      <c r="AB84" s="144" t="str">
        <f t="shared" ref="AB84:AB85" si="67">IF(J84=3,Y84*T84/5,"")</f>
        <v/>
      </c>
      <c r="AC84" s="144" t="str">
        <f t="shared" ref="AC84:AC85" si="68">IF(J84=4,Y84*T84/5,"")</f>
        <v/>
      </c>
      <c r="AD84" s="144">
        <f t="shared" ref="AD84:AD85" si="69">IF(J84=5,Y84*T84/5,"")</f>
        <v>0</v>
      </c>
      <c r="AE84" s="176"/>
    </row>
    <row r="85" spans="2:31" ht="14.25" customHeight="1" x14ac:dyDescent="0.2">
      <c r="B85" s="514"/>
      <c r="C85" s="517"/>
      <c r="D85" s="514"/>
      <c r="E85" s="512"/>
      <c r="F85" s="132" t="s">
        <v>65</v>
      </c>
      <c r="G85" s="133">
        <v>2</v>
      </c>
      <c r="H85" s="134" t="s">
        <v>177</v>
      </c>
      <c r="I85" s="134" t="s">
        <v>176</v>
      </c>
      <c r="J85" s="134">
        <v>5</v>
      </c>
      <c r="K85" s="134" t="s">
        <v>23</v>
      </c>
      <c r="L85" s="134">
        <f t="shared" si="60"/>
        <v>22.5</v>
      </c>
      <c r="M85" s="134">
        <v>100</v>
      </c>
      <c r="N85" s="138">
        <f t="shared" si="61"/>
        <v>0</v>
      </c>
      <c r="O85" s="223">
        <f>'5年生'!Q67</f>
        <v>0</v>
      </c>
      <c r="P85" s="223">
        <f>'5年生'!R67</f>
        <v>0</v>
      </c>
      <c r="Q85" s="223">
        <f>'5年生'!S67</f>
        <v>0</v>
      </c>
      <c r="R85" s="223">
        <f>'5年生'!T67</f>
        <v>0</v>
      </c>
      <c r="S85" s="224">
        <f>'5年生'!O67</f>
        <v>0</v>
      </c>
      <c r="T85" s="224">
        <f>'5年生'!P67</f>
        <v>0</v>
      </c>
      <c r="U85" s="144" t="str">
        <f t="shared" si="62"/>
        <v/>
      </c>
      <c r="V85" s="139">
        <f t="shared" si="63"/>
        <v>22.5</v>
      </c>
      <c r="W85" s="140">
        <f>V85/$N$92*100</f>
        <v>2.9411764705882351</v>
      </c>
      <c r="X85" s="140">
        <f t="shared" si="64"/>
        <v>22.5</v>
      </c>
      <c r="Y85" s="141">
        <f>X85/$N$104*100</f>
        <v>2.4390243902439024</v>
      </c>
      <c r="Z85" s="144" t="str">
        <f t="shared" si="65"/>
        <v/>
      </c>
      <c r="AA85" s="144" t="str">
        <f t="shared" si="66"/>
        <v/>
      </c>
      <c r="AB85" s="144" t="str">
        <f t="shared" si="67"/>
        <v/>
      </c>
      <c r="AC85" s="144" t="str">
        <f t="shared" si="68"/>
        <v/>
      </c>
      <c r="AD85" s="144">
        <f t="shared" si="69"/>
        <v>0</v>
      </c>
      <c r="AE85" s="176"/>
    </row>
    <row r="86" spans="2:31" ht="14.25" customHeight="1" thickBot="1" x14ac:dyDescent="0.25">
      <c r="B86" s="514"/>
      <c r="C86" s="517"/>
      <c r="D86" s="514"/>
      <c r="E86" s="512"/>
      <c r="F86" s="190" t="s">
        <v>178</v>
      </c>
      <c r="G86" s="191">
        <v>1</v>
      </c>
      <c r="H86" s="192" t="s">
        <v>10</v>
      </c>
      <c r="I86" s="192" t="s">
        <v>11</v>
      </c>
      <c r="J86" s="192">
        <v>4</v>
      </c>
      <c r="K86" s="192" t="s">
        <v>23</v>
      </c>
      <c r="L86" s="192">
        <f t="shared" si="59"/>
        <v>22.5</v>
      </c>
      <c r="M86" s="192">
        <v>100</v>
      </c>
      <c r="N86" s="193">
        <f t="shared" si="40"/>
        <v>22.5</v>
      </c>
      <c r="O86" s="225">
        <f>'4年生'!Q39</f>
        <v>0</v>
      </c>
      <c r="P86" s="225">
        <f>'4年生'!R39</f>
        <v>0</v>
      </c>
      <c r="Q86" s="225">
        <f>'4年生'!S39</f>
        <v>0</v>
      </c>
      <c r="R86" s="225">
        <f>'4年生'!T39</f>
        <v>0</v>
      </c>
      <c r="S86" s="226">
        <f>'4年生'!O39</f>
        <v>0</v>
      </c>
      <c r="T86" s="226">
        <f>'4年生'!P39</f>
        <v>0</v>
      </c>
      <c r="U86" s="194" t="str">
        <f t="shared" si="41"/>
        <v/>
      </c>
      <c r="V86" s="195">
        <f t="shared" si="42"/>
        <v>22.5</v>
      </c>
      <c r="W86" s="196">
        <f>V86/$N$92*100</f>
        <v>2.9411764705882351</v>
      </c>
      <c r="X86" s="196">
        <f t="shared" si="43"/>
        <v>22.5</v>
      </c>
      <c r="Y86" s="197">
        <f>X86/$N$104*100</f>
        <v>2.4390243902439024</v>
      </c>
      <c r="Z86" s="194" t="str">
        <f t="shared" si="44"/>
        <v/>
      </c>
      <c r="AA86" s="194" t="str">
        <f t="shared" si="45"/>
        <v/>
      </c>
      <c r="AB86" s="194" t="str">
        <f t="shared" si="46"/>
        <v/>
      </c>
      <c r="AC86" s="194">
        <f t="shared" si="47"/>
        <v>0</v>
      </c>
      <c r="AD86" s="194" t="str">
        <f t="shared" si="48"/>
        <v/>
      </c>
      <c r="AE86" s="201"/>
    </row>
    <row r="87" spans="2:31" ht="14.25" customHeight="1" thickTop="1" x14ac:dyDescent="0.2">
      <c r="B87" s="514"/>
      <c r="C87" s="517"/>
      <c r="D87" s="163"/>
      <c r="E87" s="136"/>
      <c r="F87" s="147" t="s">
        <v>201</v>
      </c>
      <c r="G87" s="148"/>
      <c r="H87" s="148"/>
      <c r="I87" s="148"/>
      <c r="J87" s="148">
        <v>1</v>
      </c>
      <c r="K87" s="148"/>
      <c r="L87" s="148" t="str">
        <f t="shared" si="59"/>
        <v/>
      </c>
      <c r="M87" s="148"/>
      <c r="N87" s="149"/>
      <c r="O87" s="227"/>
      <c r="P87" s="227"/>
      <c r="Q87" s="227"/>
      <c r="R87" s="228"/>
      <c r="S87" s="229"/>
      <c r="T87" s="229">
        <f>AE87</f>
        <v>0</v>
      </c>
      <c r="U87" s="150"/>
      <c r="V87" s="151"/>
      <c r="W87" s="152"/>
      <c r="X87" s="152"/>
      <c r="Y87" s="152"/>
      <c r="Z87" s="150">
        <f>SUM(Z64:Z86)</f>
        <v>0</v>
      </c>
      <c r="AA87" s="150"/>
      <c r="AB87" s="150"/>
      <c r="AC87" s="150"/>
      <c r="AD87" s="150"/>
      <c r="AE87" s="189">
        <f t="shared" ref="AE87:AE91" si="70">SUM(Z87:AD87)/100</f>
        <v>0</v>
      </c>
    </row>
    <row r="88" spans="2:31" ht="14.25" customHeight="1" x14ac:dyDescent="0.2">
      <c r="B88" s="514"/>
      <c r="C88" s="517"/>
      <c r="D88" s="163"/>
      <c r="E88" s="136"/>
      <c r="F88" s="131" t="s">
        <v>202</v>
      </c>
      <c r="G88" s="134"/>
      <c r="H88" s="134"/>
      <c r="I88" s="134"/>
      <c r="J88" s="134">
        <v>2</v>
      </c>
      <c r="K88" s="134"/>
      <c r="L88" s="134" t="str">
        <f t="shared" si="59"/>
        <v/>
      </c>
      <c r="M88" s="134"/>
      <c r="N88" s="138"/>
      <c r="O88" s="230"/>
      <c r="P88" s="230"/>
      <c r="Q88" s="230"/>
      <c r="R88" s="223"/>
      <c r="S88" s="224"/>
      <c r="T88" s="224">
        <f t="shared" ref="T88:T91" si="71">AE88</f>
        <v>0</v>
      </c>
      <c r="U88" s="144"/>
      <c r="V88" s="139"/>
      <c r="W88" s="140"/>
      <c r="X88" s="140"/>
      <c r="Y88" s="140"/>
      <c r="Z88" s="144"/>
      <c r="AA88" s="144">
        <f>SUM(AA64:AA86)</f>
        <v>0</v>
      </c>
      <c r="AB88" s="144"/>
      <c r="AC88" s="144"/>
      <c r="AD88" s="144"/>
      <c r="AE88" s="164">
        <f t="shared" si="70"/>
        <v>0</v>
      </c>
    </row>
    <row r="89" spans="2:31" ht="14.25" customHeight="1" x14ac:dyDescent="0.2">
      <c r="B89" s="514"/>
      <c r="C89" s="517"/>
      <c r="D89" s="163"/>
      <c r="E89" s="136"/>
      <c r="F89" s="131" t="s">
        <v>203</v>
      </c>
      <c r="G89" s="134"/>
      <c r="H89" s="134"/>
      <c r="I89" s="134"/>
      <c r="J89" s="134">
        <v>3</v>
      </c>
      <c r="K89" s="134"/>
      <c r="L89" s="134" t="str">
        <f t="shared" si="59"/>
        <v/>
      </c>
      <c r="M89" s="134"/>
      <c r="N89" s="138"/>
      <c r="O89" s="230"/>
      <c r="P89" s="230"/>
      <c r="Q89" s="230"/>
      <c r="R89" s="223"/>
      <c r="S89" s="224"/>
      <c r="T89" s="224">
        <f t="shared" si="71"/>
        <v>0</v>
      </c>
      <c r="U89" s="144"/>
      <c r="V89" s="139"/>
      <c r="W89" s="140"/>
      <c r="X89" s="140"/>
      <c r="Y89" s="140"/>
      <c r="Z89" s="144"/>
      <c r="AA89" s="144"/>
      <c r="AB89" s="144">
        <f>SUM(AB64:AB86)</f>
        <v>0</v>
      </c>
      <c r="AC89" s="144"/>
      <c r="AD89" s="144"/>
      <c r="AE89" s="164">
        <f t="shared" si="70"/>
        <v>0</v>
      </c>
    </row>
    <row r="90" spans="2:31" ht="14.25" customHeight="1" x14ac:dyDescent="0.2">
      <c r="B90" s="514"/>
      <c r="C90" s="517"/>
      <c r="D90" s="163"/>
      <c r="E90" s="136"/>
      <c r="F90" s="131" t="s">
        <v>204</v>
      </c>
      <c r="G90" s="134"/>
      <c r="H90" s="134"/>
      <c r="I90" s="134"/>
      <c r="J90" s="134">
        <v>4</v>
      </c>
      <c r="K90" s="134"/>
      <c r="L90" s="134" t="str">
        <f t="shared" si="59"/>
        <v/>
      </c>
      <c r="M90" s="134"/>
      <c r="N90" s="138"/>
      <c r="O90" s="230"/>
      <c r="P90" s="230"/>
      <c r="Q90" s="230"/>
      <c r="R90" s="223"/>
      <c r="S90" s="224"/>
      <c r="T90" s="224">
        <f t="shared" si="71"/>
        <v>0</v>
      </c>
      <c r="U90" s="144"/>
      <c r="V90" s="139"/>
      <c r="W90" s="140"/>
      <c r="X90" s="140"/>
      <c r="Y90" s="140"/>
      <c r="Z90" s="144"/>
      <c r="AA90" s="144"/>
      <c r="AB90" s="144"/>
      <c r="AC90" s="144">
        <f>SUM(AC64:AC86)</f>
        <v>0</v>
      </c>
      <c r="AD90" s="144"/>
      <c r="AE90" s="164">
        <f t="shared" si="70"/>
        <v>0</v>
      </c>
    </row>
    <row r="91" spans="2:31" ht="14.25" customHeight="1" x14ac:dyDescent="0.2">
      <c r="B91" s="514"/>
      <c r="C91" s="517"/>
      <c r="D91" s="163"/>
      <c r="E91" s="136"/>
      <c r="F91" s="131" t="s">
        <v>205</v>
      </c>
      <c r="G91" s="134"/>
      <c r="H91" s="134"/>
      <c r="I91" s="134"/>
      <c r="J91" s="134">
        <v>5</v>
      </c>
      <c r="K91" s="134"/>
      <c r="L91" s="134" t="str">
        <f t="shared" si="59"/>
        <v/>
      </c>
      <c r="M91" s="134"/>
      <c r="N91" s="138"/>
      <c r="O91" s="230"/>
      <c r="P91" s="230"/>
      <c r="Q91" s="230"/>
      <c r="R91" s="223"/>
      <c r="S91" s="224"/>
      <c r="T91" s="224">
        <f t="shared" si="71"/>
        <v>0</v>
      </c>
      <c r="U91" s="144"/>
      <c r="V91" s="139"/>
      <c r="W91" s="140"/>
      <c r="X91" s="140"/>
      <c r="Y91" s="140"/>
      <c r="Z91" s="144"/>
      <c r="AA91" s="144"/>
      <c r="AB91" s="144"/>
      <c r="AC91" s="144"/>
      <c r="AD91" s="144">
        <f>SUM(AD64:AD86)</f>
        <v>0</v>
      </c>
      <c r="AE91" s="164">
        <f t="shared" si="70"/>
        <v>0</v>
      </c>
    </row>
    <row r="92" spans="2:31" ht="14.25" customHeight="1" thickBot="1" x14ac:dyDescent="0.25">
      <c r="B92" s="514"/>
      <c r="C92" s="517"/>
      <c r="D92" s="165"/>
      <c r="E92" s="166"/>
      <c r="F92" s="167" t="s">
        <v>72</v>
      </c>
      <c r="G92" s="168"/>
      <c r="H92" s="168"/>
      <c r="I92" s="168"/>
      <c r="J92" s="168">
        <v>5</v>
      </c>
      <c r="K92" s="168"/>
      <c r="L92" s="168" t="str">
        <f t="shared" si="59"/>
        <v/>
      </c>
      <c r="M92" s="168"/>
      <c r="N92" s="169">
        <f>SUM(N64:N86)</f>
        <v>765</v>
      </c>
      <c r="O92" s="231"/>
      <c r="P92" s="231"/>
      <c r="Q92" s="231"/>
      <c r="R92" s="232"/>
      <c r="S92" s="233"/>
      <c r="T92" s="233"/>
      <c r="U92" s="170"/>
      <c r="V92" s="171">
        <f>SUM(V64:V86)</f>
        <v>855</v>
      </c>
      <c r="W92" s="172"/>
      <c r="X92" s="172"/>
      <c r="Y92" s="172"/>
      <c r="Z92" s="170"/>
      <c r="AA92" s="170"/>
      <c r="AB92" s="170"/>
      <c r="AC92" s="170"/>
      <c r="AD92" s="170"/>
      <c r="AE92" s="177">
        <f>SUM(AE87:AE91)</f>
        <v>0</v>
      </c>
    </row>
    <row r="93" spans="2:31" ht="14.25" customHeight="1" x14ac:dyDescent="0.2">
      <c r="B93" s="514"/>
      <c r="C93" s="517"/>
      <c r="D93" s="513">
        <v>2</v>
      </c>
      <c r="E93" s="511" t="s">
        <v>46</v>
      </c>
      <c r="F93" s="153" t="s">
        <v>66</v>
      </c>
      <c r="G93" s="154">
        <v>2</v>
      </c>
      <c r="H93" s="154" t="s">
        <v>10</v>
      </c>
      <c r="I93" s="154" t="s">
        <v>11</v>
      </c>
      <c r="J93" s="154">
        <v>1</v>
      </c>
      <c r="K93" s="154" t="s">
        <v>6</v>
      </c>
      <c r="L93" s="154">
        <f t="shared" si="59"/>
        <v>45</v>
      </c>
      <c r="M93" s="154">
        <v>100</v>
      </c>
      <c r="N93" s="155">
        <f>IF(H93="必修",L93*M93/100,IF(T93=0,0,L93*M93/100))</f>
        <v>45</v>
      </c>
      <c r="O93" s="221">
        <f>'1年生'!Q35</f>
        <v>0</v>
      </c>
      <c r="P93" s="221">
        <f>'1年生'!R35</f>
        <v>0</v>
      </c>
      <c r="Q93" s="221">
        <f>'1年生'!S35</f>
        <v>0</v>
      </c>
      <c r="R93" s="221">
        <f>'1年生'!T35</f>
        <v>0</v>
      </c>
      <c r="S93" s="222">
        <f>'1年生'!O35</f>
        <v>0</v>
      </c>
      <c r="T93" s="222">
        <f>'1年生'!P35</f>
        <v>0</v>
      </c>
      <c r="U93" s="156" t="str">
        <f>IF(S93="30分未満",1,IF(S93="30分～1時間",2,IF(S93="1～2時間",3,IF(S93="2～3時間",4,IF(S93="3時間以上",5,IF(S93=0,""))))))</f>
        <v/>
      </c>
      <c r="V93" s="157">
        <f>L93*M93/100</f>
        <v>45</v>
      </c>
      <c r="W93" s="159">
        <f>V93/$N$103*100</f>
        <v>28.571428571428569</v>
      </c>
      <c r="X93" s="159">
        <f>V93</f>
        <v>45</v>
      </c>
      <c r="Y93" s="160">
        <f>X93/$N$104*100</f>
        <v>4.8780487804878048</v>
      </c>
      <c r="Z93" s="156">
        <f>IF(J93=1,Y93*T93/5,"")</f>
        <v>0</v>
      </c>
      <c r="AA93" s="156" t="str">
        <f>IF(J93=2,Y93*T93/5,"")</f>
        <v/>
      </c>
      <c r="AB93" s="156" t="str">
        <f>IF(J93=3,Y93*T93/5,"")</f>
        <v/>
      </c>
      <c r="AC93" s="156" t="str">
        <f>IF(J93=4,Y93*T93/5,"")</f>
        <v/>
      </c>
      <c r="AD93" s="156" t="str">
        <f>IF(J93=5,Y93*T93/5,"")</f>
        <v/>
      </c>
      <c r="AE93" s="161"/>
    </row>
    <row r="94" spans="2:31" ht="14.25" customHeight="1" x14ac:dyDescent="0.2">
      <c r="B94" s="514"/>
      <c r="C94" s="517"/>
      <c r="D94" s="514"/>
      <c r="E94" s="512"/>
      <c r="F94" s="131" t="s">
        <v>67</v>
      </c>
      <c r="G94" s="134">
        <v>2</v>
      </c>
      <c r="H94" s="134" t="s">
        <v>10</v>
      </c>
      <c r="I94" s="134" t="s">
        <v>11</v>
      </c>
      <c r="J94" s="134">
        <v>3</v>
      </c>
      <c r="K94" s="134" t="s">
        <v>6</v>
      </c>
      <c r="L94" s="134">
        <f t="shared" si="59"/>
        <v>45</v>
      </c>
      <c r="M94" s="134">
        <v>100</v>
      </c>
      <c r="N94" s="138">
        <f>IF(H94="必修",L94*M94/100,IF(T94=0,0,L94*M94/100))</f>
        <v>45</v>
      </c>
      <c r="O94" s="223">
        <f>'3年生'!Q33</f>
        <v>0</v>
      </c>
      <c r="P94" s="223">
        <f>'3年生'!R33</f>
        <v>0</v>
      </c>
      <c r="Q94" s="223">
        <f>'3年生'!S33</f>
        <v>0</v>
      </c>
      <c r="R94" s="223">
        <f>'3年生'!T33</f>
        <v>0</v>
      </c>
      <c r="S94" s="224">
        <f>'3年生'!O33</f>
        <v>0</v>
      </c>
      <c r="T94" s="224">
        <f>'3年生'!P33</f>
        <v>0</v>
      </c>
      <c r="U94" s="144" t="str">
        <f>IF(S94="30分未満",1,IF(S94="30分～1時間",2,IF(S94="1～2時間",3,IF(S94="2～3時間",4,IF(S94="3時間以上",5,IF(S94=0,""))))))</f>
        <v/>
      </c>
      <c r="V94" s="139">
        <f>L94*M94/100</f>
        <v>45</v>
      </c>
      <c r="W94" s="140">
        <f>V94/$N$103*100</f>
        <v>28.571428571428569</v>
      </c>
      <c r="X94" s="140">
        <f>V94</f>
        <v>45</v>
      </c>
      <c r="Y94" s="141">
        <f>X94/$N$104*100</f>
        <v>4.8780487804878048</v>
      </c>
      <c r="Z94" s="144" t="str">
        <f>IF(J94=1,Y94*T94/5,"")</f>
        <v/>
      </c>
      <c r="AA94" s="144" t="str">
        <f>IF(J94=2,Y94*T94/5,"")</f>
        <v/>
      </c>
      <c r="AB94" s="144">
        <f>IF(J94=3,Y94*T94/5,"")</f>
        <v>0</v>
      </c>
      <c r="AC94" s="144" t="str">
        <f>IF(J94=4,Y94*T94/5,"")</f>
        <v/>
      </c>
      <c r="AD94" s="144" t="str">
        <f>IF(J94=5,Y94*T94/5,"")</f>
        <v/>
      </c>
      <c r="AE94" s="162"/>
    </row>
    <row r="95" spans="2:31" ht="14.25" customHeight="1" x14ac:dyDescent="0.2">
      <c r="B95" s="514"/>
      <c r="C95" s="517"/>
      <c r="D95" s="514"/>
      <c r="E95" s="512"/>
      <c r="F95" s="131" t="s">
        <v>68</v>
      </c>
      <c r="G95" s="134">
        <v>2</v>
      </c>
      <c r="H95" s="134" t="s">
        <v>10</v>
      </c>
      <c r="I95" s="134" t="s">
        <v>176</v>
      </c>
      <c r="J95" s="134">
        <v>4</v>
      </c>
      <c r="K95" s="134" t="s">
        <v>23</v>
      </c>
      <c r="L95" s="134">
        <f t="shared" si="59"/>
        <v>22.5</v>
      </c>
      <c r="M95" s="134">
        <v>100</v>
      </c>
      <c r="N95" s="138">
        <f>IF(H95="必修",L95*M95/100,IF(T95=0,0,L95*M95/100))</f>
        <v>22.5</v>
      </c>
      <c r="O95" s="223">
        <f>'4年生'!Q42</f>
        <v>0</v>
      </c>
      <c r="P95" s="223">
        <f>'4年生'!R42</f>
        <v>0</v>
      </c>
      <c r="Q95" s="223">
        <f>'4年生'!S42</f>
        <v>0</v>
      </c>
      <c r="R95" s="223">
        <f>'4年生'!T42</f>
        <v>0</v>
      </c>
      <c r="S95" s="224">
        <f>'4年生'!O42</f>
        <v>0</v>
      </c>
      <c r="T95" s="224">
        <f>'4年生'!P42</f>
        <v>0</v>
      </c>
      <c r="U95" s="144" t="str">
        <f>IF(S95="30分未満",1,IF(S95="30分～1時間",2,IF(S95="1～2時間",3,IF(S95="2～3時間",4,IF(S95="3時間以上",5,IF(S95=0,""))))))</f>
        <v/>
      </c>
      <c r="V95" s="139">
        <f>L95*M95/100</f>
        <v>22.5</v>
      </c>
      <c r="W95" s="140">
        <f>V95/$N$103*100</f>
        <v>14.285714285714285</v>
      </c>
      <c r="X95" s="140">
        <f>V95</f>
        <v>22.5</v>
      </c>
      <c r="Y95" s="141">
        <f>X95/$N$104*100</f>
        <v>2.4390243902439024</v>
      </c>
      <c r="Z95" s="144" t="str">
        <f>IF(J95=1,Y95*T95/5,"")</f>
        <v/>
      </c>
      <c r="AA95" s="144" t="str">
        <f>IF(J95=2,Y95*T95/5,"")</f>
        <v/>
      </c>
      <c r="AB95" s="144" t="str">
        <f>IF(J95=3,Y95*T95/5,"")</f>
        <v/>
      </c>
      <c r="AC95" s="144">
        <f>IF(J95=4,Y95*T95/5,"")</f>
        <v>0</v>
      </c>
      <c r="AD95" s="144" t="str">
        <f>IF(J95=5,Y95*T95/5,"")</f>
        <v/>
      </c>
      <c r="AE95" s="162"/>
    </row>
    <row r="96" spans="2:31" ht="14.25" customHeight="1" x14ac:dyDescent="0.2">
      <c r="B96" s="514"/>
      <c r="C96" s="517"/>
      <c r="D96" s="514"/>
      <c r="E96" s="512"/>
      <c r="F96" s="131" t="s">
        <v>69</v>
      </c>
      <c r="G96" s="134">
        <v>2</v>
      </c>
      <c r="H96" s="134" t="s">
        <v>10</v>
      </c>
      <c r="I96" s="134" t="s">
        <v>11</v>
      </c>
      <c r="J96" s="134">
        <v>3</v>
      </c>
      <c r="K96" s="134" t="s">
        <v>6</v>
      </c>
      <c r="L96" s="134">
        <f t="shared" si="59"/>
        <v>45</v>
      </c>
      <c r="M96" s="134">
        <v>100</v>
      </c>
      <c r="N96" s="138">
        <f>IF(H96="必修",L96*M96/100,IF(T96=0,0,L96*M96/100))</f>
        <v>45</v>
      </c>
      <c r="O96" s="223">
        <f>'3年生'!Q34</f>
        <v>0</v>
      </c>
      <c r="P96" s="223">
        <f>'3年生'!R34</f>
        <v>0</v>
      </c>
      <c r="Q96" s="223">
        <f>'3年生'!S34</f>
        <v>0</v>
      </c>
      <c r="R96" s="223">
        <f>'3年生'!T34</f>
        <v>0</v>
      </c>
      <c r="S96" s="224">
        <f>'3年生'!O34</f>
        <v>0</v>
      </c>
      <c r="T96" s="224">
        <f>'3年生'!P34</f>
        <v>0</v>
      </c>
      <c r="U96" s="144" t="str">
        <f>IF(S96="30分未満",1,IF(S96="30分～1時間",2,IF(S96="1～2時間",3,IF(S96="2～3時間",4,IF(S96="3時間以上",5,IF(S96=0,""))))))</f>
        <v/>
      </c>
      <c r="V96" s="139">
        <f>L96*M96/100</f>
        <v>45</v>
      </c>
      <c r="W96" s="140">
        <f>V96/$N$103*100</f>
        <v>28.571428571428569</v>
      </c>
      <c r="X96" s="140">
        <f>V96</f>
        <v>45</v>
      </c>
      <c r="Y96" s="141">
        <f>X96/$N$104*100</f>
        <v>4.8780487804878048</v>
      </c>
      <c r="Z96" s="144" t="str">
        <f>IF(J96=1,Y96*T96/5,"")</f>
        <v/>
      </c>
      <c r="AA96" s="144" t="str">
        <f>IF(J96=2,Y96*T96/5,"")</f>
        <v/>
      </c>
      <c r="AB96" s="144">
        <f>IF(J96=3,Y96*T96/5,"")</f>
        <v>0</v>
      </c>
      <c r="AC96" s="144" t="str">
        <f>IF(J96=4,Y96*T96/5,"")</f>
        <v/>
      </c>
      <c r="AD96" s="144" t="str">
        <f>IF(J96=5,Y96*T96/5,"")</f>
        <v/>
      </c>
      <c r="AE96" s="162"/>
    </row>
    <row r="97" spans="2:31" ht="14.25" customHeight="1" thickBot="1" x14ac:dyDescent="0.25">
      <c r="B97" s="514"/>
      <c r="C97" s="517"/>
      <c r="D97" s="514"/>
      <c r="E97" s="512"/>
      <c r="F97" s="198" t="s">
        <v>328</v>
      </c>
      <c r="G97" s="192">
        <v>2</v>
      </c>
      <c r="H97" s="192" t="s">
        <v>177</v>
      </c>
      <c r="I97" s="192" t="s">
        <v>176</v>
      </c>
      <c r="J97" s="192">
        <v>4</v>
      </c>
      <c r="K97" s="192" t="s">
        <v>23</v>
      </c>
      <c r="L97" s="192">
        <f t="shared" si="59"/>
        <v>22.5</v>
      </c>
      <c r="M97" s="192">
        <v>100</v>
      </c>
      <c r="N97" s="193">
        <f>IF(H97="必修",L97*M97/100,IF(T97=0,0,L97*M97/100))</f>
        <v>0</v>
      </c>
      <c r="O97" s="225">
        <f>'4年生'!Q43</f>
        <v>0</v>
      </c>
      <c r="P97" s="225">
        <f>'4年生'!R43</f>
        <v>0</v>
      </c>
      <c r="Q97" s="225">
        <f>'4年生'!S43</f>
        <v>0</v>
      </c>
      <c r="R97" s="225">
        <f>'4年生'!T43</f>
        <v>0</v>
      </c>
      <c r="S97" s="226">
        <f>'4年生'!O43</f>
        <v>0</v>
      </c>
      <c r="T97" s="226">
        <f>'4年生'!P43</f>
        <v>0</v>
      </c>
      <c r="U97" s="194" t="str">
        <f>IF(S97="30分未満",1,IF(S97="30分～1時間",2,IF(S97="1～2時間",3,IF(S97="2～3時間",4,IF(S97="3時間以上",5,IF(S97=0,""))))))</f>
        <v/>
      </c>
      <c r="V97" s="199">
        <f>L97*M97/100</f>
        <v>22.5</v>
      </c>
      <c r="W97" s="196">
        <f>V97/$N$103*100</f>
        <v>14.285714285714285</v>
      </c>
      <c r="X97" s="196">
        <f>V97</f>
        <v>22.5</v>
      </c>
      <c r="Y97" s="197">
        <f>X97/$N$104*100</f>
        <v>2.4390243902439024</v>
      </c>
      <c r="Z97" s="194" t="str">
        <f>IF(J97=1,Y97*T97/5,"")</f>
        <v/>
      </c>
      <c r="AA97" s="194" t="str">
        <f>IF(J97=2,Y97*T97/5,"")</f>
        <v/>
      </c>
      <c r="AB97" s="194" t="str">
        <f>IF(J97=3,Y97*T97/5,"")</f>
        <v/>
      </c>
      <c r="AC97" s="144">
        <f>IF(J97=4,Y97*T97/5,"")</f>
        <v>0</v>
      </c>
      <c r="AD97" s="194" t="str">
        <f>IF(J97=5,Y97*T97/5,"")</f>
        <v/>
      </c>
      <c r="AE97" s="200"/>
    </row>
    <row r="98" spans="2:31" ht="14.25" customHeight="1" thickTop="1" x14ac:dyDescent="0.2">
      <c r="B98" s="514"/>
      <c r="C98" s="517"/>
      <c r="D98" s="163"/>
      <c r="E98" s="136"/>
      <c r="F98" s="147" t="s">
        <v>206</v>
      </c>
      <c r="G98" s="148"/>
      <c r="H98" s="148"/>
      <c r="I98" s="148"/>
      <c r="J98" s="148">
        <v>1</v>
      </c>
      <c r="K98" s="148"/>
      <c r="L98" s="148" t="str">
        <f t="shared" si="59"/>
        <v/>
      </c>
      <c r="M98" s="148"/>
      <c r="N98" s="149"/>
      <c r="O98" s="227"/>
      <c r="P98" s="227"/>
      <c r="Q98" s="227"/>
      <c r="R98" s="228"/>
      <c r="S98" s="229"/>
      <c r="T98" s="229">
        <f>AE98</f>
        <v>0</v>
      </c>
      <c r="U98" s="150"/>
      <c r="V98" s="151"/>
      <c r="W98" s="152"/>
      <c r="X98" s="152"/>
      <c r="Y98" s="152"/>
      <c r="Z98" s="150">
        <f>SUM(Z93:Z97)</f>
        <v>0</v>
      </c>
      <c r="AA98" s="150"/>
      <c r="AB98" s="150"/>
      <c r="AC98" s="150"/>
      <c r="AD98" s="150"/>
      <c r="AE98" s="189">
        <f t="shared" ref="AE98:AE102" si="72">SUM(Z98:AD98)/100</f>
        <v>0</v>
      </c>
    </row>
    <row r="99" spans="2:31" ht="14.25" customHeight="1" x14ac:dyDescent="0.2">
      <c r="B99" s="514"/>
      <c r="C99" s="517"/>
      <c r="D99" s="163"/>
      <c r="E99" s="136"/>
      <c r="F99" s="131" t="s">
        <v>207</v>
      </c>
      <c r="G99" s="134"/>
      <c r="H99" s="134"/>
      <c r="I99" s="134"/>
      <c r="J99" s="134">
        <v>2</v>
      </c>
      <c r="K99" s="134"/>
      <c r="L99" s="134" t="str">
        <f t="shared" si="59"/>
        <v/>
      </c>
      <c r="M99" s="134"/>
      <c r="N99" s="138"/>
      <c r="O99" s="230"/>
      <c r="P99" s="230"/>
      <c r="Q99" s="230"/>
      <c r="R99" s="223"/>
      <c r="S99" s="224"/>
      <c r="T99" s="224">
        <f t="shared" ref="T99:T102" si="73">AE99</f>
        <v>0</v>
      </c>
      <c r="U99" s="144"/>
      <c r="V99" s="139"/>
      <c r="W99" s="140"/>
      <c r="X99" s="140"/>
      <c r="Y99" s="140"/>
      <c r="Z99" s="144"/>
      <c r="AA99" s="144">
        <f>SUM(AA93:AA97)</f>
        <v>0</v>
      </c>
      <c r="AB99" s="144"/>
      <c r="AC99" s="144"/>
      <c r="AD99" s="144"/>
      <c r="AE99" s="164">
        <f t="shared" si="72"/>
        <v>0</v>
      </c>
    </row>
    <row r="100" spans="2:31" ht="14.25" customHeight="1" x14ac:dyDescent="0.2">
      <c r="B100" s="514"/>
      <c r="C100" s="517"/>
      <c r="D100" s="163"/>
      <c r="E100" s="136"/>
      <c r="F100" s="131" t="s">
        <v>208</v>
      </c>
      <c r="G100" s="134"/>
      <c r="H100" s="134"/>
      <c r="I100" s="134"/>
      <c r="J100" s="134">
        <v>3</v>
      </c>
      <c r="K100" s="134"/>
      <c r="L100" s="134" t="str">
        <f t="shared" si="59"/>
        <v/>
      </c>
      <c r="M100" s="134"/>
      <c r="N100" s="138"/>
      <c r="O100" s="230"/>
      <c r="P100" s="230"/>
      <c r="Q100" s="230"/>
      <c r="R100" s="223"/>
      <c r="S100" s="224"/>
      <c r="T100" s="224">
        <f t="shared" si="73"/>
        <v>0</v>
      </c>
      <c r="U100" s="144"/>
      <c r="V100" s="139"/>
      <c r="W100" s="140"/>
      <c r="X100" s="140"/>
      <c r="Y100" s="140"/>
      <c r="Z100" s="144"/>
      <c r="AA100" s="144"/>
      <c r="AB100" s="144">
        <f>SUM(AB93:AB97)</f>
        <v>0</v>
      </c>
      <c r="AC100" s="144"/>
      <c r="AD100" s="144"/>
      <c r="AE100" s="164">
        <f t="shared" si="72"/>
        <v>0</v>
      </c>
    </row>
    <row r="101" spans="2:31" ht="14.25" customHeight="1" x14ac:dyDescent="0.2">
      <c r="B101" s="514"/>
      <c r="C101" s="517"/>
      <c r="D101" s="163"/>
      <c r="E101" s="136"/>
      <c r="F101" s="131" t="s">
        <v>209</v>
      </c>
      <c r="G101" s="134"/>
      <c r="H101" s="134"/>
      <c r="I101" s="134"/>
      <c r="J101" s="134">
        <v>4</v>
      </c>
      <c r="K101" s="134"/>
      <c r="L101" s="134" t="str">
        <f t="shared" si="59"/>
        <v/>
      </c>
      <c r="M101" s="134"/>
      <c r="N101" s="138"/>
      <c r="O101" s="230"/>
      <c r="P101" s="230"/>
      <c r="Q101" s="230"/>
      <c r="R101" s="223"/>
      <c r="S101" s="224"/>
      <c r="T101" s="405">
        <f>AE101</f>
        <v>0</v>
      </c>
      <c r="U101" s="144"/>
      <c r="V101" s="139"/>
      <c r="W101" s="140"/>
      <c r="X101" s="140"/>
      <c r="Y101" s="140"/>
      <c r="Z101" s="144"/>
      <c r="AA101" s="144"/>
      <c r="AB101" s="144"/>
      <c r="AC101" s="144">
        <f>SUM(AC93:AC97)</f>
        <v>0</v>
      </c>
      <c r="AD101" s="144"/>
      <c r="AE101" s="164">
        <f t="shared" si="72"/>
        <v>0</v>
      </c>
    </row>
    <row r="102" spans="2:31" ht="14.25" customHeight="1" x14ac:dyDescent="0.2">
      <c r="B102" s="514"/>
      <c r="C102" s="517"/>
      <c r="D102" s="163"/>
      <c r="E102" s="136"/>
      <c r="F102" s="131" t="s">
        <v>210</v>
      </c>
      <c r="G102" s="134"/>
      <c r="H102" s="134"/>
      <c r="I102" s="134"/>
      <c r="J102" s="134">
        <v>5</v>
      </c>
      <c r="K102" s="134"/>
      <c r="L102" s="134" t="str">
        <f t="shared" si="59"/>
        <v/>
      </c>
      <c r="M102" s="134"/>
      <c r="N102" s="138"/>
      <c r="O102" s="230"/>
      <c r="P102" s="230"/>
      <c r="Q102" s="230"/>
      <c r="R102" s="223"/>
      <c r="S102" s="224"/>
      <c r="T102" s="224">
        <f t="shared" si="73"/>
        <v>0</v>
      </c>
      <c r="U102" s="144"/>
      <c r="V102" s="139"/>
      <c r="W102" s="140"/>
      <c r="X102" s="140"/>
      <c r="Y102" s="140"/>
      <c r="Z102" s="144"/>
      <c r="AA102" s="144"/>
      <c r="AB102" s="144"/>
      <c r="AC102" s="144"/>
      <c r="AD102" s="144">
        <f>SUM(AD93:AD97)</f>
        <v>0</v>
      </c>
      <c r="AE102" s="164">
        <f t="shared" si="72"/>
        <v>0</v>
      </c>
    </row>
    <row r="103" spans="2:31" ht="14.25" customHeight="1" x14ac:dyDescent="0.2">
      <c r="B103" s="514"/>
      <c r="C103" s="517"/>
      <c r="D103" s="163"/>
      <c r="E103" s="136"/>
      <c r="F103" s="131" t="s">
        <v>71</v>
      </c>
      <c r="G103" s="134"/>
      <c r="H103" s="134"/>
      <c r="I103" s="134"/>
      <c r="J103" s="134">
        <v>5</v>
      </c>
      <c r="K103" s="134"/>
      <c r="L103" s="134" t="str">
        <f t="shared" si="59"/>
        <v/>
      </c>
      <c r="M103" s="134"/>
      <c r="N103" s="138">
        <f>SUM(N93:N97)</f>
        <v>157.5</v>
      </c>
      <c r="O103" s="230"/>
      <c r="P103" s="230"/>
      <c r="Q103" s="230"/>
      <c r="R103" s="223"/>
      <c r="S103" s="224"/>
      <c r="T103" s="224"/>
      <c r="U103" s="144"/>
      <c r="V103" s="139">
        <f>SUM(V93:V97)</f>
        <v>180</v>
      </c>
      <c r="W103" s="140"/>
      <c r="X103" s="140"/>
      <c r="Y103" s="140"/>
      <c r="Z103" s="144"/>
      <c r="AA103" s="144"/>
      <c r="AB103" s="144"/>
      <c r="AC103" s="144"/>
      <c r="AD103" s="144"/>
      <c r="AE103" s="178">
        <f>SUM(AE98:AE102)</f>
        <v>0</v>
      </c>
    </row>
    <row r="104" spans="2:31" ht="14.25" customHeight="1" thickBot="1" x14ac:dyDescent="0.25">
      <c r="B104" s="515"/>
      <c r="C104" s="518"/>
      <c r="D104" s="165"/>
      <c r="E104" s="166"/>
      <c r="F104" s="167" t="s">
        <v>70</v>
      </c>
      <c r="G104" s="168"/>
      <c r="H104" s="168"/>
      <c r="I104" s="168"/>
      <c r="J104" s="168">
        <v>5</v>
      </c>
      <c r="K104" s="168"/>
      <c r="L104" s="168" t="str">
        <f t="shared" si="59"/>
        <v/>
      </c>
      <c r="M104" s="168"/>
      <c r="N104" s="169">
        <f>N92+N103</f>
        <v>922.5</v>
      </c>
      <c r="O104" s="231"/>
      <c r="P104" s="231"/>
      <c r="Q104" s="231"/>
      <c r="R104" s="232"/>
      <c r="S104" s="233"/>
      <c r="T104" s="233"/>
      <c r="U104" s="170"/>
      <c r="V104" s="171">
        <f>$V$92+$V$103</f>
        <v>1035</v>
      </c>
      <c r="W104" s="172"/>
      <c r="X104" s="172"/>
      <c r="Y104" s="172"/>
      <c r="Z104" s="170">
        <f>SUM(Z87:Z91)+SUM(Z98:Z102)</f>
        <v>0</v>
      </c>
      <c r="AA104" s="170">
        <f>SUM(AA87:AA91)+SUM(AA98:AA102)</f>
        <v>0</v>
      </c>
      <c r="AB104" s="170">
        <f>SUM(AB87:AB91)+SUM(AB98:AB102)</f>
        <v>0</v>
      </c>
      <c r="AC104" s="170">
        <f>SUM(AC87:AC91)+SUM(AC98:AC102)</f>
        <v>0</v>
      </c>
      <c r="AD104" s="170">
        <f>SUM(AD87:AD91)+SUM(AD98:AD102)</f>
        <v>0</v>
      </c>
      <c r="AE104" s="173">
        <f>AE92+AE103</f>
        <v>0</v>
      </c>
    </row>
    <row r="105" spans="2:31" ht="14.25" customHeight="1" x14ac:dyDescent="0.2">
      <c r="B105" s="513" t="s">
        <v>2</v>
      </c>
      <c r="C105" s="516" t="s">
        <v>73</v>
      </c>
      <c r="D105" s="513">
        <v>1</v>
      </c>
      <c r="E105" s="511" t="s">
        <v>74</v>
      </c>
      <c r="F105" s="174" t="s">
        <v>329</v>
      </c>
      <c r="G105" s="175">
        <v>2</v>
      </c>
      <c r="H105" s="154" t="s">
        <v>82</v>
      </c>
      <c r="I105" s="154" t="s">
        <v>11</v>
      </c>
      <c r="J105" s="154">
        <v>1</v>
      </c>
      <c r="K105" s="154" t="s">
        <v>6</v>
      </c>
      <c r="L105" s="154">
        <f t="shared" si="59"/>
        <v>45</v>
      </c>
      <c r="M105" s="154">
        <v>100</v>
      </c>
      <c r="N105" s="155">
        <f t="shared" ref="N105:N128" si="74">IF(H105="必修",L105*M105/100,IF(T105=0,0,L105*M105/100))</f>
        <v>45</v>
      </c>
      <c r="O105" s="221">
        <f>'1年生'!Q40</f>
        <v>0</v>
      </c>
      <c r="P105" s="221">
        <f>'1年生'!R40</f>
        <v>0</v>
      </c>
      <c r="Q105" s="221">
        <f>'1年生'!S40</f>
        <v>0</v>
      </c>
      <c r="R105" s="221">
        <f>'1年生'!T40</f>
        <v>0</v>
      </c>
      <c r="S105" s="222">
        <f>'1年生'!O40</f>
        <v>0</v>
      </c>
      <c r="T105" s="222">
        <f>'1年生'!P40</f>
        <v>0</v>
      </c>
      <c r="U105" s="156" t="str">
        <f t="shared" ref="U105:U128" si="75">IF(S105="30分未満",1,IF(S105="30分～1時間",2,IF(S105="1～2時間",3,IF(S105="2～3時間",4,IF(S105="3時間以上",5,IF(S105=0,""))))))</f>
        <v/>
      </c>
      <c r="V105" s="157">
        <f t="shared" ref="V105:V128" si="76">L105*M105/100</f>
        <v>45</v>
      </c>
      <c r="W105" s="158">
        <f t="shared" ref="W105:W128" si="77">V105/$N$134*100</f>
        <v>7.4074074074074066</v>
      </c>
      <c r="X105" s="159">
        <f t="shared" ref="X105:X128" si="78">V105</f>
        <v>45</v>
      </c>
      <c r="Y105" s="160">
        <f t="shared" ref="Y105:Y128" si="79">X105/$N$167*100</f>
        <v>4.8543689320388346</v>
      </c>
      <c r="Z105" s="156">
        <f t="shared" ref="Z105:Z128" si="80">IF(J105=1,Y105*T105/5,"")</f>
        <v>0</v>
      </c>
      <c r="AA105" s="156" t="str">
        <f t="shared" ref="AA105:AA128" si="81">IF(J105=2,Y105*T105/5,"")</f>
        <v/>
      </c>
      <c r="AB105" s="156" t="str">
        <f t="shared" ref="AB105:AB128" si="82">IF(J105=3,Y105*T105/5,"")</f>
        <v/>
      </c>
      <c r="AC105" s="156" t="str">
        <f t="shared" ref="AC105:AC128" si="83">IF(J105=4,Y105*T105/5,"")</f>
        <v/>
      </c>
      <c r="AD105" s="156" t="str">
        <f t="shared" ref="AD105:AD128" si="84">IF(J105=5,Y105*T105/5,"")</f>
        <v/>
      </c>
      <c r="AE105" s="161"/>
    </row>
    <row r="106" spans="2:31" ht="14.25" customHeight="1" x14ac:dyDescent="0.2">
      <c r="B106" s="514"/>
      <c r="C106" s="517"/>
      <c r="D106" s="514"/>
      <c r="E106" s="512"/>
      <c r="F106" s="132" t="s">
        <v>83</v>
      </c>
      <c r="G106" s="133">
        <v>2</v>
      </c>
      <c r="H106" s="134" t="s">
        <v>82</v>
      </c>
      <c r="I106" s="134" t="s">
        <v>11</v>
      </c>
      <c r="J106" s="134">
        <v>1</v>
      </c>
      <c r="K106" s="134" t="s">
        <v>6</v>
      </c>
      <c r="L106" s="134">
        <f t="shared" si="59"/>
        <v>45</v>
      </c>
      <c r="M106" s="134">
        <v>100</v>
      </c>
      <c r="N106" s="138">
        <f t="shared" si="74"/>
        <v>45</v>
      </c>
      <c r="O106" s="223">
        <f>'1年生'!Q41</f>
        <v>0</v>
      </c>
      <c r="P106" s="223">
        <f>'1年生'!R41</f>
        <v>0</v>
      </c>
      <c r="Q106" s="223">
        <f>'1年生'!S41</f>
        <v>0</v>
      </c>
      <c r="R106" s="223">
        <f>'1年生'!T41</f>
        <v>0</v>
      </c>
      <c r="S106" s="224">
        <f>'1年生'!O41</f>
        <v>0</v>
      </c>
      <c r="T106" s="224">
        <f>'1年生'!P41</f>
        <v>0</v>
      </c>
      <c r="U106" s="144" t="str">
        <f t="shared" si="75"/>
        <v/>
      </c>
      <c r="V106" s="139">
        <f t="shared" si="76"/>
        <v>45</v>
      </c>
      <c r="W106" s="142">
        <f t="shared" si="77"/>
        <v>7.4074074074074066</v>
      </c>
      <c r="X106" s="140">
        <f t="shared" si="78"/>
        <v>45</v>
      </c>
      <c r="Y106" s="141">
        <f t="shared" si="79"/>
        <v>4.8543689320388346</v>
      </c>
      <c r="Z106" s="144">
        <f t="shared" si="80"/>
        <v>0</v>
      </c>
      <c r="AA106" s="144" t="str">
        <f t="shared" si="81"/>
        <v/>
      </c>
      <c r="AB106" s="144" t="str">
        <f t="shared" si="82"/>
        <v/>
      </c>
      <c r="AC106" s="144" t="str">
        <f t="shared" si="83"/>
        <v/>
      </c>
      <c r="AD106" s="144" t="str">
        <f t="shared" si="84"/>
        <v/>
      </c>
      <c r="AE106" s="162"/>
    </row>
    <row r="107" spans="2:31" ht="14.25" customHeight="1" x14ac:dyDescent="0.2">
      <c r="B107" s="514"/>
      <c r="C107" s="517"/>
      <c r="D107" s="514"/>
      <c r="E107" s="512"/>
      <c r="F107" s="132" t="s">
        <v>330</v>
      </c>
      <c r="G107" s="133">
        <v>2</v>
      </c>
      <c r="H107" s="134" t="s">
        <v>82</v>
      </c>
      <c r="I107" s="134" t="s">
        <v>11</v>
      </c>
      <c r="J107" s="134">
        <v>2</v>
      </c>
      <c r="K107" s="134" t="s">
        <v>6</v>
      </c>
      <c r="L107" s="134">
        <f t="shared" si="59"/>
        <v>45</v>
      </c>
      <c r="M107" s="134">
        <v>100</v>
      </c>
      <c r="N107" s="138">
        <f t="shared" si="74"/>
        <v>45</v>
      </c>
      <c r="O107" s="223">
        <f>'2年生'!Q38</f>
        <v>0</v>
      </c>
      <c r="P107" s="223">
        <f>'2年生'!R38</f>
        <v>0</v>
      </c>
      <c r="Q107" s="223">
        <f>'2年生'!S38</f>
        <v>0</v>
      </c>
      <c r="R107" s="223">
        <f>'2年生'!T38</f>
        <v>0</v>
      </c>
      <c r="S107" s="224">
        <f>'2年生'!O38</f>
        <v>0</v>
      </c>
      <c r="T107" s="224">
        <f>'2年生'!P38</f>
        <v>0</v>
      </c>
      <c r="U107" s="144" t="str">
        <f t="shared" si="75"/>
        <v/>
      </c>
      <c r="V107" s="139">
        <f t="shared" si="76"/>
        <v>45</v>
      </c>
      <c r="W107" s="142">
        <f t="shared" si="77"/>
        <v>7.4074074074074066</v>
      </c>
      <c r="X107" s="140">
        <f t="shared" si="78"/>
        <v>45</v>
      </c>
      <c r="Y107" s="141">
        <f t="shared" si="79"/>
        <v>4.8543689320388346</v>
      </c>
      <c r="Z107" s="144" t="str">
        <f t="shared" si="80"/>
        <v/>
      </c>
      <c r="AA107" s="144">
        <f t="shared" si="81"/>
        <v>0</v>
      </c>
      <c r="AB107" s="144" t="str">
        <f t="shared" si="82"/>
        <v/>
      </c>
      <c r="AC107" s="144" t="str">
        <f t="shared" si="83"/>
        <v/>
      </c>
      <c r="AD107" s="144" t="str">
        <f t="shared" si="84"/>
        <v/>
      </c>
      <c r="AE107" s="162"/>
    </row>
    <row r="108" spans="2:31" ht="14.25" customHeight="1" x14ac:dyDescent="0.2">
      <c r="B108" s="514"/>
      <c r="C108" s="517"/>
      <c r="D108" s="514"/>
      <c r="E108" s="512"/>
      <c r="F108" s="132" t="s">
        <v>84</v>
      </c>
      <c r="G108" s="133">
        <v>2</v>
      </c>
      <c r="H108" s="134" t="s">
        <v>82</v>
      </c>
      <c r="I108" s="134" t="s">
        <v>11</v>
      </c>
      <c r="J108" s="134">
        <v>2</v>
      </c>
      <c r="K108" s="134" t="s">
        <v>6</v>
      </c>
      <c r="L108" s="134">
        <f t="shared" si="59"/>
        <v>45</v>
      </c>
      <c r="M108" s="134">
        <v>100</v>
      </c>
      <c r="N108" s="138">
        <f t="shared" si="74"/>
        <v>45</v>
      </c>
      <c r="O108" s="223">
        <f>'2年生'!Q39</f>
        <v>0</v>
      </c>
      <c r="P108" s="223">
        <f>'2年生'!R39</f>
        <v>0</v>
      </c>
      <c r="Q108" s="223">
        <f>'2年生'!S39</f>
        <v>0</v>
      </c>
      <c r="R108" s="223">
        <f>'2年生'!T39</f>
        <v>0</v>
      </c>
      <c r="S108" s="224">
        <f>'2年生'!O39</f>
        <v>0</v>
      </c>
      <c r="T108" s="224">
        <f>'2年生'!P39</f>
        <v>0</v>
      </c>
      <c r="U108" s="144" t="str">
        <f t="shared" si="75"/>
        <v/>
      </c>
      <c r="V108" s="139">
        <f t="shared" si="76"/>
        <v>45</v>
      </c>
      <c r="W108" s="142">
        <f t="shared" si="77"/>
        <v>7.4074074074074066</v>
      </c>
      <c r="X108" s="140">
        <f t="shared" si="78"/>
        <v>45</v>
      </c>
      <c r="Y108" s="141">
        <f t="shared" si="79"/>
        <v>4.8543689320388346</v>
      </c>
      <c r="Z108" s="144" t="str">
        <f t="shared" si="80"/>
        <v/>
      </c>
      <c r="AA108" s="144">
        <f t="shared" si="81"/>
        <v>0</v>
      </c>
      <c r="AB108" s="144" t="str">
        <f t="shared" si="82"/>
        <v/>
      </c>
      <c r="AC108" s="144" t="str">
        <f t="shared" si="83"/>
        <v/>
      </c>
      <c r="AD108" s="144" t="str">
        <f t="shared" si="84"/>
        <v/>
      </c>
      <c r="AE108" s="162"/>
    </row>
    <row r="109" spans="2:31" ht="14.25" customHeight="1" x14ac:dyDescent="0.2">
      <c r="B109" s="514"/>
      <c r="C109" s="517"/>
      <c r="D109" s="514"/>
      <c r="E109" s="512"/>
      <c r="F109" s="132" t="s">
        <v>85</v>
      </c>
      <c r="G109" s="133">
        <v>2</v>
      </c>
      <c r="H109" s="134" t="s">
        <v>82</v>
      </c>
      <c r="I109" s="134" t="s">
        <v>11</v>
      </c>
      <c r="J109" s="134">
        <v>2</v>
      </c>
      <c r="K109" s="134" t="s">
        <v>6</v>
      </c>
      <c r="L109" s="134">
        <f t="shared" si="59"/>
        <v>45</v>
      </c>
      <c r="M109" s="134">
        <v>100</v>
      </c>
      <c r="N109" s="138">
        <f t="shared" si="74"/>
        <v>45</v>
      </c>
      <c r="O109" s="223">
        <f>'2年生'!Q40</f>
        <v>0</v>
      </c>
      <c r="P109" s="223">
        <f>'2年生'!R40</f>
        <v>0</v>
      </c>
      <c r="Q109" s="223">
        <f>'2年生'!S40</f>
        <v>0</v>
      </c>
      <c r="R109" s="223">
        <f>'2年生'!T40</f>
        <v>0</v>
      </c>
      <c r="S109" s="224">
        <f>'2年生'!O40</f>
        <v>0</v>
      </c>
      <c r="T109" s="224">
        <f>'2年生'!P40</f>
        <v>0</v>
      </c>
      <c r="U109" s="144" t="str">
        <f t="shared" si="75"/>
        <v/>
      </c>
      <c r="V109" s="139">
        <f t="shared" si="76"/>
        <v>45</v>
      </c>
      <c r="W109" s="142">
        <f t="shared" si="77"/>
        <v>7.4074074074074066</v>
      </c>
      <c r="X109" s="140">
        <f t="shared" si="78"/>
        <v>45</v>
      </c>
      <c r="Y109" s="141">
        <f t="shared" si="79"/>
        <v>4.8543689320388346</v>
      </c>
      <c r="Z109" s="144" t="str">
        <f t="shared" si="80"/>
        <v/>
      </c>
      <c r="AA109" s="144">
        <f t="shared" si="81"/>
        <v>0</v>
      </c>
      <c r="AB109" s="144" t="str">
        <f t="shared" si="82"/>
        <v/>
      </c>
      <c r="AC109" s="144" t="str">
        <f t="shared" si="83"/>
        <v/>
      </c>
      <c r="AD109" s="144" t="str">
        <f t="shared" si="84"/>
        <v/>
      </c>
      <c r="AE109" s="162"/>
    </row>
    <row r="110" spans="2:31" ht="14.25" customHeight="1" x14ac:dyDescent="0.2">
      <c r="B110" s="514"/>
      <c r="C110" s="517"/>
      <c r="D110" s="514"/>
      <c r="E110" s="512"/>
      <c r="F110" s="132" t="s">
        <v>86</v>
      </c>
      <c r="G110" s="133">
        <v>2</v>
      </c>
      <c r="H110" s="134" t="s">
        <v>82</v>
      </c>
      <c r="I110" s="134" t="s">
        <v>11</v>
      </c>
      <c r="J110" s="134">
        <v>2</v>
      </c>
      <c r="K110" s="134" t="s">
        <v>6</v>
      </c>
      <c r="L110" s="134">
        <f t="shared" si="59"/>
        <v>45</v>
      </c>
      <c r="M110" s="134">
        <v>100</v>
      </c>
      <c r="N110" s="138">
        <f t="shared" si="74"/>
        <v>45</v>
      </c>
      <c r="O110" s="223">
        <f>'2年生'!Q41</f>
        <v>0</v>
      </c>
      <c r="P110" s="223">
        <f>'2年生'!R41</f>
        <v>0</v>
      </c>
      <c r="Q110" s="223">
        <f>'2年生'!S41</f>
        <v>0</v>
      </c>
      <c r="R110" s="223">
        <f>'2年生'!T41</f>
        <v>0</v>
      </c>
      <c r="S110" s="224">
        <f>'2年生'!O41</f>
        <v>0</v>
      </c>
      <c r="T110" s="224">
        <f>'2年生'!P41</f>
        <v>0</v>
      </c>
      <c r="U110" s="144" t="str">
        <f t="shared" si="75"/>
        <v/>
      </c>
      <c r="V110" s="139">
        <f t="shared" si="76"/>
        <v>45</v>
      </c>
      <c r="W110" s="142">
        <f t="shared" si="77"/>
        <v>7.4074074074074066</v>
      </c>
      <c r="X110" s="140">
        <f t="shared" si="78"/>
        <v>45</v>
      </c>
      <c r="Y110" s="141">
        <f t="shared" si="79"/>
        <v>4.8543689320388346</v>
      </c>
      <c r="Z110" s="144" t="str">
        <f t="shared" si="80"/>
        <v/>
      </c>
      <c r="AA110" s="144">
        <f t="shared" si="81"/>
        <v>0</v>
      </c>
      <c r="AB110" s="144" t="str">
        <f t="shared" si="82"/>
        <v/>
      </c>
      <c r="AC110" s="144" t="str">
        <f t="shared" si="83"/>
        <v/>
      </c>
      <c r="AD110" s="144" t="str">
        <f t="shared" si="84"/>
        <v/>
      </c>
      <c r="AE110" s="162"/>
    </row>
    <row r="111" spans="2:31" ht="14.25" customHeight="1" x14ac:dyDescent="0.2">
      <c r="B111" s="514"/>
      <c r="C111" s="517"/>
      <c r="D111" s="514"/>
      <c r="E111" s="512"/>
      <c r="F111" s="132" t="s">
        <v>87</v>
      </c>
      <c r="G111" s="133">
        <v>2</v>
      </c>
      <c r="H111" s="134" t="s">
        <v>82</v>
      </c>
      <c r="I111" s="134" t="s">
        <v>11</v>
      </c>
      <c r="J111" s="134">
        <v>3</v>
      </c>
      <c r="K111" s="134" t="s">
        <v>6</v>
      </c>
      <c r="L111" s="134">
        <f t="shared" si="59"/>
        <v>45</v>
      </c>
      <c r="M111" s="134">
        <v>100</v>
      </c>
      <c r="N111" s="138">
        <f t="shared" si="74"/>
        <v>45</v>
      </c>
      <c r="O111" s="223">
        <f>'3年生'!Q38</f>
        <v>0</v>
      </c>
      <c r="P111" s="223">
        <f>'3年生'!R38</f>
        <v>0</v>
      </c>
      <c r="Q111" s="223">
        <f>'3年生'!S38</f>
        <v>0</v>
      </c>
      <c r="R111" s="223">
        <f>'3年生'!T38</f>
        <v>0</v>
      </c>
      <c r="S111" s="224">
        <f>'3年生'!O38</f>
        <v>0</v>
      </c>
      <c r="T111" s="224">
        <f>'3年生'!P38</f>
        <v>0</v>
      </c>
      <c r="U111" s="144" t="str">
        <f t="shared" si="75"/>
        <v/>
      </c>
      <c r="V111" s="139">
        <f t="shared" si="76"/>
        <v>45</v>
      </c>
      <c r="W111" s="142">
        <f t="shared" si="77"/>
        <v>7.4074074074074066</v>
      </c>
      <c r="X111" s="140">
        <f t="shared" si="78"/>
        <v>45</v>
      </c>
      <c r="Y111" s="141">
        <f t="shared" si="79"/>
        <v>4.8543689320388346</v>
      </c>
      <c r="Z111" s="144" t="str">
        <f t="shared" si="80"/>
        <v/>
      </c>
      <c r="AA111" s="144" t="str">
        <f t="shared" si="81"/>
        <v/>
      </c>
      <c r="AB111" s="144">
        <f t="shared" si="82"/>
        <v>0</v>
      </c>
      <c r="AC111" s="144" t="str">
        <f t="shared" si="83"/>
        <v/>
      </c>
      <c r="AD111" s="144" t="str">
        <f t="shared" si="84"/>
        <v/>
      </c>
      <c r="AE111" s="162"/>
    </row>
    <row r="112" spans="2:31" ht="14.25" customHeight="1" x14ac:dyDescent="0.2">
      <c r="B112" s="514"/>
      <c r="C112" s="517"/>
      <c r="D112" s="514"/>
      <c r="E112" s="512"/>
      <c r="F112" s="132" t="s">
        <v>88</v>
      </c>
      <c r="G112" s="133">
        <v>2</v>
      </c>
      <c r="H112" s="134" t="s">
        <v>82</v>
      </c>
      <c r="I112" s="134" t="s">
        <v>11</v>
      </c>
      <c r="J112" s="134">
        <v>3</v>
      </c>
      <c r="K112" s="134" t="s">
        <v>6</v>
      </c>
      <c r="L112" s="134">
        <f t="shared" si="59"/>
        <v>45</v>
      </c>
      <c r="M112" s="134">
        <v>100</v>
      </c>
      <c r="N112" s="138">
        <f t="shared" si="74"/>
        <v>45</v>
      </c>
      <c r="O112" s="223">
        <f>'3年生'!Q39</f>
        <v>0</v>
      </c>
      <c r="P112" s="223">
        <f>'3年生'!R39</f>
        <v>0</v>
      </c>
      <c r="Q112" s="223">
        <f>'3年生'!S39</f>
        <v>0</v>
      </c>
      <c r="R112" s="223">
        <f>'3年生'!T39</f>
        <v>0</v>
      </c>
      <c r="S112" s="224">
        <f>'3年生'!O39</f>
        <v>0</v>
      </c>
      <c r="T112" s="224">
        <f>'3年生'!P39</f>
        <v>0</v>
      </c>
      <c r="U112" s="144" t="str">
        <f t="shared" si="75"/>
        <v/>
      </c>
      <c r="V112" s="139">
        <f t="shared" si="76"/>
        <v>45</v>
      </c>
      <c r="W112" s="142">
        <f t="shared" si="77"/>
        <v>7.4074074074074066</v>
      </c>
      <c r="X112" s="140">
        <f t="shared" si="78"/>
        <v>45</v>
      </c>
      <c r="Y112" s="141">
        <f t="shared" si="79"/>
        <v>4.8543689320388346</v>
      </c>
      <c r="Z112" s="144" t="str">
        <f t="shared" si="80"/>
        <v/>
      </c>
      <c r="AA112" s="144" t="str">
        <f t="shared" si="81"/>
        <v/>
      </c>
      <c r="AB112" s="144">
        <f t="shared" si="82"/>
        <v>0</v>
      </c>
      <c r="AC112" s="144" t="str">
        <f t="shared" si="83"/>
        <v/>
      </c>
      <c r="AD112" s="144" t="str">
        <f t="shared" si="84"/>
        <v/>
      </c>
      <c r="AE112" s="162"/>
    </row>
    <row r="113" spans="2:31" ht="14.25" customHeight="1" x14ac:dyDescent="0.2">
      <c r="B113" s="514"/>
      <c r="C113" s="517"/>
      <c r="D113" s="514"/>
      <c r="E113" s="512"/>
      <c r="F113" s="132" t="s">
        <v>89</v>
      </c>
      <c r="G113" s="133">
        <v>2</v>
      </c>
      <c r="H113" s="134" t="s">
        <v>82</v>
      </c>
      <c r="I113" s="134" t="s">
        <v>11</v>
      </c>
      <c r="J113" s="134">
        <v>3</v>
      </c>
      <c r="K113" s="134" t="s">
        <v>6</v>
      </c>
      <c r="L113" s="134">
        <f t="shared" si="59"/>
        <v>45</v>
      </c>
      <c r="M113" s="134">
        <v>100</v>
      </c>
      <c r="N113" s="138">
        <f t="shared" si="74"/>
        <v>45</v>
      </c>
      <c r="O113" s="223">
        <f>'3年生'!Q40</f>
        <v>0</v>
      </c>
      <c r="P113" s="223">
        <f>'3年生'!R40</f>
        <v>0</v>
      </c>
      <c r="Q113" s="223">
        <f>'3年生'!S40</f>
        <v>0</v>
      </c>
      <c r="R113" s="223">
        <f>'3年生'!T40</f>
        <v>0</v>
      </c>
      <c r="S113" s="224">
        <f>'3年生'!O40</f>
        <v>0</v>
      </c>
      <c r="T113" s="224">
        <f>'3年生'!P40</f>
        <v>0</v>
      </c>
      <c r="U113" s="144" t="str">
        <f t="shared" si="75"/>
        <v/>
      </c>
      <c r="V113" s="139">
        <f t="shared" si="76"/>
        <v>45</v>
      </c>
      <c r="W113" s="142">
        <f t="shared" si="77"/>
        <v>7.4074074074074066</v>
      </c>
      <c r="X113" s="140">
        <f t="shared" si="78"/>
        <v>45</v>
      </c>
      <c r="Y113" s="141">
        <f t="shared" si="79"/>
        <v>4.8543689320388346</v>
      </c>
      <c r="Z113" s="144" t="str">
        <f t="shared" si="80"/>
        <v/>
      </c>
      <c r="AA113" s="144" t="str">
        <f t="shared" si="81"/>
        <v/>
      </c>
      <c r="AB113" s="144">
        <f t="shared" si="82"/>
        <v>0</v>
      </c>
      <c r="AC113" s="144" t="str">
        <f t="shared" si="83"/>
        <v/>
      </c>
      <c r="AD113" s="144" t="str">
        <f t="shared" si="84"/>
        <v/>
      </c>
      <c r="AE113" s="176"/>
    </row>
    <row r="114" spans="2:31" ht="14.25" customHeight="1" x14ac:dyDescent="0.2">
      <c r="B114" s="514"/>
      <c r="C114" s="517"/>
      <c r="D114" s="514"/>
      <c r="E114" s="512"/>
      <c r="F114" s="132" t="s">
        <v>90</v>
      </c>
      <c r="G114" s="133">
        <v>2</v>
      </c>
      <c r="H114" s="134" t="s">
        <v>82</v>
      </c>
      <c r="I114" s="134" t="s">
        <v>11</v>
      </c>
      <c r="J114" s="134">
        <v>3</v>
      </c>
      <c r="K114" s="134" t="s">
        <v>6</v>
      </c>
      <c r="L114" s="134">
        <f t="shared" si="59"/>
        <v>45</v>
      </c>
      <c r="M114" s="134">
        <v>100</v>
      </c>
      <c r="N114" s="138">
        <f t="shared" si="74"/>
        <v>45</v>
      </c>
      <c r="O114" s="223">
        <f>'3年生'!Q41</f>
        <v>0</v>
      </c>
      <c r="P114" s="223">
        <f>'3年生'!R41</f>
        <v>0</v>
      </c>
      <c r="Q114" s="223">
        <f>'3年生'!S41</f>
        <v>0</v>
      </c>
      <c r="R114" s="223">
        <f>'3年生'!T41</f>
        <v>0</v>
      </c>
      <c r="S114" s="224">
        <f>'3年生'!O41</f>
        <v>0</v>
      </c>
      <c r="T114" s="224">
        <f>'3年生'!P41</f>
        <v>0</v>
      </c>
      <c r="U114" s="144" t="str">
        <f t="shared" si="75"/>
        <v/>
      </c>
      <c r="V114" s="139">
        <f t="shared" si="76"/>
        <v>45</v>
      </c>
      <c r="W114" s="142">
        <f t="shared" si="77"/>
        <v>7.4074074074074066</v>
      </c>
      <c r="X114" s="140">
        <f t="shared" si="78"/>
        <v>45</v>
      </c>
      <c r="Y114" s="141">
        <f t="shared" si="79"/>
        <v>4.8543689320388346</v>
      </c>
      <c r="Z114" s="144" t="str">
        <f t="shared" si="80"/>
        <v/>
      </c>
      <c r="AA114" s="144" t="str">
        <f t="shared" si="81"/>
        <v/>
      </c>
      <c r="AB114" s="144">
        <f t="shared" si="82"/>
        <v>0</v>
      </c>
      <c r="AC114" s="144" t="str">
        <f t="shared" si="83"/>
        <v/>
      </c>
      <c r="AD114" s="144" t="str">
        <f t="shared" si="84"/>
        <v/>
      </c>
      <c r="AE114" s="176"/>
    </row>
    <row r="115" spans="2:31" ht="14.25" customHeight="1" x14ac:dyDescent="0.2">
      <c r="B115" s="514"/>
      <c r="C115" s="517"/>
      <c r="D115" s="514"/>
      <c r="E115" s="512"/>
      <c r="F115" s="132" t="s">
        <v>91</v>
      </c>
      <c r="G115" s="133">
        <v>2</v>
      </c>
      <c r="H115" s="134" t="s">
        <v>10</v>
      </c>
      <c r="I115" s="134" t="s">
        <v>176</v>
      </c>
      <c r="J115" s="134">
        <v>4</v>
      </c>
      <c r="K115" s="134" t="s">
        <v>23</v>
      </c>
      <c r="L115" s="134">
        <f t="shared" si="59"/>
        <v>22.5</v>
      </c>
      <c r="M115" s="134">
        <v>100</v>
      </c>
      <c r="N115" s="138">
        <f t="shared" si="74"/>
        <v>22.5</v>
      </c>
      <c r="O115" s="223">
        <f>'4年生'!Q47</f>
        <v>0</v>
      </c>
      <c r="P115" s="223">
        <f>'4年生'!R47</f>
        <v>0</v>
      </c>
      <c r="Q115" s="223">
        <f>'4年生'!S47</f>
        <v>0</v>
      </c>
      <c r="R115" s="223">
        <f>'4年生'!T47</f>
        <v>0</v>
      </c>
      <c r="S115" s="224">
        <f>'4年生'!O47</f>
        <v>0</v>
      </c>
      <c r="T115" s="224">
        <f>'4年生'!P47</f>
        <v>0</v>
      </c>
      <c r="U115" s="144" t="str">
        <f t="shared" si="75"/>
        <v/>
      </c>
      <c r="V115" s="139">
        <f t="shared" si="76"/>
        <v>22.5</v>
      </c>
      <c r="W115" s="142">
        <f t="shared" si="77"/>
        <v>3.7037037037037033</v>
      </c>
      <c r="X115" s="140">
        <f t="shared" si="78"/>
        <v>22.5</v>
      </c>
      <c r="Y115" s="141">
        <f t="shared" si="79"/>
        <v>2.4271844660194173</v>
      </c>
      <c r="Z115" s="144" t="str">
        <f t="shared" si="80"/>
        <v/>
      </c>
      <c r="AA115" s="144" t="str">
        <f t="shared" si="81"/>
        <v/>
      </c>
      <c r="AB115" s="144" t="str">
        <f t="shared" si="82"/>
        <v/>
      </c>
      <c r="AC115" s="144">
        <f t="shared" si="83"/>
        <v>0</v>
      </c>
      <c r="AD115" s="144" t="str">
        <f t="shared" si="84"/>
        <v/>
      </c>
      <c r="AE115" s="176"/>
    </row>
    <row r="116" spans="2:31" ht="14.25" customHeight="1" x14ac:dyDescent="0.2">
      <c r="B116" s="514"/>
      <c r="C116" s="517"/>
      <c r="D116" s="514"/>
      <c r="E116" s="512"/>
      <c r="F116" s="132" t="s">
        <v>92</v>
      </c>
      <c r="G116" s="133">
        <v>2</v>
      </c>
      <c r="H116" s="134" t="s">
        <v>10</v>
      </c>
      <c r="I116" s="134" t="s">
        <v>176</v>
      </c>
      <c r="J116" s="134">
        <v>4</v>
      </c>
      <c r="K116" s="134" t="s">
        <v>23</v>
      </c>
      <c r="L116" s="134">
        <f t="shared" si="59"/>
        <v>22.5</v>
      </c>
      <c r="M116" s="134">
        <v>100</v>
      </c>
      <c r="N116" s="138">
        <f t="shared" si="74"/>
        <v>22.5</v>
      </c>
      <c r="O116" s="223">
        <f>'4年生'!Q48</f>
        <v>0</v>
      </c>
      <c r="P116" s="223">
        <f>'4年生'!R48</f>
        <v>0</v>
      </c>
      <c r="Q116" s="223">
        <f>'4年生'!S48</f>
        <v>0</v>
      </c>
      <c r="R116" s="223">
        <f>'4年生'!T48</f>
        <v>0</v>
      </c>
      <c r="S116" s="224">
        <f>'4年生'!O48</f>
        <v>0</v>
      </c>
      <c r="T116" s="224">
        <f>'4年生'!P48</f>
        <v>0</v>
      </c>
      <c r="U116" s="144" t="str">
        <f t="shared" si="75"/>
        <v/>
      </c>
      <c r="V116" s="139">
        <f t="shared" si="76"/>
        <v>22.5</v>
      </c>
      <c r="W116" s="142">
        <f t="shared" si="77"/>
        <v>3.7037037037037033</v>
      </c>
      <c r="X116" s="140">
        <f t="shared" si="78"/>
        <v>22.5</v>
      </c>
      <c r="Y116" s="141">
        <f t="shared" si="79"/>
        <v>2.4271844660194173</v>
      </c>
      <c r="Z116" s="144" t="str">
        <f t="shared" si="80"/>
        <v/>
      </c>
      <c r="AA116" s="144" t="str">
        <f t="shared" si="81"/>
        <v/>
      </c>
      <c r="AB116" s="144" t="str">
        <f t="shared" si="82"/>
        <v/>
      </c>
      <c r="AC116" s="144">
        <f t="shared" si="83"/>
        <v>0</v>
      </c>
      <c r="AD116" s="144" t="str">
        <f t="shared" si="84"/>
        <v/>
      </c>
      <c r="AE116" s="176"/>
    </row>
    <row r="117" spans="2:31" ht="14.25" customHeight="1" x14ac:dyDescent="0.2">
      <c r="B117" s="514"/>
      <c r="C117" s="517"/>
      <c r="D117" s="514"/>
      <c r="E117" s="512"/>
      <c r="F117" s="132"/>
      <c r="G117" s="133"/>
      <c r="H117" s="134"/>
      <c r="I117" s="134"/>
      <c r="J117" s="134"/>
      <c r="K117" s="134"/>
      <c r="L117" s="134"/>
      <c r="M117" s="134"/>
      <c r="N117" s="138"/>
      <c r="O117" s="223"/>
      <c r="P117" s="223"/>
      <c r="Q117" s="223"/>
      <c r="R117" s="223"/>
      <c r="S117" s="224"/>
      <c r="T117" s="224"/>
      <c r="U117" s="144"/>
      <c r="V117" s="139"/>
      <c r="W117" s="142"/>
      <c r="X117" s="140"/>
      <c r="Y117" s="141"/>
      <c r="Z117" s="144"/>
      <c r="AA117" s="144"/>
      <c r="AB117" s="144"/>
      <c r="AC117" s="144"/>
      <c r="AD117" s="144"/>
      <c r="AE117" s="176"/>
    </row>
    <row r="118" spans="2:31" ht="14.25" customHeight="1" x14ac:dyDescent="0.2">
      <c r="B118" s="514"/>
      <c r="C118" s="517"/>
      <c r="D118" s="514"/>
      <c r="E118" s="512"/>
      <c r="F118" s="132" t="s">
        <v>93</v>
      </c>
      <c r="G118" s="133">
        <v>2</v>
      </c>
      <c r="H118" s="134" t="s">
        <v>10</v>
      </c>
      <c r="I118" s="134" t="s">
        <v>176</v>
      </c>
      <c r="J118" s="134">
        <v>4</v>
      </c>
      <c r="K118" s="134" t="s">
        <v>23</v>
      </c>
      <c r="L118" s="134">
        <f t="shared" si="59"/>
        <v>22.5</v>
      </c>
      <c r="M118" s="134">
        <v>100</v>
      </c>
      <c r="N118" s="138">
        <f t="shared" si="74"/>
        <v>22.5</v>
      </c>
      <c r="O118" s="223">
        <f>'4年生'!Q50</f>
        <v>0</v>
      </c>
      <c r="P118" s="223">
        <f>'4年生'!R50</f>
        <v>0</v>
      </c>
      <c r="Q118" s="223">
        <f>'4年生'!S50</f>
        <v>0</v>
      </c>
      <c r="R118" s="223">
        <f>'4年生'!T50</f>
        <v>0</v>
      </c>
      <c r="S118" s="224">
        <f>'4年生'!O50</f>
        <v>0</v>
      </c>
      <c r="T118" s="224">
        <f>'4年生'!P50</f>
        <v>0</v>
      </c>
      <c r="U118" s="144" t="str">
        <f t="shared" si="75"/>
        <v/>
      </c>
      <c r="V118" s="139">
        <f t="shared" si="76"/>
        <v>22.5</v>
      </c>
      <c r="W118" s="142">
        <f t="shared" si="77"/>
        <v>3.7037037037037033</v>
      </c>
      <c r="X118" s="140">
        <f t="shared" si="78"/>
        <v>22.5</v>
      </c>
      <c r="Y118" s="141">
        <f t="shared" si="79"/>
        <v>2.4271844660194173</v>
      </c>
      <c r="Z118" s="144" t="str">
        <f t="shared" si="80"/>
        <v/>
      </c>
      <c r="AA118" s="144" t="str">
        <f t="shared" si="81"/>
        <v/>
      </c>
      <c r="AB118" s="144" t="str">
        <f t="shared" si="82"/>
        <v/>
      </c>
      <c r="AC118" s="144">
        <f t="shared" si="83"/>
        <v>0</v>
      </c>
      <c r="AD118" s="144" t="str">
        <f t="shared" si="84"/>
        <v/>
      </c>
      <c r="AE118" s="176"/>
    </row>
    <row r="119" spans="2:31" ht="14.25" customHeight="1" x14ac:dyDescent="0.2">
      <c r="B119" s="514"/>
      <c r="C119" s="517"/>
      <c r="D119" s="514"/>
      <c r="E119" s="512"/>
      <c r="F119" s="132" t="s">
        <v>336</v>
      </c>
      <c r="G119" s="133">
        <v>2</v>
      </c>
      <c r="H119" s="134" t="s">
        <v>10</v>
      </c>
      <c r="I119" s="134" t="s">
        <v>176</v>
      </c>
      <c r="J119" s="134">
        <v>4</v>
      </c>
      <c r="K119" s="134" t="s">
        <v>23</v>
      </c>
      <c r="L119" s="134">
        <f t="shared" si="59"/>
        <v>22.5</v>
      </c>
      <c r="M119" s="134">
        <v>100</v>
      </c>
      <c r="N119" s="138">
        <f t="shared" si="74"/>
        <v>22.5</v>
      </c>
      <c r="O119" s="223">
        <f>'4年生'!Q51</f>
        <v>0</v>
      </c>
      <c r="P119" s="223">
        <f>'4年生'!R51</f>
        <v>0</v>
      </c>
      <c r="Q119" s="223">
        <f>'4年生'!S51</f>
        <v>0</v>
      </c>
      <c r="R119" s="223">
        <f>'4年生'!T51</f>
        <v>0</v>
      </c>
      <c r="S119" s="224">
        <f>'4年生'!O51</f>
        <v>0</v>
      </c>
      <c r="T119" s="224">
        <f>'4年生'!P51</f>
        <v>0</v>
      </c>
      <c r="U119" s="144" t="str">
        <f t="shared" si="75"/>
        <v/>
      </c>
      <c r="V119" s="139">
        <f t="shared" si="76"/>
        <v>22.5</v>
      </c>
      <c r="W119" s="142">
        <f t="shared" si="77"/>
        <v>3.7037037037037033</v>
      </c>
      <c r="X119" s="140">
        <f t="shared" si="78"/>
        <v>22.5</v>
      </c>
      <c r="Y119" s="141">
        <f t="shared" si="79"/>
        <v>2.4271844660194173</v>
      </c>
      <c r="Z119" s="144" t="str">
        <f t="shared" si="80"/>
        <v/>
      </c>
      <c r="AA119" s="144" t="str">
        <f t="shared" si="81"/>
        <v/>
      </c>
      <c r="AB119" s="144" t="str">
        <f t="shared" si="82"/>
        <v/>
      </c>
      <c r="AC119" s="144">
        <f t="shared" si="83"/>
        <v>0</v>
      </c>
      <c r="AD119" s="144" t="str">
        <f t="shared" si="84"/>
        <v/>
      </c>
      <c r="AE119" s="176"/>
    </row>
    <row r="120" spans="2:31" ht="14.25" customHeight="1" x14ac:dyDescent="0.2">
      <c r="B120" s="514"/>
      <c r="C120" s="517"/>
      <c r="D120" s="514"/>
      <c r="E120" s="512"/>
      <c r="F120" s="132" t="s">
        <v>94</v>
      </c>
      <c r="G120" s="133">
        <v>2</v>
      </c>
      <c r="H120" s="134" t="s">
        <v>10</v>
      </c>
      <c r="I120" s="134" t="s">
        <v>11</v>
      </c>
      <c r="J120" s="134">
        <v>4</v>
      </c>
      <c r="K120" s="134" t="s">
        <v>6</v>
      </c>
      <c r="L120" s="134">
        <f t="shared" si="59"/>
        <v>45</v>
      </c>
      <c r="M120" s="134">
        <v>100</v>
      </c>
      <c r="N120" s="138">
        <f t="shared" si="74"/>
        <v>45</v>
      </c>
      <c r="O120" s="223">
        <f>'4年生'!Q52</f>
        <v>0</v>
      </c>
      <c r="P120" s="223">
        <f>'4年生'!R52</f>
        <v>0</v>
      </c>
      <c r="Q120" s="223">
        <f>'4年生'!S52</f>
        <v>0</v>
      </c>
      <c r="R120" s="223">
        <f>'4年生'!T52</f>
        <v>0</v>
      </c>
      <c r="S120" s="224">
        <f>'4年生'!O52</f>
        <v>0</v>
      </c>
      <c r="T120" s="224">
        <f>'4年生'!P52</f>
        <v>0</v>
      </c>
      <c r="U120" s="144" t="str">
        <f t="shared" si="75"/>
        <v/>
      </c>
      <c r="V120" s="139">
        <f t="shared" si="76"/>
        <v>45</v>
      </c>
      <c r="W120" s="142">
        <f t="shared" si="77"/>
        <v>7.4074074074074066</v>
      </c>
      <c r="X120" s="140">
        <f t="shared" si="78"/>
        <v>45</v>
      </c>
      <c r="Y120" s="141">
        <f t="shared" si="79"/>
        <v>4.8543689320388346</v>
      </c>
      <c r="Z120" s="144" t="str">
        <f t="shared" si="80"/>
        <v/>
      </c>
      <c r="AA120" s="144" t="str">
        <f t="shared" si="81"/>
        <v/>
      </c>
      <c r="AB120" s="144" t="str">
        <f t="shared" si="82"/>
        <v/>
      </c>
      <c r="AC120" s="144">
        <f t="shared" si="83"/>
        <v>0</v>
      </c>
      <c r="AD120" s="144" t="str">
        <f t="shared" si="84"/>
        <v/>
      </c>
      <c r="AE120" s="176"/>
    </row>
    <row r="121" spans="2:31" ht="14.25" customHeight="1" x14ac:dyDescent="0.2">
      <c r="B121" s="514"/>
      <c r="C121" s="517"/>
      <c r="D121" s="514"/>
      <c r="E121" s="512"/>
      <c r="F121" s="132" t="s">
        <v>95</v>
      </c>
      <c r="G121" s="133">
        <v>2</v>
      </c>
      <c r="H121" s="134" t="s">
        <v>10</v>
      </c>
      <c r="I121" s="134" t="s">
        <v>176</v>
      </c>
      <c r="J121" s="134">
        <v>5</v>
      </c>
      <c r="K121" s="134" t="s">
        <v>23</v>
      </c>
      <c r="L121" s="134">
        <f t="shared" si="59"/>
        <v>22.5</v>
      </c>
      <c r="M121" s="134">
        <v>100</v>
      </c>
      <c r="N121" s="138">
        <f t="shared" si="74"/>
        <v>22.5</v>
      </c>
      <c r="O121" s="223">
        <f>'5年生'!Q95</f>
        <v>0</v>
      </c>
      <c r="P121" s="223">
        <f>'5年生'!R95</f>
        <v>0</v>
      </c>
      <c r="Q121" s="223">
        <f>'5年生'!S95</f>
        <v>0</v>
      </c>
      <c r="R121" s="223">
        <f>'5年生'!T95</f>
        <v>0</v>
      </c>
      <c r="S121" s="224">
        <f>'5年生'!O95</f>
        <v>0</v>
      </c>
      <c r="T121" s="224">
        <f>'5年生'!P95</f>
        <v>0</v>
      </c>
      <c r="U121" s="144" t="str">
        <f t="shared" si="75"/>
        <v/>
      </c>
      <c r="V121" s="139">
        <f t="shared" si="76"/>
        <v>22.5</v>
      </c>
      <c r="W121" s="142">
        <f t="shared" si="77"/>
        <v>3.7037037037037033</v>
      </c>
      <c r="X121" s="140">
        <f t="shared" si="78"/>
        <v>22.5</v>
      </c>
      <c r="Y121" s="141">
        <f t="shared" si="79"/>
        <v>2.4271844660194173</v>
      </c>
      <c r="Z121" s="144" t="str">
        <f t="shared" si="80"/>
        <v/>
      </c>
      <c r="AA121" s="144" t="str">
        <f t="shared" si="81"/>
        <v/>
      </c>
      <c r="AB121" s="144" t="str">
        <f t="shared" si="82"/>
        <v/>
      </c>
      <c r="AC121" s="144" t="str">
        <f t="shared" si="83"/>
        <v/>
      </c>
      <c r="AD121" s="144">
        <f t="shared" si="84"/>
        <v>0</v>
      </c>
      <c r="AE121" s="176"/>
    </row>
    <row r="122" spans="2:31" ht="14.25" customHeight="1" x14ac:dyDescent="0.2">
      <c r="B122" s="514"/>
      <c r="C122" s="517"/>
      <c r="D122" s="514"/>
      <c r="E122" s="512"/>
      <c r="F122" s="132" t="s">
        <v>337</v>
      </c>
      <c r="G122" s="133">
        <v>2</v>
      </c>
      <c r="H122" s="134" t="s">
        <v>177</v>
      </c>
      <c r="I122" s="134" t="s">
        <v>176</v>
      </c>
      <c r="J122" s="134">
        <v>4</v>
      </c>
      <c r="K122" s="134" t="s">
        <v>23</v>
      </c>
      <c r="L122" s="134">
        <f t="shared" si="59"/>
        <v>22.5</v>
      </c>
      <c r="M122" s="134">
        <v>100</v>
      </c>
      <c r="N122" s="138">
        <f t="shared" si="74"/>
        <v>0</v>
      </c>
      <c r="O122" s="223">
        <f>'4年生'!Q54</f>
        <v>0</v>
      </c>
      <c r="P122" s="223">
        <f>'4年生'!R54</f>
        <v>0</v>
      </c>
      <c r="Q122" s="223">
        <f>'4年生'!S54</f>
        <v>0</v>
      </c>
      <c r="R122" s="223">
        <f>'4年生'!T54</f>
        <v>0</v>
      </c>
      <c r="S122" s="224">
        <f>'4年生'!O54</f>
        <v>0</v>
      </c>
      <c r="T122" s="224">
        <f>'4年生'!P54</f>
        <v>0</v>
      </c>
      <c r="U122" s="144" t="str">
        <f t="shared" si="75"/>
        <v/>
      </c>
      <c r="V122" s="139">
        <f t="shared" si="76"/>
        <v>22.5</v>
      </c>
      <c r="W122" s="142">
        <f t="shared" si="77"/>
        <v>3.7037037037037033</v>
      </c>
      <c r="X122" s="140">
        <f t="shared" si="78"/>
        <v>22.5</v>
      </c>
      <c r="Y122" s="141">
        <f t="shared" si="79"/>
        <v>2.4271844660194173</v>
      </c>
      <c r="Z122" s="144" t="str">
        <f t="shared" si="80"/>
        <v/>
      </c>
      <c r="AA122" s="144" t="str">
        <f t="shared" si="81"/>
        <v/>
      </c>
      <c r="AB122" s="144" t="str">
        <f t="shared" si="82"/>
        <v/>
      </c>
      <c r="AC122" s="144">
        <f t="shared" si="83"/>
        <v>0</v>
      </c>
      <c r="AD122" s="144" t="str">
        <f t="shared" si="84"/>
        <v/>
      </c>
      <c r="AE122" s="176"/>
    </row>
    <row r="123" spans="2:31" ht="14.25" customHeight="1" x14ac:dyDescent="0.2">
      <c r="B123" s="514"/>
      <c r="C123" s="517"/>
      <c r="D123" s="514"/>
      <c r="E123" s="512"/>
      <c r="F123" s="132"/>
      <c r="G123" s="133"/>
      <c r="H123" s="134"/>
      <c r="I123" s="134"/>
      <c r="J123" s="134"/>
      <c r="K123" s="134"/>
      <c r="L123" s="134"/>
      <c r="M123" s="134"/>
      <c r="N123" s="138"/>
      <c r="O123" s="223"/>
      <c r="P123" s="223"/>
      <c r="Q123" s="223"/>
      <c r="R123" s="223"/>
      <c r="S123" s="224"/>
      <c r="T123" s="224"/>
      <c r="U123" s="144"/>
      <c r="V123" s="139"/>
      <c r="W123" s="142"/>
      <c r="X123" s="140"/>
      <c r="Y123" s="141"/>
      <c r="Z123" s="144"/>
      <c r="AA123" s="144"/>
      <c r="AB123" s="144"/>
      <c r="AC123" s="144"/>
      <c r="AD123" s="144"/>
      <c r="AE123" s="176"/>
    </row>
    <row r="124" spans="2:31" ht="14.25" customHeight="1" x14ac:dyDescent="0.2">
      <c r="B124" s="514"/>
      <c r="C124" s="517"/>
      <c r="D124" s="514"/>
      <c r="E124" s="512"/>
      <c r="F124" s="132"/>
      <c r="G124" s="133"/>
      <c r="H124" s="134"/>
      <c r="I124" s="134"/>
      <c r="J124" s="134"/>
      <c r="K124" s="134"/>
      <c r="L124" s="134"/>
      <c r="M124" s="134"/>
      <c r="N124" s="138"/>
      <c r="O124" s="223"/>
      <c r="P124" s="223"/>
      <c r="Q124" s="223"/>
      <c r="R124" s="223"/>
      <c r="S124" s="224"/>
      <c r="T124" s="224"/>
      <c r="U124" s="144"/>
      <c r="V124" s="139"/>
      <c r="W124" s="142"/>
      <c r="X124" s="140"/>
      <c r="Y124" s="141"/>
      <c r="Z124" s="144"/>
      <c r="AA124" s="144"/>
      <c r="AB124" s="144"/>
      <c r="AC124" s="144"/>
      <c r="AD124" s="144"/>
      <c r="AE124" s="176"/>
    </row>
    <row r="125" spans="2:31" ht="14.25" customHeight="1" x14ac:dyDescent="0.2">
      <c r="B125" s="514"/>
      <c r="C125" s="517"/>
      <c r="D125" s="514"/>
      <c r="E125" s="512"/>
      <c r="F125" s="132" t="s">
        <v>96</v>
      </c>
      <c r="G125" s="133">
        <v>2</v>
      </c>
      <c r="H125" s="134" t="s">
        <v>177</v>
      </c>
      <c r="I125" s="134" t="s">
        <v>176</v>
      </c>
      <c r="J125" s="134">
        <v>4</v>
      </c>
      <c r="K125" s="134" t="s">
        <v>23</v>
      </c>
      <c r="L125" s="134">
        <f t="shared" si="59"/>
        <v>22.5</v>
      </c>
      <c r="M125" s="134">
        <v>100</v>
      </c>
      <c r="N125" s="138">
        <f t="shared" si="74"/>
        <v>0</v>
      </c>
      <c r="O125" s="223">
        <f>'4年生'!Q49</f>
        <v>0</v>
      </c>
      <c r="P125" s="223">
        <f>'4年生'!R49</f>
        <v>0</v>
      </c>
      <c r="Q125" s="223">
        <f>'4年生'!S49</f>
        <v>0</v>
      </c>
      <c r="R125" s="223">
        <f>'4年生'!T49</f>
        <v>0</v>
      </c>
      <c r="S125" s="224">
        <f>'4年生'!O49</f>
        <v>0</v>
      </c>
      <c r="T125" s="224">
        <f>'4年生'!P49</f>
        <v>0</v>
      </c>
      <c r="U125" s="144" t="str">
        <f t="shared" si="75"/>
        <v/>
      </c>
      <c r="V125" s="139">
        <f t="shared" si="76"/>
        <v>22.5</v>
      </c>
      <c r="W125" s="142">
        <f t="shared" si="77"/>
        <v>3.7037037037037033</v>
      </c>
      <c r="X125" s="140">
        <f t="shared" si="78"/>
        <v>22.5</v>
      </c>
      <c r="Y125" s="141">
        <f t="shared" si="79"/>
        <v>2.4271844660194173</v>
      </c>
      <c r="Z125" s="144" t="str">
        <f t="shared" si="80"/>
        <v/>
      </c>
      <c r="AA125" s="144" t="str">
        <f t="shared" si="81"/>
        <v/>
      </c>
      <c r="AB125" s="144" t="str">
        <f t="shared" si="82"/>
        <v/>
      </c>
      <c r="AC125" s="144">
        <f t="shared" si="83"/>
        <v>0</v>
      </c>
      <c r="AD125" s="144" t="str">
        <f t="shared" si="84"/>
        <v/>
      </c>
      <c r="AE125" s="176"/>
    </row>
    <row r="126" spans="2:31" ht="14.25" customHeight="1" x14ac:dyDescent="0.2">
      <c r="B126" s="514"/>
      <c r="C126" s="517"/>
      <c r="D126" s="514"/>
      <c r="E126" s="512"/>
      <c r="F126" s="132" t="s">
        <v>97</v>
      </c>
      <c r="G126" s="133">
        <v>2</v>
      </c>
      <c r="H126" s="134" t="s">
        <v>177</v>
      </c>
      <c r="I126" s="134" t="s">
        <v>176</v>
      </c>
      <c r="J126" s="134">
        <v>5</v>
      </c>
      <c r="K126" s="134" t="s">
        <v>23</v>
      </c>
      <c r="L126" s="134">
        <f t="shared" ref="L126:L188" si="85">IF(I126="学修",G126/2*22.5,IF(I126=0,"",G126*22.5))</f>
        <v>22.5</v>
      </c>
      <c r="M126" s="134">
        <v>100</v>
      </c>
      <c r="N126" s="138">
        <f t="shared" si="74"/>
        <v>0</v>
      </c>
      <c r="O126" s="223">
        <f>'5年生'!Q99</f>
        <v>0</v>
      </c>
      <c r="P126" s="223">
        <f>'5年生'!R99</f>
        <v>0</v>
      </c>
      <c r="Q126" s="223">
        <f>'5年生'!S99</f>
        <v>0</v>
      </c>
      <c r="R126" s="223">
        <f>'5年生'!T99</f>
        <v>0</v>
      </c>
      <c r="S126" s="224">
        <f>'5年生'!O99</f>
        <v>0</v>
      </c>
      <c r="T126" s="224">
        <f>'5年生'!P99</f>
        <v>0</v>
      </c>
      <c r="U126" s="144" t="str">
        <f t="shared" si="75"/>
        <v/>
      </c>
      <c r="V126" s="139">
        <f t="shared" si="76"/>
        <v>22.5</v>
      </c>
      <c r="W126" s="142">
        <f t="shared" si="77"/>
        <v>3.7037037037037033</v>
      </c>
      <c r="X126" s="140">
        <f t="shared" si="78"/>
        <v>22.5</v>
      </c>
      <c r="Y126" s="141">
        <f t="shared" si="79"/>
        <v>2.4271844660194173</v>
      </c>
      <c r="Z126" s="144" t="str">
        <f t="shared" si="80"/>
        <v/>
      </c>
      <c r="AA126" s="144" t="str">
        <f t="shared" si="81"/>
        <v/>
      </c>
      <c r="AB126" s="144" t="str">
        <f t="shared" si="82"/>
        <v/>
      </c>
      <c r="AC126" s="144" t="str">
        <f t="shared" si="83"/>
        <v/>
      </c>
      <c r="AD126" s="144">
        <f t="shared" si="84"/>
        <v>0</v>
      </c>
      <c r="AE126" s="176"/>
    </row>
    <row r="127" spans="2:31" ht="14.25" customHeight="1" x14ac:dyDescent="0.2">
      <c r="B127" s="514"/>
      <c r="C127" s="517"/>
      <c r="D127" s="514"/>
      <c r="E127" s="512"/>
      <c r="F127" s="132" t="s">
        <v>98</v>
      </c>
      <c r="G127" s="133">
        <v>1</v>
      </c>
      <c r="H127" s="134" t="s">
        <v>177</v>
      </c>
      <c r="I127" s="134" t="s">
        <v>11</v>
      </c>
      <c r="J127" s="134">
        <v>1</v>
      </c>
      <c r="K127" s="134" t="s">
        <v>6</v>
      </c>
      <c r="L127" s="134">
        <f t="shared" si="85"/>
        <v>22.5</v>
      </c>
      <c r="M127" s="134">
        <v>100</v>
      </c>
      <c r="N127" s="138">
        <f t="shared" si="74"/>
        <v>0</v>
      </c>
      <c r="O127" s="223">
        <f>'1年生'!Q42</f>
        <v>0</v>
      </c>
      <c r="P127" s="223">
        <f>'1年生'!R42</f>
        <v>0</v>
      </c>
      <c r="Q127" s="223">
        <f>'1年生'!S42</f>
        <v>0</v>
      </c>
      <c r="R127" s="223">
        <f>'1年生'!T42</f>
        <v>0</v>
      </c>
      <c r="S127" s="224">
        <f>'1年生'!O42</f>
        <v>0</v>
      </c>
      <c r="T127" s="224">
        <f>'1年生'!P42</f>
        <v>0</v>
      </c>
      <c r="U127" s="144" t="str">
        <f t="shared" si="75"/>
        <v/>
      </c>
      <c r="V127" s="143">
        <f t="shared" si="76"/>
        <v>22.5</v>
      </c>
      <c r="W127" s="142">
        <f t="shared" si="77"/>
        <v>3.7037037037037033</v>
      </c>
      <c r="X127" s="140">
        <f t="shared" si="78"/>
        <v>22.5</v>
      </c>
      <c r="Y127" s="141">
        <f t="shared" si="79"/>
        <v>2.4271844660194173</v>
      </c>
      <c r="Z127" s="144">
        <f t="shared" si="80"/>
        <v>0</v>
      </c>
      <c r="AA127" s="144" t="str">
        <f t="shared" si="81"/>
        <v/>
      </c>
      <c r="AB127" s="144" t="str">
        <f t="shared" si="82"/>
        <v/>
      </c>
      <c r="AC127" s="144" t="str">
        <f t="shared" si="83"/>
        <v/>
      </c>
      <c r="AD127" s="144" t="str">
        <f t="shared" si="84"/>
        <v/>
      </c>
      <c r="AE127" s="176"/>
    </row>
    <row r="128" spans="2:31" ht="14.25" customHeight="1" thickBot="1" x14ac:dyDescent="0.25">
      <c r="B128" s="514"/>
      <c r="C128" s="517"/>
      <c r="D128" s="514"/>
      <c r="E128" s="512"/>
      <c r="F128" s="190" t="s">
        <v>99</v>
      </c>
      <c r="G128" s="191">
        <v>1</v>
      </c>
      <c r="H128" s="192" t="s">
        <v>177</v>
      </c>
      <c r="I128" s="192" t="s">
        <v>11</v>
      </c>
      <c r="J128" s="192">
        <v>4</v>
      </c>
      <c r="K128" s="192" t="s">
        <v>23</v>
      </c>
      <c r="L128" s="192">
        <f t="shared" si="85"/>
        <v>22.5</v>
      </c>
      <c r="M128" s="192">
        <v>100</v>
      </c>
      <c r="N128" s="193">
        <f t="shared" si="74"/>
        <v>0</v>
      </c>
      <c r="O128" s="225">
        <f>'4年生'!Q53</f>
        <v>0</v>
      </c>
      <c r="P128" s="225">
        <f>'4年生'!R53</f>
        <v>0</v>
      </c>
      <c r="Q128" s="225">
        <f>'4年生'!S53</f>
        <v>0</v>
      </c>
      <c r="R128" s="225">
        <f>'4年生'!T53</f>
        <v>0</v>
      </c>
      <c r="S128" s="226">
        <f>'4年生'!O53</f>
        <v>0</v>
      </c>
      <c r="T128" s="226">
        <f>'4年生'!P53</f>
        <v>0</v>
      </c>
      <c r="U128" s="194" t="str">
        <f t="shared" si="75"/>
        <v/>
      </c>
      <c r="V128" s="202">
        <f t="shared" si="76"/>
        <v>22.5</v>
      </c>
      <c r="W128" s="203">
        <f t="shared" si="77"/>
        <v>3.7037037037037033</v>
      </c>
      <c r="X128" s="196">
        <f t="shared" si="78"/>
        <v>22.5</v>
      </c>
      <c r="Y128" s="197">
        <f t="shared" si="79"/>
        <v>2.4271844660194173</v>
      </c>
      <c r="Z128" s="194" t="str">
        <f t="shared" si="80"/>
        <v/>
      </c>
      <c r="AA128" s="194" t="str">
        <f t="shared" si="81"/>
        <v/>
      </c>
      <c r="AB128" s="194" t="str">
        <f t="shared" si="82"/>
        <v/>
      </c>
      <c r="AC128" s="194">
        <f t="shared" si="83"/>
        <v>0</v>
      </c>
      <c r="AD128" s="194" t="str">
        <f t="shared" si="84"/>
        <v/>
      </c>
      <c r="AE128" s="201"/>
    </row>
    <row r="129" spans="2:31" ht="14.25" customHeight="1" thickTop="1" x14ac:dyDescent="0.2">
      <c r="B129" s="514"/>
      <c r="C129" s="517"/>
      <c r="D129" s="163"/>
      <c r="E129" s="136"/>
      <c r="F129" s="147" t="s">
        <v>211</v>
      </c>
      <c r="G129" s="148"/>
      <c r="H129" s="148"/>
      <c r="I129" s="148"/>
      <c r="J129" s="148">
        <v>1</v>
      </c>
      <c r="K129" s="148"/>
      <c r="L129" s="148" t="str">
        <f t="shared" si="85"/>
        <v/>
      </c>
      <c r="M129" s="148"/>
      <c r="N129" s="149"/>
      <c r="O129" s="227"/>
      <c r="P129" s="227"/>
      <c r="Q129" s="227"/>
      <c r="R129" s="228"/>
      <c r="S129" s="229"/>
      <c r="T129" s="229">
        <f>AE129</f>
        <v>0</v>
      </c>
      <c r="U129" s="150"/>
      <c r="V129" s="151"/>
      <c r="W129" s="152"/>
      <c r="X129" s="152"/>
      <c r="Y129" s="152"/>
      <c r="Z129" s="150">
        <f>SUM(Z105:Z128)</f>
        <v>0</v>
      </c>
      <c r="AA129" s="150"/>
      <c r="AB129" s="150"/>
      <c r="AC129" s="150"/>
      <c r="AD129" s="150"/>
      <c r="AE129" s="189">
        <f t="shared" ref="AE129:AE133" si="86">SUM(Z129:AD129)/100</f>
        <v>0</v>
      </c>
    </row>
    <row r="130" spans="2:31" ht="14.25" customHeight="1" x14ac:dyDescent="0.2">
      <c r="B130" s="514"/>
      <c r="C130" s="517"/>
      <c r="D130" s="163"/>
      <c r="E130" s="136"/>
      <c r="F130" s="131" t="s">
        <v>212</v>
      </c>
      <c r="G130" s="134"/>
      <c r="H130" s="134"/>
      <c r="I130" s="134"/>
      <c r="J130" s="134">
        <v>2</v>
      </c>
      <c r="K130" s="134"/>
      <c r="L130" s="134" t="str">
        <f t="shared" si="85"/>
        <v/>
      </c>
      <c r="M130" s="134"/>
      <c r="N130" s="138"/>
      <c r="O130" s="230"/>
      <c r="P130" s="230"/>
      <c r="Q130" s="230"/>
      <c r="R130" s="223"/>
      <c r="S130" s="224"/>
      <c r="T130" s="224">
        <f t="shared" ref="T130:T133" si="87">AE130</f>
        <v>0</v>
      </c>
      <c r="U130" s="144"/>
      <c r="V130" s="139"/>
      <c r="W130" s="140"/>
      <c r="X130" s="140"/>
      <c r="Y130" s="140"/>
      <c r="Z130" s="144"/>
      <c r="AA130" s="144">
        <f>SUM(AA105:AA128)</f>
        <v>0</v>
      </c>
      <c r="AB130" s="144"/>
      <c r="AC130" s="144"/>
      <c r="AD130" s="144"/>
      <c r="AE130" s="164">
        <f t="shared" si="86"/>
        <v>0</v>
      </c>
    </row>
    <row r="131" spans="2:31" ht="14.25" customHeight="1" x14ac:dyDescent="0.2">
      <c r="B131" s="514"/>
      <c r="C131" s="517"/>
      <c r="D131" s="163"/>
      <c r="E131" s="136"/>
      <c r="F131" s="131" t="s">
        <v>213</v>
      </c>
      <c r="G131" s="134"/>
      <c r="H131" s="134"/>
      <c r="I131" s="134"/>
      <c r="J131" s="134">
        <v>3</v>
      </c>
      <c r="K131" s="134"/>
      <c r="L131" s="134" t="str">
        <f t="shared" si="85"/>
        <v/>
      </c>
      <c r="M131" s="134"/>
      <c r="N131" s="138"/>
      <c r="O131" s="230"/>
      <c r="P131" s="230"/>
      <c r="Q131" s="230"/>
      <c r="R131" s="223"/>
      <c r="S131" s="224"/>
      <c r="T131" s="224">
        <f t="shared" si="87"/>
        <v>0</v>
      </c>
      <c r="U131" s="144"/>
      <c r="V131" s="139"/>
      <c r="W131" s="140"/>
      <c r="X131" s="140"/>
      <c r="Y131" s="140"/>
      <c r="Z131" s="144"/>
      <c r="AA131" s="144"/>
      <c r="AB131" s="144">
        <f>SUM(AB105:AB127)</f>
        <v>0</v>
      </c>
      <c r="AC131" s="144"/>
      <c r="AD131" s="144"/>
      <c r="AE131" s="164">
        <f t="shared" si="86"/>
        <v>0</v>
      </c>
    </row>
    <row r="132" spans="2:31" ht="14.25" customHeight="1" x14ac:dyDescent="0.2">
      <c r="B132" s="514"/>
      <c r="C132" s="517"/>
      <c r="D132" s="163"/>
      <c r="E132" s="136"/>
      <c r="F132" s="131" t="s">
        <v>214</v>
      </c>
      <c r="G132" s="134"/>
      <c r="H132" s="134"/>
      <c r="I132" s="134"/>
      <c r="J132" s="134">
        <v>4</v>
      </c>
      <c r="K132" s="134"/>
      <c r="L132" s="134" t="str">
        <f t="shared" si="85"/>
        <v/>
      </c>
      <c r="M132" s="134"/>
      <c r="N132" s="138"/>
      <c r="O132" s="230"/>
      <c r="P132" s="230"/>
      <c r="Q132" s="230"/>
      <c r="R132" s="223"/>
      <c r="S132" s="224"/>
      <c r="T132" s="224">
        <f t="shared" si="87"/>
        <v>0</v>
      </c>
      <c r="U132" s="144"/>
      <c r="V132" s="139"/>
      <c r="W132" s="140"/>
      <c r="X132" s="140"/>
      <c r="Y132" s="140"/>
      <c r="Z132" s="144"/>
      <c r="AA132" s="144"/>
      <c r="AB132" s="144"/>
      <c r="AC132" s="144">
        <f>SUM(AC105:AC128)</f>
        <v>0</v>
      </c>
      <c r="AD132" s="144"/>
      <c r="AE132" s="164">
        <f t="shared" si="86"/>
        <v>0</v>
      </c>
    </row>
    <row r="133" spans="2:31" ht="14.25" customHeight="1" x14ac:dyDescent="0.2">
      <c r="B133" s="514"/>
      <c r="C133" s="517"/>
      <c r="D133" s="163"/>
      <c r="E133" s="136"/>
      <c r="F133" s="131" t="s">
        <v>215</v>
      </c>
      <c r="G133" s="134"/>
      <c r="H133" s="134"/>
      <c r="I133" s="134"/>
      <c r="J133" s="134">
        <v>5</v>
      </c>
      <c r="K133" s="134"/>
      <c r="L133" s="134" t="str">
        <f t="shared" si="85"/>
        <v/>
      </c>
      <c r="M133" s="134"/>
      <c r="N133" s="138"/>
      <c r="O133" s="230"/>
      <c r="P133" s="230"/>
      <c r="Q133" s="230"/>
      <c r="R133" s="223"/>
      <c r="S133" s="224"/>
      <c r="T133" s="224">
        <f t="shared" si="87"/>
        <v>0</v>
      </c>
      <c r="U133" s="144"/>
      <c r="V133" s="139"/>
      <c r="W133" s="140"/>
      <c r="X133" s="140"/>
      <c r="Y133" s="140"/>
      <c r="Z133" s="144"/>
      <c r="AA133" s="144"/>
      <c r="AB133" s="144"/>
      <c r="AC133" s="144"/>
      <c r="AD133" s="144">
        <f>SUM(AD105:AD128)</f>
        <v>0</v>
      </c>
      <c r="AE133" s="164">
        <f t="shared" si="86"/>
        <v>0</v>
      </c>
    </row>
    <row r="134" spans="2:31" ht="14.25" customHeight="1" thickBot="1" x14ac:dyDescent="0.25">
      <c r="B134" s="514"/>
      <c r="C134" s="517"/>
      <c r="D134" s="165"/>
      <c r="E134" s="166"/>
      <c r="F134" s="167" t="s">
        <v>81</v>
      </c>
      <c r="G134" s="168"/>
      <c r="H134" s="168"/>
      <c r="I134" s="168"/>
      <c r="J134" s="168">
        <v>5</v>
      </c>
      <c r="K134" s="168"/>
      <c r="L134" s="168" t="str">
        <f t="shared" si="85"/>
        <v/>
      </c>
      <c r="M134" s="168"/>
      <c r="N134" s="169">
        <f>SUM(N105:N128)</f>
        <v>607.5</v>
      </c>
      <c r="O134" s="231"/>
      <c r="P134" s="231"/>
      <c r="Q134" s="231"/>
      <c r="R134" s="232"/>
      <c r="S134" s="233"/>
      <c r="T134" s="233"/>
      <c r="U134" s="170"/>
      <c r="V134" s="171">
        <f>SUM(V105:V128)</f>
        <v>720</v>
      </c>
      <c r="W134" s="172"/>
      <c r="X134" s="172"/>
      <c r="Y134" s="172"/>
      <c r="Z134" s="170"/>
      <c r="AA134" s="170"/>
      <c r="AB134" s="170"/>
      <c r="AC134" s="170"/>
      <c r="AD134" s="170"/>
      <c r="AE134" s="177">
        <f>SUM(AE129:AE133)</f>
        <v>0</v>
      </c>
    </row>
    <row r="135" spans="2:31" ht="14.25" customHeight="1" x14ac:dyDescent="0.2">
      <c r="B135" s="514"/>
      <c r="C135" s="517"/>
      <c r="D135" s="513">
        <v>2</v>
      </c>
      <c r="E135" s="511" t="s">
        <v>75</v>
      </c>
      <c r="F135" s="153"/>
      <c r="G135" s="154"/>
      <c r="H135" s="154"/>
      <c r="I135" s="154"/>
      <c r="J135" s="154"/>
      <c r="K135" s="154"/>
      <c r="L135" s="154"/>
      <c r="M135" s="154"/>
      <c r="N135" s="155"/>
      <c r="O135" s="234"/>
      <c r="P135" s="234"/>
      <c r="Q135" s="234"/>
      <c r="R135" s="221"/>
      <c r="S135" s="222"/>
      <c r="T135" s="222"/>
      <c r="U135" s="156"/>
      <c r="V135" s="157"/>
      <c r="W135" s="158"/>
      <c r="X135" s="159"/>
      <c r="Y135" s="160"/>
      <c r="Z135" s="156"/>
      <c r="AA135" s="156"/>
      <c r="AB135" s="156"/>
      <c r="AC135" s="156"/>
      <c r="AD135" s="156"/>
      <c r="AE135" s="161"/>
    </row>
    <row r="136" spans="2:31" ht="14.25" customHeight="1" x14ac:dyDescent="0.2">
      <c r="B136" s="514"/>
      <c r="C136" s="517"/>
      <c r="D136" s="514"/>
      <c r="E136" s="512"/>
      <c r="F136" s="131" t="s">
        <v>100</v>
      </c>
      <c r="G136" s="134">
        <v>2</v>
      </c>
      <c r="H136" s="134" t="s">
        <v>10</v>
      </c>
      <c r="I136" s="134" t="s">
        <v>176</v>
      </c>
      <c r="J136" s="134">
        <v>4</v>
      </c>
      <c r="K136" s="134" t="s">
        <v>23</v>
      </c>
      <c r="L136" s="134">
        <f t="shared" si="85"/>
        <v>22.5</v>
      </c>
      <c r="M136" s="134">
        <v>100</v>
      </c>
      <c r="N136" s="138">
        <f t="shared" ref="N136:N143" si="88">IF(H136="必修",L136*M136/100,IF(T136=0,0,L136*M136/100))</f>
        <v>22.5</v>
      </c>
      <c r="O136" s="223">
        <f>'4年生'!Q57</f>
        <v>0</v>
      </c>
      <c r="P136" s="223">
        <f>'4年生'!R57</f>
        <v>0</v>
      </c>
      <c r="Q136" s="223">
        <f>'4年生'!S57</f>
        <v>0</v>
      </c>
      <c r="R136" s="223">
        <f>'4年生'!T57</f>
        <v>0</v>
      </c>
      <c r="S136" s="224">
        <f>'4年生'!O57</f>
        <v>0</v>
      </c>
      <c r="T136" s="224">
        <f>'4年生'!P57</f>
        <v>0</v>
      </c>
      <c r="U136" s="144" t="str">
        <f t="shared" ref="U136:U143" si="89">IF(S136="30分未満",1,IF(S136="30分～1時間",2,IF(S136="1～2時間",3,IF(S136="2～3時間",4,IF(S136="3時間以上",5,IF(S136=0,""))))))</f>
        <v/>
      </c>
      <c r="V136" s="139">
        <f t="shared" ref="V136:V143" si="90">L136*M136/100</f>
        <v>22.5</v>
      </c>
      <c r="W136" s="142">
        <f t="shared" ref="W136:W143" si="91">V136/$N$149*100</f>
        <v>19.230769230769234</v>
      </c>
      <c r="X136" s="140">
        <f t="shared" ref="X136:X143" si="92">V136</f>
        <v>22.5</v>
      </c>
      <c r="Y136" s="141">
        <f t="shared" ref="Y136:Y141" si="93">X136/$N$167*100</f>
        <v>2.4271844660194173</v>
      </c>
      <c r="Z136" s="144" t="str">
        <f t="shared" ref="Z136:Z143" si="94">IF(J136=1,Y136*T136/5,"")</f>
        <v/>
      </c>
      <c r="AA136" s="144" t="str">
        <f t="shared" ref="AA136:AA143" si="95">IF(J136=2,Y136*T136/5,"")</f>
        <v/>
      </c>
      <c r="AB136" s="144" t="str">
        <f t="shared" ref="AB136:AB143" si="96">IF(J136=3,Y136*T136/5,"")</f>
        <v/>
      </c>
      <c r="AC136" s="144">
        <f t="shared" ref="AC136:AC143" si="97">IF(J136=4,Y136*T136/5,"")</f>
        <v>0</v>
      </c>
      <c r="AD136" s="144" t="str">
        <f t="shared" ref="AD136:AD143" si="98">IF(J136=5,Y136*T136/5,"")</f>
        <v/>
      </c>
      <c r="AE136" s="162"/>
    </row>
    <row r="137" spans="2:31" ht="14.25" customHeight="1" x14ac:dyDescent="0.2">
      <c r="B137" s="514"/>
      <c r="C137" s="517"/>
      <c r="D137" s="514"/>
      <c r="E137" s="512"/>
      <c r="F137" s="131" t="s">
        <v>101</v>
      </c>
      <c r="G137" s="134">
        <v>2</v>
      </c>
      <c r="H137" s="134" t="s">
        <v>10</v>
      </c>
      <c r="I137" s="134" t="s">
        <v>176</v>
      </c>
      <c r="J137" s="134">
        <v>5</v>
      </c>
      <c r="K137" s="134" t="s">
        <v>6</v>
      </c>
      <c r="L137" s="134">
        <f t="shared" si="85"/>
        <v>22.5</v>
      </c>
      <c r="M137" s="134">
        <v>100</v>
      </c>
      <c r="N137" s="138">
        <f t="shared" si="88"/>
        <v>22.5</v>
      </c>
      <c r="O137" s="223">
        <f>'5年生'!Q106</f>
        <v>0</v>
      </c>
      <c r="P137" s="223">
        <f>'5年生'!R106</f>
        <v>0</v>
      </c>
      <c r="Q137" s="223">
        <f>'5年生'!S106</f>
        <v>0</v>
      </c>
      <c r="R137" s="223">
        <f>'5年生'!T106</f>
        <v>0</v>
      </c>
      <c r="S137" s="224">
        <f>'5年生'!O106</f>
        <v>0</v>
      </c>
      <c r="T137" s="224">
        <f>'5年生'!P106</f>
        <v>0</v>
      </c>
      <c r="U137" s="144" t="str">
        <f t="shared" si="89"/>
        <v/>
      </c>
      <c r="V137" s="139">
        <f t="shared" si="90"/>
        <v>22.5</v>
      </c>
      <c r="W137" s="142">
        <f t="shared" si="91"/>
        <v>19.230769230769234</v>
      </c>
      <c r="X137" s="140">
        <f t="shared" si="92"/>
        <v>22.5</v>
      </c>
      <c r="Y137" s="141">
        <f t="shared" si="93"/>
        <v>2.4271844660194173</v>
      </c>
      <c r="Z137" s="144" t="str">
        <f t="shared" si="94"/>
        <v/>
      </c>
      <c r="AA137" s="144" t="str">
        <f t="shared" si="95"/>
        <v/>
      </c>
      <c r="AB137" s="144" t="str">
        <f t="shared" si="96"/>
        <v/>
      </c>
      <c r="AC137" s="144" t="str">
        <f t="shared" si="97"/>
        <v/>
      </c>
      <c r="AD137" s="144">
        <f t="shared" si="98"/>
        <v>0</v>
      </c>
      <c r="AE137" s="162"/>
    </row>
    <row r="138" spans="2:31" ht="14.25" customHeight="1" x14ac:dyDescent="0.2">
      <c r="B138" s="514"/>
      <c r="C138" s="517"/>
      <c r="D138" s="514"/>
      <c r="E138" s="512"/>
      <c r="F138" s="131" t="s">
        <v>331</v>
      </c>
      <c r="G138" s="134">
        <v>2</v>
      </c>
      <c r="H138" s="134" t="s">
        <v>177</v>
      </c>
      <c r="I138" s="134" t="s">
        <v>176</v>
      </c>
      <c r="J138" s="134">
        <v>5</v>
      </c>
      <c r="K138" s="134" t="s">
        <v>23</v>
      </c>
      <c r="L138" s="134">
        <f t="shared" si="85"/>
        <v>22.5</v>
      </c>
      <c r="M138" s="134">
        <v>100</v>
      </c>
      <c r="N138" s="138">
        <f t="shared" si="88"/>
        <v>0</v>
      </c>
      <c r="O138" s="223">
        <f>'5年生'!Q107</f>
        <v>0</v>
      </c>
      <c r="P138" s="223">
        <f>'5年生'!R107</f>
        <v>0</v>
      </c>
      <c r="Q138" s="223">
        <f>'5年生'!S107</f>
        <v>0</v>
      </c>
      <c r="R138" s="223">
        <f>'5年生'!T107</f>
        <v>0</v>
      </c>
      <c r="S138" s="224">
        <f>'5年生'!O107</f>
        <v>0</v>
      </c>
      <c r="T138" s="224">
        <f>'5年生'!P107</f>
        <v>0</v>
      </c>
      <c r="U138" s="144" t="str">
        <f t="shared" si="89"/>
        <v/>
      </c>
      <c r="V138" s="139">
        <f t="shared" si="90"/>
        <v>22.5</v>
      </c>
      <c r="W138" s="142">
        <f t="shared" si="91"/>
        <v>19.230769230769234</v>
      </c>
      <c r="X138" s="140">
        <f t="shared" si="92"/>
        <v>22.5</v>
      </c>
      <c r="Y138" s="141">
        <f t="shared" si="93"/>
        <v>2.4271844660194173</v>
      </c>
      <c r="Z138" s="144" t="str">
        <f t="shared" si="94"/>
        <v/>
      </c>
      <c r="AA138" s="144" t="str">
        <f t="shared" si="95"/>
        <v/>
      </c>
      <c r="AB138" s="144" t="str">
        <f t="shared" si="96"/>
        <v/>
      </c>
      <c r="AC138" s="144" t="str">
        <f t="shared" si="97"/>
        <v/>
      </c>
      <c r="AD138" s="144">
        <f t="shared" si="98"/>
        <v>0</v>
      </c>
      <c r="AE138" s="162"/>
    </row>
    <row r="139" spans="2:31" ht="14.25" customHeight="1" x14ac:dyDescent="0.2">
      <c r="B139" s="514"/>
      <c r="C139" s="517"/>
      <c r="D139" s="514"/>
      <c r="E139" s="512"/>
      <c r="F139" s="131" t="s">
        <v>102</v>
      </c>
      <c r="G139" s="134">
        <v>2</v>
      </c>
      <c r="H139" s="134" t="s">
        <v>177</v>
      </c>
      <c r="I139" s="134" t="s">
        <v>176</v>
      </c>
      <c r="J139" s="134">
        <v>5</v>
      </c>
      <c r="K139" s="134" t="s">
        <v>23</v>
      </c>
      <c r="L139" s="134">
        <f t="shared" si="85"/>
        <v>22.5</v>
      </c>
      <c r="M139" s="134">
        <v>100</v>
      </c>
      <c r="N139" s="138">
        <f t="shared" si="88"/>
        <v>0</v>
      </c>
      <c r="O139" s="223">
        <f>'5年生'!Q108</f>
        <v>0</v>
      </c>
      <c r="P139" s="223">
        <f>'5年生'!R108</f>
        <v>0</v>
      </c>
      <c r="Q139" s="223">
        <f>'5年生'!S108</f>
        <v>0</v>
      </c>
      <c r="R139" s="223">
        <f>'5年生'!T108</f>
        <v>0</v>
      </c>
      <c r="S139" s="224">
        <f>'5年生'!O108</f>
        <v>0</v>
      </c>
      <c r="T139" s="224">
        <f>'5年生'!P108</f>
        <v>0</v>
      </c>
      <c r="U139" s="144" t="str">
        <f t="shared" si="89"/>
        <v/>
      </c>
      <c r="V139" s="139">
        <f t="shared" si="90"/>
        <v>22.5</v>
      </c>
      <c r="W139" s="142">
        <f t="shared" si="91"/>
        <v>19.230769230769234</v>
      </c>
      <c r="X139" s="140">
        <f t="shared" si="92"/>
        <v>22.5</v>
      </c>
      <c r="Y139" s="141">
        <f t="shared" si="93"/>
        <v>2.4271844660194173</v>
      </c>
      <c r="Z139" s="144" t="str">
        <f t="shared" si="94"/>
        <v/>
      </c>
      <c r="AA139" s="144" t="str">
        <f t="shared" si="95"/>
        <v/>
      </c>
      <c r="AB139" s="144" t="str">
        <f t="shared" si="96"/>
        <v/>
      </c>
      <c r="AC139" s="144" t="str">
        <f t="shared" si="97"/>
        <v/>
      </c>
      <c r="AD139" s="144">
        <f t="shared" si="98"/>
        <v>0</v>
      </c>
      <c r="AE139" s="162"/>
    </row>
    <row r="140" spans="2:31" ht="14.25" customHeight="1" x14ac:dyDescent="0.2">
      <c r="B140" s="514"/>
      <c r="C140" s="517"/>
      <c r="D140" s="514"/>
      <c r="E140" s="512"/>
      <c r="F140" s="131" t="s">
        <v>103</v>
      </c>
      <c r="G140" s="134">
        <v>2</v>
      </c>
      <c r="H140" s="134" t="s">
        <v>177</v>
      </c>
      <c r="I140" s="134" t="s">
        <v>176</v>
      </c>
      <c r="J140" s="134">
        <v>5</v>
      </c>
      <c r="K140" s="134" t="s">
        <v>23</v>
      </c>
      <c r="L140" s="134">
        <f t="shared" si="85"/>
        <v>22.5</v>
      </c>
      <c r="M140" s="134">
        <v>100</v>
      </c>
      <c r="N140" s="138">
        <f t="shared" si="88"/>
        <v>0</v>
      </c>
      <c r="O140" s="223">
        <f>'5年生'!Q109</f>
        <v>0</v>
      </c>
      <c r="P140" s="223">
        <f>'5年生'!R109</f>
        <v>0</v>
      </c>
      <c r="Q140" s="223">
        <f>'5年生'!S109</f>
        <v>0</v>
      </c>
      <c r="R140" s="223">
        <f>'5年生'!T109</f>
        <v>0</v>
      </c>
      <c r="S140" s="224">
        <f>'5年生'!O109</f>
        <v>0</v>
      </c>
      <c r="T140" s="224">
        <f>'5年生'!P109</f>
        <v>0</v>
      </c>
      <c r="U140" s="144" t="str">
        <f t="shared" si="89"/>
        <v/>
      </c>
      <c r="V140" s="139">
        <f t="shared" si="90"/>
        <v>22.5</v>
      </c>
      <c r="W140" s="142">
        <f t="shared" si="91"/>
        <v>19.230769230769234</v>
      </c>
      <c r="X140" s="140">
        <f t="shared" si="92"/>
        <v>22.5</v>
      </c>
      <c r="Y140" s="141">
        <f t="shared" si="93"/>
        <v>2.4271844660194173</v>
      </c>
      <c r="Z140" s="144" t="str">
        <f t="shared" si="94"/>
        <v/>
      </c>
      <c r="AA140" s="144" t="str">
        <f t="shared" si="95"/>
        <v/>
      </c>
      <c r="AB140" s="144" t="str">
        <f t="shared" si="96"/>
        <v/>
      </c>
      <c r="AC140" s="144" t="str">
        <f t="shared" si="97"/>
        <v/>
      </c>
      <c r="AD140" s="144">
        <f t="shared" si="98"/>
        <v>0</v>
      </c>
      <c r="AE140" s="162"/>
    </row>
    <row r="141" spans="2:31" ht="14.25" customHeight="1" x14ac:dyDescent="0.2">
      <c r="B141" s="514"/>
      <c r="C141" s="517"/>
      <c r="D141" s="514"/>
      <c r="E141" s="512"/>
      <c r="F141" s="131" t="s">
        <v>332</v>
      </c>
      <c r="G141" s="134">
        <v>2</v>
      </c>
      <c r="H141" s="134" t="s">
        <v>177</v>
      </c>
      <c r="I141" s="134" t="s">
        <v>176</v>
      </c>
      <c r="J141" s="134">
        <v>4</v>
      </c>
      <c r="K141" s="134" t="s">
        <v>23</v>
      </c>
      <c r="L141" s="134">
        <f t="shared" ref="L141" si="99">IF(I141="学修",G141/2*22.5,IF(I141=0,"",G141*22.5))</f>
        <v>22.5</v>
      </c>
      <c r="M141" s="134">
        <v>100</v>
      </c>
      <c r="N141" s="138">
        <f t="shared" ref="N141" si="100">IF(H141="必修",L141*M141/100,IF(T141=0,0,L141*M141/100))</f>
        <v>0</v>
      </c>
      <c r="O141" s="223">
        <f>'4年生'!Q56</f>
        <v>0</v>
      </c>
      <c r="P141" s="223">
        <f>'4年生'!R56</f>
        <v>0</v>
      </c>
      <c r="Q141" s="223">
        <f>'4年生'!S56</f>
        <v>0</v>
      </c>
      <c r="R141" s="223">
        <f>'4年生'!T56</f>
        <v>0</v>
      </c>
      <c r="S141" s="224">
        <f>'4年生'!O56</f>
        <v>0</v>
      </c>
      <c r="T141" s="404">
        <f>'4年生'!P56</f>
        <v>0</v>
      </c>
      <c r="U141" s="144" t="str">
        <f t="shared" ref="U141" si="101">IF(S141="30分未満",1,IF(S141="30分～1時間",2,IF(S141="1～2時間",3,IF(S141="2～3時間",4,IF(S141="3時間以上",5,IF(S141=0,""))))))</f>
        <v/>
      </c>
      <c r="V141" s="139">
        <f t="shared" ref="V141" si="102">L141*M141/100</f>
        <v>22.5</v>
      </c>
      <c r="W141" s="142">
        <f t="shared" si="91"/>
        <v>19.230769230769234</v>
      </c>
      <c r="X141" s="140">
        <f t="shared" ref="X141" si="103">V141</f>
        <v>22.5</v>
      </c>
      <c r="Y141" s="141">
        <f t="shared" si="93"/>
        <v>2.4271844660194173</v>
      </c>
      <c r="Z141" s="144" t="str">
        <f t="shared" ref="Z141" si="104">IF(J141=1,Y141*T141/5,"")</f>
        <v/>
      </c>
      <c r="AA141" s="144" t="str">
        <f t="shared" ref="AA141" si="105">IF(J141=2,Y141*T141/5,"")</f>
        <v/>
      </c>
      <c r="AB141" s="144" t="str">
        <f t="shared" ref="AB141" si="106">IF(J141=3,Y141*T141/5,"")</f>
        <v/>
      </c>
      <c r="AC141" s="144">
        <f t="shared" ref="AC141" si="107">IF(J141=4,Y141*T141/5,"")</f>
        <v>0</v>
      </c>
      <c r="AD141" s="144" t="str">
        <f t="shared" ref="AD141" si="108">IF(J141=5,Y141*T141/5,"")</f>
        <v/>
      </c>
      <c r="AE141" s="162"/>
    </row>
    <row r="142" spans="2:31" ht="14.25" customHeight="1" x14ac:dyDescent="0.2">
      <c r="B142" s="514"/>
      <c r="C142" s="517"/>
      <c r="D142" s="514"/>
      <c r="E142" s="512"/>
      <c r="F142" s="131"/>
      <c r="G142" s="134"/>
      <c r="H142" s="134"/>
      <c r="I142" s="134"/>
      <c r="J142" s="134"/>
      <c r="K142" s="134"/>
      <c r="L142" s="134"/>
      <c r="M142" s="134"/>
      <c r="N142" s="138"/>
      <c r="O142" s="223"/>
      <c r="P142" s="223"/>
      <c r="Q142" s="223"/>
      <c r="R142" s="223"/>
      <c r="S142" s="224"/>
      <c r="T142" s="224"/>
      <c r="U142" s="144"/>
      <c r="V142" s="139"/>
      <c r="W142" s="142"/>
      <c r="X142" s="140"/>
      <c r="Y142" s="141"/>
      <c r="Z142" s="144"/>
      <c r="AA142" s="144"/>
      <c r="AB142" s="144"/>
      <c r="AC142" s="144"/>
      <c r="AD142" s="144"/>
      <c r="AE142" s="162"/>
    </row>
    <row r="143" spans="2:31" ht="14.25" customHeight="1" x14ac:dyDescent="0.2">
      <c r="B143" s="514"/>
      <c r="C143" s="517"/>
      <c r="D143" s="514"/>
      <c r="E143" s="512"/>
      <c r="F143" s="131" t="s">
        <v>104</v>
      </c>
      <c r="G143" s="134">
        <v>8</v>
      </c>
      <c r="H143" s="134" t="s">
        <v>10</v>
      </c>
      <c r="I143" s="134" t="s">
        <v>11</v>
      </c>
      <c r="J143" s="134">
        <v>5</v>
      </c>
      <c r="K143" s="134" t="s">
        <v>6</v>
      </c>
      <c r="L143" s="134">
        <v>180</v>
      </c>
      <c r="M143" s="134">
        <v>40</v>
      </c>
      <c r="N143" s="138">
        <f t="shared" si="88"/>
        <v>72</v>
      </c>
      <c r="O143" s="223">
        <f>'5年生'!Q112</f>
        <v>0</v>
      </c>
      <c r="P143" s="223">
        <f>'5年生'!R112</f>
        <v>0</v>
      </c>
      <c r="Q143" s="223">
        <f>'5年生'!S112</f>
        <v>0</v>
      </c>
      <c r="R143" s="223">
        <f>'5年生'!T112</f>
        <v>0</v>
      </c>
      <c r="S143" s="224">
        <f>'5年生'!O112</f>
        <v>0</v>
      </c>
      <c r="T143" s="224">
        <f>'5年生'!P112</f>
        <v>0</v>
      </c>
      <c r="U143" s="144" t="str">
        <f t="shared" si="89"/>
        <v/>
      </c>
      <c r="V143" s="139">
        <f t="shared" si="90"/>
        <v>72</v>
      </c>
      <c r="W143" s="142">
        <f t="shared" si="91"/>
        <v>61.53846153846154</v>
      </c>
      <c r="X143" s="140">
        <f t="shared" si="92"/>
        <v>72</v>
      </c>
      <c r="Y143" s="141">
        <f>X143/$N$167*100</f>
        <v>7.7669902912621351</v>
      </c>
      <c r="Z143" s="144" t="str">
        <f t="shared" si="94"/>
        <v/>
      </c>
      <c r="AA143" s="144" t="str">
        <f t="shared" si="95"/>
        <v/>
      </c>
      <c r="AB143" s="144" t="str">
        <f t="shared" si="96"/>
        <v/>
      </c>
      <c r="AC143" s="144" t="str">
        <f t="shared" si="97"/>
        <v/>
      </c>
      <c r="AD143" s="144">
        <f t="shared" si="98"/>
        <v>0</v>
      </c>
      <c r="AE143" s="162"/>
    </row>
    <row r="144" spans="2:31" ht="14.25" customHeight="1" x14ac:dyDescent="0.2">
      <c r="B144" s="514"/>
      <c r="C144" s="517"/>
      <c r="D144" s="163"/>
      <c r="E144" s="136"/>
      <c r="F144" s="147" t="s">
        <v>216</v>
      </c>
      <c r="G144" s="148"/>
      <c r="H144" s="148"/>
      <c r="I144" s="148"/>
      <c r="J144" s="148">
        <v>1</v>
      </c>
      <c r="K144" s="148"/>
      <c r="L144" s="148" t="str">
        <f t="shared" si="85"/>
        <v/>
      </c>
      <c r="M144" s="148"/>
      <c r="N144" s="149"/>
      <c r="O144" s="227"/>
      <c r="P144" s="227"/>
      <c r="Q144" s="227"/>
      <c r="R144" s="228"/>
      <c r="S144" s="229"/>
      <c r="T144" s="229">
        <f>AE144</f>
        <v>0</v>
      </c>
      <c r="U144" s="150"/>
      <c r="V144" s="151"/>
      <c r="W144" s="152"/>
      <c r="X144" s="152"/>
      <c r="Y144" s="152"/>
      <c r="Z144" s="150">
        <f>SUM(Z135:Z143)</f>
        <v>0</v>
      </c>
      <c r="AA144" s="150"/>
      <c r="AB144" s="150"/>
      <c r="AC144" s="150"/>
      <c r="AD144" s="150"/>
      <c r="AE144" s="189">
        <f t="shared" ref="AE144:AE148" si="109">SUM(Z144:AD144)/100</f>
        <v>0</v>
      </c>
    </row>
    <row r="145" spans="2:31" ht="14.25" customHeight="1" x14ac:dyDescent="0.2">
      <c r="B145" s="514"/>
      <c r="C145" s="517"/>
      <c r="D145" s="163"/>
      <c r="E145" s="136"/>
      <c r="F145" s="131" t="s">
        <v>217</v>
      </c>
      <c r="G145" s="134"/>
      <c r="H145" s="134"/>
      <c r="I145" s="134"/>
      <c r="J145" s="134">
        <v>2</v>
      </c>
      <c r="K145" s="134"/>
      <c r="L145" s="134" t="str">
        <f t="shared" si="85"/>
        <v/>
      </c>
      <c r="M145" s="134"/>
      <c r="N145" s="138"/>
      <c r="O145" s="230"/>
      <c r="P145" s="230"/>
      <c r="Q145" s="230"/>
      <c r="R145" s="223"/>
      <c r="S145" s="224"/>
      <c r="T145" s="224">
        <f t="shared" ref="T145:T148" si="110">AE145</f>
        <v>0</v>
      </c>
      <c r="U145" s="144"/>
      <c r="V145" s="139"/>
      <c r="W145" s="140"/>
      <c r="X145" s="140"/>
      <c r="Y145" s="140"/>
      <c r="Z145" s="144"/>
      <c r="AA145" s="144">
        <f>SUM(AA135:AA143)</f>
        <v>0</v>
      </c>
      <c r="AB145" s="144"/>
      <c r="AC145" s="144"/>
      <c r="AD145" s="144"/>
      <c r="AE145" s="164">
        <f t="shared" si="109"/>
        <v>0</v>
      </c>
    </row>
    <row r="146" spans="2:31" ht="14.25" customHeight="1" x14ac:dyDescent="0.2">
      <c r="B146" s="514"/>
      <c r="C146" s="517"/>
      <c r="D146" s="163"/>
      <c r="E146" s="136"/>
      <c r="F146" s="131" t="s">
        <v>218</v>
      </c>
      <c r="G146" s="134"/>
      <c r="H146" s="134"/>
      <c r="I146" s="134"/>
      <c r="J146" s="134">
        <v>3</v>
      </c>
      <c r="K146" s="134"/>
      <c r="L146" s="134" t="str">
        <f t="shared" si="85"/>
        <v/>
      </c>
      <c r="M146" s="134"/>
      <c r="N146" s="138"/>
      <c r="O146" s="230"/>
      <c r="P146" s="230"/>
      <c r="Q146" s="230"/>
      <c r="R146" s="223"/>
      <c r="S146" s="224"/>
      <c r="T146" s="224">
        <f t="shared" si="110"/>
        <v>0</v>
      </c>
      <c r="U146" s="144"/>
      <c r="V146" s="139"/>
      <c r="W146" s="140"/>
      <c r="X146" s="140"/>
      <c r="Y146" s="140"/>
      <c r="Z146" s="144"/>
      <c r="AA146" s="144"/>
      <c r="AB146" s="144">
        <f>SUM(AB135:AB143)</f>
        <v>0</v>
      </c>
      <c r="AC146" s="144"/>
      <c r="AD146" s="144"/>
      <c r="AE146" s="164">
        <f t="shared" si="109"/>
        <v>0</v>
      </c>
    </row>
    <row r="147" spans="2:31" ht="14.25" customHeight="1" x14ac:dyDescent="0.2">
      <c r="B147" s="514"/>
      <c r="C147" s="517"/>
      <c r="D147" s="163"/>
      <c r="E147" s="136"/>
      <c r="F147" s="131" t="s">
        <v>219</v>
      </c>
      <c r="G147" s="134"/>
      <c r="H147" s="134"/>
      <c r="I147" s="134"/>
      <c r="J147" s="134">
        <v>4</v>
      </c>
      <c r="K147" s="134"/>
      <c r="L147" s="134" t="str">
        <f t="shared" si="85"/>
        <v/>
      </c>
      <c r="M147" s="134"/>
      <c r="N147" s="138"/>
      <c r="O147" s="230"/>
      <c r="P147" s="230"/>
      <c r="Q147" s="230"/>
      <c r="R147" s="223"/>
      <c r="S147" s="224"/>
      <c r="T147" s="224">
        <f t="shared" si="110"/>
        <v>0</v>
      </c>
      <c r="U147" s="144"/>
      <c r="V147" s="139"/>
      <c r="W147" s="140"/>
      <c r="X147" s="140"/>
      <c r="Y147" s="140"/>
      <c r="Z147" s="144"/>
      <c r="AA147" s="144"/>
      <c r="AB147" s="144"/>
      <c r="AC147" s="144">
        <f>SUM(AC135:AC143)</f>
        <v>0</v>
      </c>
      <c r="AD147" s="144"/>
      <c r="AE147" s="164">
        <f t="shared" si="109"/>
        <v>0</v>
      </c>
    </row>
    <row r="148" spans="2:31" ht="14.25" customHeight="1" x14ac:dyDescent="0.2">
      <c r="B148" s="514"/>
      <c r="C148" s="517"/>
      <c r="D148" s="163"/>
      <c r="E148" s="136"/>
      <c r="F148" s="131" t="s">
        <v>220</v>
      </c>
      <c r="G148" s="134"/>
      <c r="H148" s="134"/>
      <c r="I148" s="134"/>
      <c r="J148" s="134">
        <v>5</v>
      </c>
      <c r="K148" s="134"/>
      <c r="L148" s="134" t="str">
        <f t="shared" si="85"/>
        <v/>
      </c>
      <c r="M148" s="134"/>
      <c r="N148" s="138"/>
      <c r="O148" s="230"/>
      <c r="P148" s="230"/>
      <c r="Q148" s="230"/>
      <c r="R148" s="223"/>
      <c r="S148" s="224"/>
      <c r="T148" s="224">
        <f t="shared" si="110"/>
        <v>0</v>
      </c>
      <c r="U148" s="144"/>
      <c r="V148" s="139"/>
      <c r="W148" s="140"/>
      <c r="X148" s="140"/>
      <c r="Y148" s="140"/>
      <c r="Z148" s="144"/>
      <c r="AA148" s="144"/>
      <c r="AB148" s="144"/>
      <c r="AC148" s="144"/>
      <c r="AD148" s="144">
        <f>SUM(AD135:AD143)</f>
        <v>0</v>
      </c>
      <c r="AE148" s="164">
        <f t="shared" si="109"/>
        <v>0</v>
      </c>
    </row>
    <row r="149" spans="2:31" ht="14.25" customHeight="1" thickBot="1" x14ac:dyDescent="0.25">
      <c r="B149" s="514"/>
      <c r="C149" s="517"/>
      <c r="D149" s="165"/>
      <c r="E149" s="166"/>
      <c r="F149" s="167" t="s">
        <v>80</v>
      </c>
      <c r="G149" s="168"/>
      <c r="H149" s="168"/>
      <c r="I149" s="168"/>
      <c r="J149" s="168">
        <v>5</v>
      </c>
      <c r="K149" s="168"/>
      <c r="L149" s="168" t="str">
        <f t="shared" si="85"/>
        <v/>
      </c>
      <c r="M149" s="168"/>
      <c r="N149" s="169">
        <f>SUM(N135:N143)</f>
        <v>117</v>
      </c>
      <c r="O149" s="231"/>
      <c r="P149" s="231"/>
      <c r="Q149" s="231"/>
      <c r="R149" s="232"/>
      <c r="S149" s="233"/>
      <c r="T149" s="233"/>
      <c r="U149" s="170"/>
      <c r="V149" s="171">
        <f>SUM(V135:V143)</f>
        <v>207</v>
      </c>
      <c r="W149" s="172"/>
      <c r="X149" s="172"/>
      <c r="Y149" s="172"/>
      <c r="Z149" s="170"/>
      <c r="AA149" s="170"/>
      <c r="AB149" s="170"/>
      <c r="AC149" s="170"/>
      <c r="AD149" s="170"/>
      <c r="AE149" s="173">
        <f>SUM(AE144:AE148)</f>
        <v>0</v>
      </c>
    </row>
    <row r="150" spans="2:31" ht="14.25" customHeight="1" x14ac:dyDescent="0.2">
      <c r="B150" s="514"/>
      <c r="C150" s="517"/>
      <c r="D150" s="513">
        <v>12</v>
      </c>
      <c r="E150" s="511" t="s">
        <v>76</v>
      </c>
      <c r="F150" s="153" t="s">
        <v>105</v>
      </c>
      <c r="G150" s="154">
        <v>4</v>
      </c>
      <c r="H150" s="154" t="s">
        <v>82</v>
      </c>
      <c r="I150" s="154" t="s">
        <v>11</v>
      </c>
      <c r="J150" s="154">
        <v>3</v>
      </c>
      <c r="K150" s="154" t="s">
        <v>6</v>
      </c>
      <c r="L150" s="154">
        <f t="shared" si="85"/>
        <v>90</v>
      </c>
      <c r="M150" s="154">
        <v>100</v>
      </c>
      <c r="N150" s="155">
        <f>IF(H150="必修",L150*M150/100,IF(T150=0,0,L150*M150/100))</f>
        <v>90</v>
      </c>
      <c r="O150" s="221">
        <f>'3年生'!Q48</f>
        <v>0</v>
      </c>
      <c r="P150" s="221">
        <f>'3年生'!R48</f>
        <v>0</v>
      </c>
      <c r="Q150" s="221">
        <f>'3年生'!S48</f>
        <v>0</v>
      </c>
      <c r="R150" s="221">
        <f>'3年生'!T48</f>
        <v>0</v>
      </c>
      <c r="S150" s="222">
        <f>'3年生'!O48</f>
        <v>0</v>
      </c>
      <c r="T150" s="222">
        <f>'3年生'!P48</f>
        <v>0</v>
      </c>
      <c r="U150" s="156" t="str">
        <f>IF(S150="30分未満",1,IF(S150="30分～1時間",2,IF(S150="1～2時間",3,IF(S150="2～3時間",4,IF(S150="3時間以上",5,IF(S150=0,""))))))</f>
        <v/>
      </c>
      <c r="V150" s="157">
        <f>L150*M150/100</f>
        <v>90</v>
      </c>
      <c r="W150" s="158">
        <f>V150/$N$158*100</f>
        <v>50</v>
      </c>
      <c r="X150" s="159">
        <f>V150</f>
        <v>90</v>
      </c>
      <c r="Y150" s="160">
        <f>X150/$N$167*100</f>
        <v>9.7087378640776691</v>
      </c>
      <c r="Z150" s="156" t="str">
        <f>IF(J150=1,Y150*T150/5,"")</f>
        <v/>
      </c>
      <c r="AA150" s="156" t="str">
        <f>IF(J150=2,Y150*T150/5,"")</f>
        <v/>
      </c>
      <c r="AB150" s="156">
        <f>IF(J150=3,Y150*T150/5,"")</f>
        <v>0</v>
      </c>
      <c r="AC150" s="156" t="str">
        <f>IF(J150=4,Y150*T150/5,"")</f>
        <v/>
      </c>
      <c r="AD150" s="156" t="str">
        <f>IF(J150=5,Y150*T150/5,"")</f>
        <v/>
      </c>
      <c r="AE150" s="161"/>
    </row>
    <row r="151" spans="2:31" ht="14.25" customHeight="1" x14ac:dyDescent="0.2">
      <c r="B151" s="514"/>
      <c r="C151" s="517"/>
      <c r="D151" s="514"/>
      <c r="E151" s="512"/>
      <c r="F151" s="131" t="s">
        <v>106</v>
      </c>
      <c r="G151" s="134">
        <v>2</v>
      </c>
      <c r="H151" s="134" t="s">
        <v>10</v>
      </c>
      <c r="I151" s="134" t="s">
        <v>11</v>
      </c>
      <c r="J151" s="134">
        <v>4</v>
      </c>
      <c r="K151" s="134" t="s">
        <v>23</v>
      </c>
      <c r="L151" s="134">
        <f t="shared" si="85"/>
        <v>45</v>
      </c>
      <c r="M151" s="134">
        <v>100</v>
      </c>
      <c r="N151" s="138">
        <f>IF(H151="必修",L151*M151/100,IF(T151=0,0,L151*M151/100))</f>
        <v>45</v>
      </c>
      <c r="O151" s="223">
        <f>'4年生'!Q60</f>
        <v>0</v>
      </c>
      <c r="P151" s="223">
        <f>'4年生'!R60</f>
        <v>0</v>
      </c>
      <c r="Q151" s="223">
        <f>'4年生'!S60</f>
        <v>0</v>
      </c>
      <c r="R151" s="223">
        <f>'4年生'!T60</f>
        <v>0</v>
      </c>
      <c r="S151" s="224">
        <f>'4年生'!O60</f>
        <v>0</v>
      </c>
      <c r="T151" s="224">
        <f>'4年生'!P60</f>
        <v>0</v>
      </c>
      <c r="U151" s="144" t="str">
        <f>IF(S151="30分未満",1,IF(S151="30分～1時間",2,IF(S151="1～2時間",3,IF(S151="2～3時間",4,IF(S151="3時間以上",5,IF(S151=0,""))))))</f>
        <v/>
      </c>
      <c r="V151" s="139">
        <f>L151*M151/100</f>
        <v>45</v>
      </c>
      <c r="W151" s="142">
        <f>V151/$N$158*100</f>
        <v>25</v>
      </c>
      <c r="X151" s="140">
        <f>V151</f>
        <v>45</v>
      </c>
      <c r="Y151" s="141">
        <f>X151/$N$167*100</f>
        <v>4.8543689320388346</v>
      </c>
      <c r="Z151" s="144" t="str">
        <f>IF(J151=1,Y151*T151/5,"")</f>
        <v/>
      </c>
      <c r="AA151" s="144" t="str">
        <f>IF(J151=2,Y151*T151/5,"")</f>
        <v/>
      </c>
      <c r="AB151" s="144" t="str">
        <f>IF(J151=3,Y151*T151/5,"")</f>
        <v/>
      </c>
      <c r="AC151" s="144">
        <f>IF(J151=4,Y151*T151/5,"")</f>
        <v>0</v>
      </c>
      <c r="AD151" s="144" t="str">
        <f>IF(J151=5,Y151*T151/5,"")</f>
        <v/>
      </c>
      <c r="AE151" s="162"/>
    </row>
    <row r="152" spans="2:31" ht="14.25" customHeight="1" thickBot="1" x14ac:dyDescent="0.25">
      <c r="B152" s="514"/>
      <c r="C152" s="517"/>
      <c r="D152" s="514"/>
      <c r="E152" s="512"/>
      <c r="F152" s="198" t="s">
        <v>107</v>
      </c>
      <c r="G152" s="192">
        <v>2</v>
      </c>
      <c r="H152" s="192" t="s">
        <v>10</v>
      </c>
      <c r="I152" s="192" t="s">
        <v>11</v>
      </c>
      <c r="J152" s="192">
        <v>5</v>
      </c>
      <c r="K152" s="192" t="s">
        <v>23</v>
      </c>
      <c r="L152" s="192">
        <f t="shared" si="85"/>
        <v>45</v>
      </c>
      <c r="M152" s="192">
        <v>100</v>
      </c>
      <c r="N152" s="193">
        <f>IF(H152="必修",L152*M152/100,IF(T152=0,0,L152*M152/100))</f>
        <v>45</v>
      </c>
      <c r="O152" s="225">
        <f>'5年生'!Q117</f>
        <v>0</v>
      </c>
      <c r="P152" s="225">
        <f>'5年生'!R117</f>
        <v>0</v>
      </c>
      <c r="Q152" s="225">
        <f>'5年生'!S117</f>
        <v>0</v>
      </c>
      <c r="R152" s="225">
        <f>'5年生'!T117</f>
        <v>0</v>
      </c>
      <c r="S152" s="226">
        <f>'5年生'!O117</f>
        <v>0</v>
      </c>
      <c r="T152" s="226">
        <f>'5年生'!P117</f>
        <v>0</v>
      </c>
      <c r="U152" s="194" t="str">
        <f>IF(S152="30分未満",1,IF(S152="30分～1時間",2,IF(S152="1～2時間",3,IF(S152="2～3時間",4,IF(S152="3時間以上",5,IF(S152=0,""))))))</f>
        <v/>
      </c>
      <c r="V152" s="195">
        <f>L152*M152/100</f>
        <v>45</v>
      </c>
      <c r="W152" s="203">
        <f>V152/$N$158*100</f>
        <v>25</v>
      </c>
      <c r="X152" s="196">
        <f>V152</f>
        <v>45</v>
      </c>
      <c r="Y152" s="197">
        <f>X152/$N$167*100</f>
        <v>4.8543689320388346</v>
      </c>
      <c r="Z152" s="194" t="str">
        <f>IF(J152=1,Y152*T152/5,"")</f>
        <v/>
      </c>
      <c r="AA152" s="194" t="str">
        <f>IF(J152=2,Y152*T152/5,"")</f>
        <v/>
      </c>
      <c r="AB152" s="194" t="str">
        <f>IF(J152=3,Y152*T152/5,"")</f>
        <v/>
      </c>
      <c r="AC152" s="194" t="str">
        <f>IF(J152=4,Y152*T152/5,"")</f>
        <v/>
      </c>
      <c r="AD152" s="194">
        <f>IF(J152=5,Y152*T152/5,"")</f>
        <v>0</v>
      </c>
      <c r="AE152" s="200"/>
    </row>
    <row r="153" spans="2:31" ht="14.25" customHeight="1" thickTop="1" x14ac:dyDescent="0.2">
      <c r="B153" s="514"/>
      <c r="C153" s="517"/>
      <c r="D153" s="163"/>
      <c r="E153" s="136"/>
      <c r="F153" s="147" t="s">
        <v>221</v>
      </c>
      <c r="G153" s="148"/>
      <c r="H153" s="148"/>
      <c r="I153" s="148"/>
      <c r="J153" s="148">
        <v>1</v>
      </c>
      <c r="K153" s="148"/>
      <c r="L153" s="148" t="str">
        <f t="shared" si="85"/>
        <v/>
      </c>
      <c r="M153" s="148"/>
      <c r="N153" s="149"/>
      <c r="O153" s="227"/>
      <c r="P153" s="227"/>
      <c r="Q153" s="227"/>
      <c r="R153" s="228"/>
      <c r="S153" s="229"/>
      <c r="T153" s="229">
        <f>AE153</f>
        <v>0</v>
      </c>
      <c r="U153" s="150"/>
      <c r="V153" s="151"/>
      <c r="W153" s="152"/>
      <c r="X153" s="152"/>
      <c r="Y153" s="152"/>
      <c r="Z153" s="150">
        <f>SUM(Z150:Z152)</f>
        <v>0</v>
      </c>
      <c r="AA153" s="150"/>
      <c r="AB153" s="150"/>
      <c r="AC153" s="150"/>
      <c r="AD153" s="150"/>
      <c r="AE153" s="189">
        <f t="shared" ref="AE153:AE157" si="111">SUM(Z153:AD153)/100</f>
        <v>0</v>
      </c>
    </row>
    <row r="154" spans="2:31" ht="14.25" customHeight="1" x14ac:dyDescent="0.2">
      <c r="B154" s="514"/>
      <c r="C154" s="517"/>
      <c r="D154" s="163"/>
      <c r="E154" s="136"/>
      <c r="F154" s="131" t="s">
        <v>222</v>
      </c>
      <c r="G154" s="134"/>
      <c r="H154" s="134"/>
      <c r="I154" s="134"/>
      <c r="J154" s="134">
        <v>2</v>
      </c>
      <c r="K154" s="134"/>
      <c r="L154" s="134" t="str">
        <f t="shared" si="85"/>
        <v/>
      </c>
      <c r="M154" s="134"/>
      <c r="N154" s="138"/>
      <c r="O154" s="230"/>
      <c r="P154" s="230"/>
      <c r="Q154" s="230"/>
      <c r="R154" s="223"/>
      <c r="S154" s="224"/>
      <c r="T154" s="224">
        <f t="shared" ref="T154:T157" si="112">AE154</f>
        <v>0</v>
      </c>
      <c r="U154" s="144"/>
      <c r="V154" s="139"/>
      <c r="W154" s="140"/>
      <c r="X154" s="140"/>
      <c r="Y154" s="140"/>
      <c r="Z154" s="144"/>
      <c r="AA154" s="144">
        <f>SUM(AA150:AA152)</f>
        <v>0</v>
      </c>
      <c r="AB154" s="144"/>
      <c r="AC154" s="144"/>
      <c r="AD154" s="144"/>
      <c r="AE154" s="164">
        <f t="shared" si="111"/>
        <v>0</v>
      </c>
    </row>
    <row r="155" spans="2:31" ht="14.25" customHeight="1" x14ac:dyDescent="0.2">
      <c r="B155" s="514"/>
      <c r="C155" s="517"/>
      <c r="D155" s="163"/>
      <c r="E155" s="136"/>
      <c r="F155" s="131" t="s">
        <v>223</v>
      </c>
      <c r="G155" s="134"/>
      <c r="H155" s="134"/>
      <c r="I155" s="134"/>
      <c r="J155" s="134">
        <v>3</v>
      </c>
      <c r="K155" s="134"/>
      <c r="L155" s="134" t="str">
        <f t="shared" si="85"/>
        <v/>
      </c>
      <c r="M155" s="134"/>
      <c r="N155" s="138"/>
      <c r="O155" s="230"/>
      <c r="P155" s="230"/>
      <c r="Q155" s="230"/>
      <c r="R155" s="223"/>
      <c r="S155" s="224"/>
      <c r="T155" s="224">
        <f t="shared" si="112"/>
        <v>0</v>
      </c>
      <c r="U155" s="144"/>
      <c r="V155" s="139"/>
      <c r="W155" s="140"/>
      <c r="X155" s="140"/>
      <c r="Y155" s="140"/>
      <c r="Z155" s="144"/>
      <c r="AA155" s="144"/>
      <c r="AB155" s="144">
        <f>SUM(AB150:AB152)</f>
        <v>0</v>
      </c>
      <c r="AC155" s="144"/>
      <c r="AD155" s="144"/>
      <c r="AE155" s="164">
        <f t="shared" si="111"/>
        <v>0</v>
      </c>
    </row>
    <row r="156" spans="2:31" ht="14.25" customHeight="1" x14ac:dyDescent="0.2">
      <c r="B156" s="514"/>
      <c r="C156" s="517"/>
      <c r="D156" s="163"/>
      <c r="E156" s="136"/>
      <c r="F156" s="131" t="s">
        <v>224</v>
      </c>
      <c r="G156" s="134"/>
      <c r="H156" s="134"/>
      <c r="I156" s="134"/>
      <c r="J156" s="134">
        <v>4</v>
      </c>
      <c r="K156" s="134"/>
      <c r="L156" s="134" t="str">
        <f t="shared" si="85"/>
        <v/>
      </c>
      <c r="M156" s="134"/>
      <c r="N156" s="138"/>
      <c r="O156" s="230"/>
      <c r="P156" s="230"/>
      <c r="Q156" s="230"/>
      <c r="R156" s="223"/>
      <c r="S156" s="224"/>
      <c r="T156" s="224">
        <f t="shared" si="112"/>
        <v>0</v>
      </c>
      <c r="U156" s="144"/>
      <c r="V156" s="139"/>
      <c r="W156" s="140"/>
      <c r="X156" s="140"/>
      <c r="Y156" s="140"/>
      <c r="Z156" s="144"/>
      <c r="AA156" s="144"/>
      <c r="AB156" s="144"/>
      <c r="AC156" s="144">
        <f>SUM(AC150:AC152)</f>
        <v>0</v>
      </c>
      <c r="AD156" s="144"/>
      <c r="AE156" s="164">
        <f t="shared" si="111"/>
        <v>0</v>
      </c>
    </row>
    <row r="157" spans="2:31" ht="14.25" customHeight="1" x14ac:dyDescent="0.2">
      <c r="B157" s="514"/>
      <c r="C157" s="517"/>
      <c r="D157" s="163"/>
      <c r="E157" s="136"/>
      <c r="F157" s="131" t="s">
        <v>225</v>
      </c>
      <c r="G157" s="134"/>
      <c r="H157" s="134"/>
      <c r="I157" s="134"/>
      <c r="J157" s="134">
        <v>5</v>
      </c>
      <c r="K157" s="134"/>
      <c r="L157" s="134" t="str">
        <f t="shared" si="85"/>
        <v/>
      </c>
      <c r="M157" s="134"/>
      <c r="N157" s="138"/>
      <c r="O157" s="230"/>
      <c r="P157" s="230"/>
      <c r="Q157" s="230"/>
      <c r="R157" s="223"/>
      <c r="S157" s="224"/>
      <c r="T157" s="224">
        <f t="shared" si="112"/>
        <v>0</v>
      </c>
      <c r="U157" s="144"/>
      <c r="V157" s="139"/>
      <c r="W157" s="140"/>
      <c r="X157" s="140"/>
      <c r="Y157" s="140"/>
      <c r="Z157" s="144"/>
      <c r="AA157" s="144"/>
      <c r="AB157" s="144"/>
      <c r="AC157" s="144"/>
      <c r="AD157" s="144">
        <f>SUM(AD150:AD152)</f>
        <v>0</v>
      </c>
      <c r="AE157" s="164">
        <f t="shared" si="111"/>
        <v>0</v>
      </c>
    </row>
    <row r="158" spans="2:31" ht="14.25" customHeight="1" thickBot="1" x14ac:dyDescent="0.25">
      <c r="B158" s="514"/>
      <c r="C158" s="517"/>
      <c r="D158" s="165"/>
      <c r="E158" s="166"/>
      <c r="F158" s="167" t="s">
        <v>79</v>
      </c>
      <c r="G158" s="168"/>
      <c r="H158" s="168"/>
      <c r="I158" s="168"/>
      <c r="J158" s="168">
        <v>5</v>
      </c>
      <c r="K158" s="168"/>
      <c r="L158" s="168" t="str">
        <f t="shared" si="85"/>
        <v/>
      </c>
      <c r="M158" s="168"/>
      <c r="N158" s="169">
        <f>SUM(N150:N152)</f>
        <v>180</v>
      </c>
      <c r="O158" s="231"/>
      <c r="P158" s="231"/>
      <c r="Q158" s="231"/>
      <c r="R158" s="232"/>
      <c r="S158" s="233"/>
      <c r="T158" s="233"/>
      <c r="U158" s="170"/>
      <c r="V158" s="171">
        <f>SUM(V150:V152)</f>
        <v>180</v>
      </c>
      <c r="W158" s="172"/>
      <c r="X158" s="172"/>
      <c r="Y158" s="172"/>
      <c r="Z158" s="170"/>
      <c r="AA158" s="170"/>
      <c r="AB158" s="170"/>
      <c r="AC158" s="170"/>
      <c r="AD158" s="170"/>
      <c r="AE158" s="173">
        <f>SUM(AE153:AE157)</f>
        <v>0</v>
      </c>
    </row>
    <row r="159" spans="2:31" ht="14.25" customHeight="1" x14ac:dyDescent="0.2">
      <c r="B159" s="514"/>
      <c r="C159" s="517"/>
      <c r="D159" s="179">
        <v>3</v>
      </c>
      <c r="E159" s="180" t="s">
        <v>77</v>
      </c>
      <c r="F159" s="382" t="s">
        <v>338</v>
      </c>
      <c r="G159" s="383">
        <v>2</v>
      </c>
      <c r="H159" s="384" t="s">
        <v>10</v>
      </c>
      <c r="I159" s="384" t="s">
        <v>176</v>
      </c>
      <c r="J159" s="384">
        <v>5</v>
      </c>
      <c r="K159" s="384" t="s">
        <v>23</v>
      </c>
      <c r="L159" s="384">
        <f t="shared" si="85"/>
        <v>22.5</v>
      </c>
      <c r="M159" s="384">
        <v>100</v>
      </c>
      <c r="N159" s="385">
        <f t="shared" ref="N159" si="113">IF(H159="必修",L159*M159/100,IF(T159=0,0,L159*M159/100))</f>
        <v>22.5</v>
      </c>
      <c r="O159" s="223">
        <f>'5年生'!Q124</f>
        <v>0</v>
      </c>
      <c r="P159" s="223">
        <f>'5年生'!R124</f>
        <v>0</v>
      </c>
      <c r="Q159" s="223">
        <f>'5年生'!S124</f>
        <v>0</v>
      </c>
      <c r="R159" s="223">
        <f>'5年生'!T124</f>
        <v>80</v>
      </c>
      <c r="S159" s="224">
        <f>'5年生'!O124</f>
        <v>0</v>
      </c>
      <c r="T159" s="224">
        <f>'5年生'!P124</f>
        <v>0</v>
      </c>
      <c r="U159" s="386" t="str">
        <f t="shared" ref="U159" si="114">IF(S159="30分未満",1,IF(S159="30分～1時間",2,IF(S159="1～2時間",3,IF(S159="2～3時間",4,IF(S159="3時間以上",5,IF(S159=0,""))))))</f>
        <v/>
      </c>
      <c r="V159" s="387">
        <f t="shared" ref="V159" si="115">L159*M159/100</f>
        <v>22.5</v>
      </c>
      <c r="W159" s="388">
        <f t="shared" ref="W159" si="116">V159/$N$134*100</f>
        <v>3.7037037037037033</v>
      </c>
      <c r="X159" s="389">
        <f t="shared" ref="X159" si="117">V159</f>
        <v>22.5</v>
      </c>
      <c r="Y159" s="390">
        <f t="shared" ref="Y159" si="118">X159/$N$167*100</f>
        <v>2.4271844660194173</v>
      </c>
      <c r="Z159" s="386" t="str">
        <f t="shared" ref="Z159" si="119">IF(J159=1,Y159*T159/5,"")</f>
        <v/>
      </c>
      <c r="AA159" s="386" t="str">
        <f t="shared" ref="AA159" si="120">IF(J159=2,Y159*T159/5,"")</f>
        <v/>
      </c>
      <c r="AB159" s="386" t="str">
        <f t="shared" ref="AB159" si="121">IF(J159=3,Y159*T159/5,"")</f>
        <v/>
      </c>
      <c r="AC159" s="386" t="str">
        <f t="shared" ref="AC159" si="122">IF(J159=4,Y159*T159/5,"")</f>
        <v/>
      </c>
      <c r="AD159" s="386">
        <f t="shared" ref="AD159" si="123">IF(J159=5,Y159*T159/5,"")</f>
        <v>0</v>
      </c>
      <c r="AE159" s="391"/>
    </row>
    <row r="160" spans="2:31" ht="14.25" customHeight="1" x14ac:dyDescent="0.2">
      <c r="B160" s="514"/>
      <c r="C160" s="517"/>
      <c r="D160" s="380"/>
      <c r="E160" s="381"/>
      <c r="F160" s="132" t="s">
        <v>339</v>
      </c>
      <c r="G160" s="133">
        <v>2</v>
      </c>
      <c r="H160" s="134" t="s">
        <v>177</v>
      </c>
      <c r="I160" s="134" t="s">
        <v>176</v>
      </c>
      <c r="J160" s="134">
        <v>5</v>
      </c>
      <c r="K160" s="134" t="s">
        <v>23</v>
      </c>
      <c r="L160" s="134">
        <f t="shared" ref="L160" si="124">IF(I160="学修",G160/2*22.5,IF(I160=0,"",G160*22.5))</f>
        <v>22.5</v>
      </c>
      <c r="M160" s="134">
        <v>100</v>
      </c>
      <c r="N160" s="138">
        <f t="shared" ref="N160" si="125">IF(H160="必修",L160*M160/100,IF(T160=0,0,L160*M160/100))</f>
        <v>0</v>
      </c>
      <c r="O160" s="223">
        <f>'5年生'!Q125</f>
        <v>0</v>
      </c>
      <c r="P160" s="223">
        <f>'5年生'!R125</f>
        <v>0</v>
      </c>
      <c r="Q160" s="223">
        <f>'5年生'!S125</f>
        <v>0</v>
      </c>
      <c r="R160" s="223">
        <f>'5年生'!T125</f>
        <v>80</v>
      </c>
      <c r="S160" s="224">
        <f>'5年生'!O125</f>
        <v>0</v>
      </c>
      <c r="T160" s="224">
        <f>'5年生'!P125</f>
        <v>0</v>
      </c>
      <c r="U160" s="144" t="str">
        <f t="shared" ref="U160" si="126">IF(S160="30分未満",1,IF(S160="30分～1時間",2,IF(S160="1～2時間",3,IF(S160="2～3時間",4,IF(S160="3時間以上",5,IF(S160=0,""))))))</f>
        <v/>
      </c>
      <c r="V160" s="139">
        <f t="shared" ref="V160" si="127">L160*M160/100</f>
        <v>22.5</v>
      </c>
      <c r="W160" s="142">
        <f t="shared" ref="W160" si="128">V160/$N$134*100</f>
        <v>3.7037037037037033</v>
      </c>
      <c r="X160" s="140">
        <f t="shared" ref="X160" si="129">V160</f>
        <v>22.5</v>
      </c>
      <c r="Y160" s="141">
        <f t="shared" ref="Y160" si="130">X160/$N$167*100</f>
        <v>2.4271844660194173</v>
      </c>
      <c r="Z160" s="144" t="str">
        <f t="shared" ref="Z160" si="131">IF(J160=1,Y160*T160/5,"")</f>
        <v/>
      </c>
      <c r="AA160" s="144" t="str">
        <f t="shared" ref="AA160" si="132">IF(J160=2,Y160*T160/5,"")</f>
        <v/>
      </c>
      <c r="AB160" s="144" t="str">
        <f t="shared" ref="AB160" si="133">IF(J160=3,Y160*T160/5,"")</f>
        <v/>
      </c>
      <c r="AC160" s="144" t="str">
        <f t="shared" ref="AC160" si="134">IF(J160=4,Y160*T160/5,"")</f>
        <v/>
      </c>
      <c r="AD160" s="144">
        <f>IF(J160=5,Y160*T160/5,"")</f>
        <v>0</v>
      </c>
      <c r="AE160" s="392"/>
    </row>
    <row r="161" spans="2:31" ht="14.25" customHeight="1" x14ac:dyDescent="0.2">
      <c r="B161" s="514"/>
      <c r="C161" s="517"/>
      <c r="D161" s="163"/>
      <c r="E161" s="136"/>
      <c r="F161" s="147" t="s">
        <v>226</v>
      </c>
      <c r="G161" s="148"/>
      <c r="H161" s="148"/>
      <c r="I161" s="148"/>
      <c r="J161" s="148">
        <v>1</v>
      </c>
      <c r="K161" s="148"/>
      <c r="L161" s="148" t="str">
        <f t="shared" si="85"/>
        <v/>
      </c>
      <c r="M161" s="148"/>
      <c r="N161" s="149"/>
      <c r="O161" s="227"/>
      <c r="P161" s="227"/>
      <c r="Q161" s="227"/>
      <c r="R161" s="228"/>
      <c r="S161" s="229"/>
      <c r="T161" s="229">
        <f>AE161</f>
        <v>0</v>
      </c>
      <c r="U161" s="150"/>
      <c r="V161" s="151"/>
      <c r="W161" s="152"/>
      <c r="X161" s="152"/>
      <c r="Y161" s="152"/>
      <c r="Z161" s="150">
        <f>SUM(Z159:Z159)</f>
        <v>0</v>
      </c>
      <c r="AA161" s="150"/>
      <c r="AB161" s="150"/>
      <c r="AC161" s="150"/>
      <c r="AD161" s="150"/>
      <c r="AE161" s="189">
        <f t="shared" ref="AE161:AE165" si="135">SUM(Z161:AD161)/100</f>
        <v>0</v>
      </c>
    </row>
    <row r="162" spans="2:31" ht="14.25" customHeight="1" x14ac:dyDescent="0.2">
      <c r="B162" s="514"/>
      <c r="C162" s="517"/>
      <c r="D162" s="163"/>
      <c r="E162" s="136"/>
      <c r="F162" s="131" t="s">
        <v>227</v>
      </c>
      <c r="G162" s="134"/>
      <c r="H162" s="134"/>
      <c r="I162" s="134"/>
      <c r="J162" s="134">
        <v>2</v>
      </c>
      <c r="K162" s="134"/>
      <c r="L162" s="134" t="str">
        <f t="shared" si="85"/>
        <v/>
      </c>
      <c r="M162" s="134"/>
      <c r="N162" s="138"/>
      <c r="O162" s="230"/>
      <c r="P162" s="230"/>
      <c r="Q162" s="230"/>
      <c r="R162" s="223"/>
      <c r="S162" s="224"/>
      <c r="T162" s="224">
        <f t="shared" ref="T162:T165" si="136">AE162</f>
        <v>0</v>
      </c>
      <c r="U162" s="144"/>
      <c r="V162" s="139"/>
      <c r="W162" s="140"/>
      <c r="X162" s="140"/>
      <c r="Y162" s="140"/>
      <c r="Z162" s="144"/>
      <c r="AA162" s="144">
        <f>SUM(AA159:AA159)</f>
        <v>0</v>
      </c>
      <c r="AB162" s="144"/>
      <c r="AC162" s="144"/>
      <c r="AD162" s="144"/>
      <c r="AE162" s="164">
        <f t="shared" si="135"/>
        <v>0</v>
      </c>
    </row>
    <row r="163" spans="2:31" ht="14.25" customHeight="1" x14ac:dyDescent="0.2">
      <c r="B163" s="514"/>
      <c r="C163" s="517"/>
      <c r="D163" s="163"/>
      <c r="E163" s="136"/>
      <c r="F163" s="131" t="s">
        <v>228</v>
      </c>
      <c r="G163" s="134"/>
      <c r="H163" s="134"/>
      <c r="I163" s="134"/>
      <c r="J163" s="134">
        <v>3</v>
      </c>
      <c r="K163" s="134"/>
      <c r="L163" s="134" t="str">
        <f t="shared" si="85"/>
        <v/>
      </c>
      <c r="M163" s="134"/>
      <c r="N163" s="138"/>
      <c r="O163" s="230"/>
      <c r="P163" s="230"/>
      <c r="Q163" s="230"/>
      <c r="R163" s="223"/>
      <c r="S163" s="224"/>
      <c r="T163" s="224">
        <f t="shared" si="136"/>
        <v>0</v>
      </c>
      <c r="U163" s="144"/>
      <c r="V163" s="139"/>
      <c r="W163" s="140"/>
      <c r="X163" s="140"/>
      <c r="Y163" s="140"/>
      <c r="Z163" s="144"/>
      <c r="AA163" s="144"/>
      <c r="AB163" s="144">
        <f>SUM(AB159:AB159)</f>
        <v>0</v>
      </c>
      <c r="AC163" s="144"/>
      <c r="AD163" s="144"/>
      <c r="AE163" s="164">
        <f t="shared" si="135"/>
        <v>0</v>
      </c>
    </row>
    <row r="164" spans="2:31" ht="14.25" customHeight="1" x14ac:dyDescent="0.2">
      <c r="B164" s="514"/>
      <c r="C164" s="517"/>
      <c r="D164" s="163"/>
      <c r="E164" s="136"/>
      <c r="F164" s="131" t="s">
        <v>229</v>
      </c>
      <c r="G164" s="134"/>
      <c r="H164" s="134"/>
      <c r="I164" s="134"/>
      <c r="J164" s="134">
        <v>4</v>
      </c>
      <c r="K164" s="134"/>
      <c r="L164" s="134" t="str">
        <f t="shared" si="85"/>
        <v/>
      </c>
      <c r="M164" s="134"/>
      <c r="N164" s="138"/>
      <c r="O164" s="230"/>
      <c r="P164" s="230"/>
      <c r="Q164" s="230"/>
      <c r="R164" s="223"/>
      <c r="S164" s="224"/>
      <c r="T164" s="224">
        <f t="shared" si="136"/>
        <v>0</v>
      </c>
      <c r="U164" s="144"/>
      <c r="V164" s="139"/>
      <c r="W164" s="140"/>
      <c r="X164" s="140"/>
      <c r="Y164" s="140"/>
      <c r="Z164" s="144"/>
      <c r="AA164" s="144"/>
      <c r="AB164" s="144"/>
      <c r="AC164" s="144">
        <f>SUM(AC159:AC159)</f>
        <v>0</v>
      </c>
      <c r="AD164" s="144"/>
      <c r="AE164" s="164">
        <f t="shared" si="135"/>
        <v>0</v>
      </c>
    </row>
    <row r="165" spans="2:31" ht="14.25" customHeight="1" x14ac:dyDescent="0.2">
      <c r="B165" s="514"/>
      <c r="C165" s="517"/>
      <c r="D165" s="163"/>
      <c r="E165" s="136"/>
      <c r="F165" s="131" t="s">
        <v>230</v>
      </c>
      <c r="G165" s="134"/>
      <c r="H165" s="134"/>
      <c r="I165" s="134"/>
      <c r="J165" s="134">
        <v>5</v>
      </c>
      <c r="K165" s="134"/>
      <c r="L165" s="134" t="str">
        <f t="shared" si="85"/>
        <v/>
      </c>
      <c r="M165" s="134"/>
      <c r="N165" s="138"/>
      <c r="O165" s="230"/>
      <c r="P165" s="230"/>
      <c r="Q165" s="230"/>
      <c r="R165" s="223"/>
      <c r="S165" s="224"/>
      <c r="T165" s="224">
        <f t="shared" si="136"/>
        <v>0</v>
      </c>
      <c r="U165" s="144"/>
      <c r="V165" s="139"/>
      <c r="W165" s="140"/>
      <c r="X165" s="140"/>
      <c r="Y165" s="140"/>
      <c r="Z165" s="144"/>
      <c r="AA165" s="144"/>
      <c r="AB165" s="144"/>
      <c r="AC165" s="144"/>
      <c r="AD165" s="144">
        <f>SUM(AD159:AD160)</f>
        <v>0</v>
      </c>
      <c r="AE165" s="164">
        <f t="shared" si="135"/>
        <v>0</v>
      </c>
    </row>
    <row r="166" spans="2:31" ht="14.25" customHeight="1" x14ac:dyDescent="0.2">
      <c r="B166" s="514"/>
      <c r="C166" s="517"/>
      <c r="D166" s="163"/>
      <c r="E166" s="136"/>
      <c r="F166" s="131" t="s">
        <v>78</v>
      </c>
      <c r="G166" s="134"/>
      <c r="H166" s="134"/>
      <c r="I166" s="134"/>
      <c r="J166" s="134">
        <v>5</v>
      </c>
      <c r="K166" s="134"/>
      <c r="L166" s="134" t="str">
        <f t="shared" si="85"/>
        <v/>
      </c>
      <c r="M166" s="134"/>
      <c r="N166" s="138">
        <f>SUM(N159)</f>
        <v>22.5</v>
      </c>
      <c r="O166" s="230"/>
      <c r="P166" s="230"/>
      <c r="Q166" s="230"/>
      <c r="R166" s="223"/>
      <c r="S166" s="224"/>
      <c r="T166" s="224"/>
      <c r="U166" s="144"/>
      <c r="V166" s="366">
        <f>SUM(V159)</f>
        <v>22.5</v>
      </c>
      <c r="W166" s="140"/>
      <c r="X166" s="140"/>
      <c r="Y166" s="140"/>
      <c r="Z166" s="144"/>
      <c r="AA166" s="144"/>
      <c r="AB166" s="144"/>
      <c r="AC166" s="144"/>
      <c r="AD166" s="144"/>
      <c r="AE166" s="178">
        <f>SUM(AE161:AE165)</f>
        <v>0</v>
      </c>
    </row>
    <row r="167" spans="2:31" ht="14.25" customHeight="1" thickBot="1" x14ac:dyDescent="0.25">
      <c r="B167" s="515"/>
      <c r="C167" s="518"/>
      <c r="D167" s="165"/>
      <c r="E167" s="166"/>
      <c r="F167" s="167" t="s">
        <v>113</v>
      </c>
      <c r="G167" s="168"/>
      <c r="H167" s="168"/>
      <c r="I167" s="168"/>
      <c r="J167" s="168">
        <v>5</v>
      </c>
      <c r="K167" s="168"/>
      <c r="L167" s="168" t="str">
        <f t="shared" si="85"/>
        <v/>
      </c>
      <c r="M167" s="168"/>
      <c r="N167" s="169">
        <f>N166+N158+N149+N134</f>
        <v>927</v>
      </c>
      <c r="O167" s="231"/>
      <c r="P167" s="231"/>
      <c r="Q167" s="231"/>
      <c r="R167" s="232"/>
      <c r="S167" s="233"/>
      <c r="T167" s="233"/>
      <c r="U167" s="170"/>
      <c r="V167" s="171">
        <f>$V$166+$V$158+$V$149+$V$134</f>
        <v>1129.5</v>
      </c>
      <c r="W167" s="172"/>
      <c r="X167" s="172"/>
      <c r="Y167" s="172"/>
      <c r="Z167" s="170">
        <f>SUM(Z129:Z133)+SUM(Z144:Z148)+SUM(Z153:Z157)+SUM(Z161:Z165)</f>
        <v>0</v>
      </c>
      <c r="AA167" s="170">
        <f>SUM(AA129:AA133)+SUM(AA144:AA148)+SUM(AA153:AA157)+SUM(AA161:AA165)</f>
        <v>0</v>
      </c>
      <c r="AB167" s="170">
        <f>SUM(AB129:AB133)+SUM(AB144:AB148)+SUM(AB153:AB157)+SUM(AB161:AB165)</f>
        <v>0</v>
      </c>
      <c r="AC167" s="170">
        <f>SUM(AC129:AC133)+SUM(AC144:AC148)+SUM(AC153:AC157)+SUM(AC161:AC165)</f>
        <v>0</v>
      </c>
      <c r="AD167" s="170">
        <f>SUM(AD129:AD133)+SUM(AD144:AD148)+SUM(AD153:AD157)+SUM(AD161:AD165)</f>
        <v>0</v>
      </c>
      <c r="AE167" s="173">
        <f>AE134+AE149+AE158+AE166</f>
        <v>0</v>
      </c>
    </row>
    <row r="168" spans="2:31" ht="14.25" customHeight="1" x14ac:dyDescent="0.2">
      <c r="B168" s="513" t="s">
        <v>108</v>
      </c>
      <c r="C168" s="516" t="s">
        <v>109</v>
      </c>
      <c r="D168" s="378">
        <v>1</v>
      </c>
      <c r="E168" s="379" t="s">
        <v>110</v>
      </c>
      <c r="F168" s="332" t="s">
        <v>333</v>
      </c>
      <c r="G168" s="175">
        <v>4</v>
      </c>
      <c r="H168" s="154" t="s">
        <v>10</v>
      </c>
      <c r="I168" s="154" t="s">
        <v>11</v>
      </c>
      <c r="J168" s="154">
        <v>4</v>
      </c>
      <c r="K168" s="154" t="s">
        <v>6</v>
      </c>
      <c r="L168" s="154">
        <f t="shared" si="85"/>
        <v>90</v>
      </c>
      <c r="M168" s="154">
        <v>50</v>
      </c>
      <c r="N168" s="155">
        <f>IF(H168="必修",L168*M168/100,IF(T168=0,0,L168*M168/100))</f>
        <v>45</v>
      </c>
      <c r="O168" s="359">
        <f>'4年生'!Q68</f>
        <v>0</v>
      </c>
      <c r="P168" s="359">
        <f>'4年生'!R68</f>
        <v>0</v>
      </c>
      <c r="Q168" s="359">
        <f>'4年生'!S68</f>
        <v>0</v>
      </c>
      <c r="R168" s="221">
        <f>'4年生'!T68</f>
        <v>0</v>
      </c>
      <c r="S168" s="222">
        <f>'4年生'!O68</f>
        <v>0</v>
      </c>
      <c r="T168" s="222">
        <f>'4年生'!P68</f>
        <v>0</v>
      </c>
      <c r="U168" s="144" t="str">
        <f>IF(S168="30分未満",1,IF(S168="30分～1時間",2,IF(S168="1～2時間",3,IF(S168="2～3時間",4,IF(S168="3時間以上",5,IF(S168=0,""))))))</f>
        <v/>
      </c>
      <c r="V168" s="157">
        <f>L168*M168/100</f>
        <v>45</v>
      </c>
      <c r="W168" s="188">
        <f>V168/$N$174*100</f>
        <v>100</v>
      </c>
      <c r="X168" s="159">
        <f>V168</f>
        <v>45</v>
      </c>
      <c r="Y168" s="160">
        <f>X168/$N$182*100</f>
        <v>50</v>
      </c>
      <c r="Z168" s="156" t="str">
        <f>IF(J168=1,Y168*T168/5,"")</f>
        <v/>
      </c>
      <c r="AA168" s="156" t="str">
        <f>IF(J168=2,Y168*T168/5,"")</f>
        <v/>
      </c>
      <c r="AB168" s="156" t="str">
        <f>IF(J168=3,Y168*T168/5,"")</f>
        <v/>
      </c>
      <c r="AC168" s="156">
        <f>IF(J168=4,Y168*T168/5,"")</f>
        <v>0</v>
      </c>
      <c r="AD168" s="156" t="str">
        <f>IF(J168=5,Y168*T168/5,"")</f>
        <v/>
      </c>
      <c r="AE168" s="161"/>
    </row>
    <row r="169" spans="2:31" ht="14.25" customHeight="1" x14ac:dyDescent="0.2">
      <c r="B169" s="514"/>
      <c r="C169" s="517"/>
      <c r="D169" s="163"/>
      <c r="E169" s="136"/>
      <c r="F169" s="147" t="s">
        <v>231</v>
      </c>
      <c r="G169" s="148"/>
      <c r="H169" s="148"/>
      <c r="I169" s="148"/>
      <c r="J169" s="148">
        <v>1</v>
      </c>
      <c r="K169" s="148"/>
      <c r="L169" s="148" t="str">
        <f t="shared" si="85"/>
        <v/>
      </c>
      <c r="M169" s="148"/>
      <c r="N169" s="149"/>
      <c r="O169" s="227"/>
      <c r="P169" s="227"/>
      <c r="Q169" s="227"/>
      <c r="R169" s="228"/>
      <c r="S169" s="229"/>
      <c r="T169" s="229">
        <f>AE169</f>
        <v>0</v>
      </c>
      <c r="U169" s="150"/>
      <c r="V169" s="151"/>
      <c r="W169" s="152"/>
      <c r="X169" s="152"/>
      <c r="Y169" s="152"/>
      <c r="Z169" s="150">
        <f>SUM(Z168:Z168)</f>
        <v>0</v>
      </c>
      <c r="AA169" s="150"/>
      <c r="AB169" s="150"/>
      <c r="AC169" s="150"/>
      <c r="AD169" s="150"/>
      <c r="AE169" s="189">
        <f t="shared" ref="AE169:AE173" si="137">SUM(Z169:AD169)/100</f>
        <v>0</v>
      </c>
    </row>
    <row r="170" spans="2:31" ht="14.25" customHeight="1" x14ac:dyDescent="0.2">
      <c r="B170" s="514"/>
      <c r="C170" s="517"/>
      <c r="D170" s="163"/>
      <c r="E170" s="136"/>
      <c r="F170" s="131" t="s">
        <v>232</v>
      </c>
      <c r="G170" s="134"/>
      <c r="H170" s="134"/>
      <c r="I170" s="134"/>
      <c r="J170" s="134">
        <v>2</v>
      </c>
      <c r="K170" s="134"/>
      <c r="L170" s="134" t="str">
        <f t="shared" si="85"/>
        <v/>
      </c>
      <c r="M170" s="134"/>
      <c r="N170" s="138"/>
      <c r="O170" s="230"/>
      <c r="P170" s="230"/>
      <c r="Q170" s="230"/>
      <c r="R170" s="223"/>
      <c r="S170" s="224"/>
      <c r="T170" s="224">
        <f t="shared" ref="T170:T173" si="138">AE170</f>
        <v>0</v>
      </c>
      <c r="U170" s="144"/>
      <c r="V170" s="139"/>
      <c r="W170" s="140"/>
      <c r="X170" s="140"/>
      <c r="Y170" s="140"/>
      <c r="Z170" s="144"/>
      <c r="AA170" s="144">
        <f>SUM(AA168:AA168)</f>
        <v>0</v>
      </c>
      <c r="AB170" s="144"/>
      <c r="AC170" s="144"/>
      <c r="AD170" s="144"/>
      <c r="AE170" s="164">
        <f t="shared" si="137"/>
        <v>0</v>
      </c>
    </row>
    <row r="171" spans="2:31" ht="14.25" customHeight="1" x14ac:dyDescent="0.2">
      <c r="B171" s="514"/>
      <c r="C171" s="517"/>
      <c r="D171" s="163"/>
      <c r="E171" s="136"/>
      <c r="F171" s="131" t="s">
        <v>233</v>
      </c>
      <c r="G171" s="134"/>
      <c r="H171" s="134"/>
      <c r="I171" s="134"/>
      <c r="J171" s="134">
        <v>3</v>
      </c>
      <c r="K171" s="134"/>
      <c r="L171" s="134" t="str">
        <f t="shared" si="85"/>
        <v/>
      </c>
      <c r="M171" s="134"/>
      <c r="N171" s="138"/>
      <c r="O171" s="230"/>
      <c r="P171" s="230"/>
      <c r="Q171" s="230"/>
      <c r="R171" s="223"/>
      <c r="S171" s="224"/>
      <c r="T171" s="224">
        <f t="shared" si="138"/>
        <v>0</v>
      </c>
      <c r="U171" s="144"/>
      <c r="V171" s="139"/>
      <c r="W171" s="140"/>
      <c r="X171" s="140"/>
      <c r="Y171" s="140"/>
      <c r="Z171" s="144"/>
      <c r="AA171" s="144"/>
      <c r="AB171" s="144">
        <f>SUM(AB168:AB168)</f>
        <v>0</v>
      </c>
      <c r="AC171" s="144"/>
      <c r="AD171" s="144"/>
      <c r="AE171" s="164">
        <f t="shared" si="137"/>
        <v>0</v>
      </c>
    </row>
    <row r="172" spans="2:31" ht="14.25" customHeight="1" x14ac:dyDescent="0.2">
      <c r="B172" s="514"/>
      <c r="C172" s="517"/>
      <c r="D172" s="163"/>
      <c r="E172" s="136"/>
      <c r="F172" s="131" t="s">
        <v>234</v>
      </c>
      <c r="G172" s="134"/>
      <c r="H172" s="134"/>
      <c r="I172" s="134"/>
      <c r="J172" s="134">
        <v>4</v>
      </c>
      <c r="K172" s="134"/>
      <c r="L172" s="134" t="str">
        <f t="shared" si="85"/>
        <v/>
      </c>
      <c r="M172" s="134"/>
      <c r="N172" s="138"/>
      <c r="O172" s="230"/>
      <c r="P172" s="230"/>
      <c r="Q172" s="230"/>
      <c r="R172" s="223"/>
      <c r="S172" s="224"/>
      <c r="T172" s="224">
        <f t="shared" si="138"/>
        <v>0</v>
      </c>
      <c r="U172" s="144"/>
      <c r="V172" s="139"/>
      <c r="W172" s="140"/>
      <c r="X172" s="140"/>
      <c r="Y172" s="140"/>
      <c r="Z172" s="144"/>
      <c r="AA172" s="144"/>
      <c r="AB172" s="144"/>
      <c r="AC172" s="144">
        <f>SUM(AC168:AC168)</f>
        <v>0</v>
      </c>
      <c r="AD172" s="144"/>
      <c r="AE172" s="164">
        <f t="shared" si="137"/>
        <v>0</v>
      </c>
    </row>
    <row r="173" spans="2:31" ht="14.25" customHeight="1" x14ac:dyDescent="0.2">
      <c r="B173" s="514"/>
      <c r="C173" s="517"/>
      <c r="D173" s="163"/>
      <c r="E173" s="136"/>
      <c r="F173" s="131" t="s">
        <v>235</v>
      </c>
      <c r="G173" s="134"/>
      <c r="H173" s="134"/>
      <c r="I173" s="134"/>
      <c r="J173" s="134">
        <v>5</v>
      </c>
      <c r="K173" s="134"/>
      <c r="L173" s="134" t="str">
        <f t="shared" si="85"/>
        <v/>
      </c>
      <c r="M173" s="134"/>
      <c r="N173" s="138"/>
      <c r="O173" s="230"/>
      <c r="P173" s="230"/>
      <c r="Q173" s="230"/>
      <c r="R173" s="223"/>
      <c r="S173" s="224"/>
      <c r="T173" s="224">
        <f t="shared" si="138"/>
        <v>0</v>
      </c>
      <c r="U173" s="144"/>
      <c r="V173" s="139"/>
      <c r="W173" s="140"/>
      <c r="X173" s="140"/>
      <c r="Y173" s="140"/>
      <c r="Z173" s="144"/>
      <c r="AA173" s="144"/>
      <c r="AB173" s="144"/>
      <c r="AC173" s="144"/>
      <c r="AD173" s="144">
        <f>SUM(AD168:AD168)</f>
        <v>0</v>
      </c>
      <c r="AE173" s="164">
        <f t="shared" si="137"/>
        <v>0</v>
      </c>
    </row>
    <row r="174" spans="2:31" ht="14.25" customHeight="1" thickBot="1" x14ac:dyDescent="0.25">
      <c r="B174" s="514"/>
      <c r="C174" s="517"/>
      <c r="D174" s="165"/>
      <c r="E174" s="166"/>
      <c r="F174" s="167" t="s">
        <v>114</v>
      </c>
      <c r="G174" s="168"/>
      <c r="H174" s="168"/>
      <c r="I174" s="168"/>
      <c r="J174" s="168">
        <v>5</v>
      </c>
      <c r="K174" s="168"/>
      <c r="L174" s="168" t="str">
        <f t="shared" si="85"/>
        <v/>
      </c>
      <c r="M174" s="168"/>
      <c r="N174" s="169">
        <f>SUM(N168:N168)</f>
        <v>45</v>
      </c>
      <c r="O174" s="231"/>
      <c r="P174" s="231"/>
      <c r="Q174" s="231"/>
      <c r="R174" s="232"/>
      <c r="S174" s="233"/>
      <c r="T174" s="233"/>
      <c r="U174" s="170"/>
      <c r="V174" s="171">
        <f>SUM(V168:V168)</f>
        <v>45</v>
      </c>
      <c r="W174" s="172"/>
      <c r="X174" s="172"/>
      <c r="Y174" s="172"/>
      <c r="Z174" s="170"/>
      <c r="AA174" s="170"/>
      <c r="AB174" s="170"/>
      <c r="AC174" s="170"/>
      <c r="AD174" s="170"/>
      <c r="AE174" s="177">
        <f>SUM(AE169:AE173)</f>
        <v>0</v>
      </c>
    </row>
    <row r="175" spans="2:31" ht="14.25" customHeight="1" x14ac:dyDescent="0.2">
      <c r="B175" s="514"/>
      <c r="C175" s="517"/>
      <c r="D175" s="331">
        <v>2</v>
      </c>
      <c r="E175" s="330" t="s">
        <v>111</v>
      </c>
      <c r="F175" s="153" t="s">
        <v>333</v>
      </c>
      <c r="G175" s="154">
        <v>4</v>
      </c>
      <c r="H175" s="154" t="s">
        <v>10</v>
      </c>
      <c r="I175" s="154" t="s">
        <v>11</v>
      </c>
      <c r="J175" s="154">
        <v>4</v>
      </c>
      <c r="K175" s="154" t="s">
        <v>6</v>
      </c>
      <c r="L175" s="154">
        <f t="shared" si="85"/>
        <v>90</v>
      </c>
      <c r="M175" s="154">
        <v>50</v>
      </c>
      <c r="N175" s="155">
        <f>IF(H175="必修",L175*M175/100,IF(T175=0,0,L175*M175/100))</f>
        <v>45</v>
      </c>
      <c r="O175" s="234"/>
      <c r="P175" s="234"/>
      <c r="Q175" s="234"/>
      <c r="R175" s="234"/>
      <c r="S175" s="234"/>
      <c r="T175" s="234">
        <f>T168</f>
        <v>0</v>
      </c>
      <c r="U175" s="156"/>
      <c r="V175" s="157">
        <f>L175*M175/100</f>
        <v>45</v>
      </c>
      <c r="W175" s="188">
        <f>V175/$N$181*100</f>
        <v>100</v>
      </c>
      <c r="X175" s="159">
        <f>V175</f>
        <v>45</v>
      </c>
      <c r="Y175" s="160">
        <f>X175/$N$182*100</f>
        <v>50</v>
      </c>
      <c r="Z175" s="156" t="str">
        <f>IF(J175=1,Y175*T175/5,"")</f>
        <v/>
      </c>
      <c r="AA175" s="156" t="str">
        <f>IF(J175=2,Y175*T175/5,"")</f>
        <v/>
      </c>
      <c r="AB175" s="156" t="str">
        <f>IF(J175=3,Y175*T175/5,"")</f>
        <v/>
      </c>
      <c r="AC175" s="156">
        <f>IF(J175=4,Y175*T175/5,"")</f>
        <v>0</v>
      </c>
      <c r="AD175" s="156" t="str">
        <f>IF(J175=5,Y175*T175/5,"")</f>
        <v/>
      </c>
      <c r="AE175" s="161"/>
    </row>
    <row r="176" spans="2:31" ht="14.25" customHeight="1" x14ac:dyDescent="0.2">
      <c r="B176" s="514"/>
      <c r="C176" s="517"/>
      <c r="D176" s="163"/>
      <c r="E176" s="136"/>
      <c r="F176" s="147" t="s">
        <v>236</v>
      </c>
      <c r="G176" s="148"/>
      <c r="H176" s="148"/>
      <c r="I176" s="148"/>
      <c r="J176" s="148">
        <v>1</v>
      </c>
      <c r="K176" s="148"/>
      <c r="L176" s="148" t="str">
        <f t="shared" si="85"/>
        <v/>
      </c>
      <c r="M176" s="148"/>
      <c r="N176" s="149"/>
      <c r="O176" s="227"/>
      <c r="P176" s="227"/>
      <c r="Q176" s="227"/>
      <c r="R176" s="228"/>
      <c r="S176" s="229"/>
      <c r="T176" s="229">
        <f>AE176</f>
        <v>0</v>
      </c>
      <c r="U176" s="150"/>
      <c r="V176" s="151"/>
      <c r="W176" s="152"/>
      <c r="X176" s="152"/>
      <c r="Y176" s="152"/>
      <c r="Z176" s="150">
        <f>SUM(Z175:Z175)</f>
        <v>0</v>
      </c>
      <c r="AA176" s="150"/>
      <c r="AB176" s="150"/>
      <c r="AC176" s="150"/>
      <c r="AD176" s="150"/>
      <c r="AE176" s="189">
        <f t="shared" ref="AE176:AE180" si="139">SUM(Z176:AD176)/100</f>
        <v>0</v>
      </c>
    </row>
    <row r="177" spans="2:31" ht="14.25" customHeight="1" x14ac:dyDescent="0.2">
      <c r="B177" s="514"/>
      <c r="C177" s="517"/>
      <c r="D177" s="163"/>
      <c r="E177" s="136"/>
      <c r="F177" s="131" t="s">
        <v>237</v>
      </c>
      <c r="G177" s="134"/>
      <c r="H177" s="134"/>
      <c r="I177" s="134"/>
      <c r="J177" s="134">
        <v>2</v>
      </c>
      <c r="K177" s="134"/>
      <c r="L177" s="134" t="str">
        <f t="shared" si="85"/>
        <v/>
      </c>
      <c r="M177" s="134"/>
      <c r="N177" s="138"/>
      <c r="O177" s="230"/>
      <c r="P177" s="230"/>
      <c r="Q177" s="230"/>
      <c r="R177" s="223"/>
      <c r="S177" s="224"/>
      <c r="T177" s="224">
        <f t="shared" ref="T177:T179" si="140">AE177</f>
        <v>0</v>
      </c>
      <c r="U177" s="144"/>
      <c r="V177" s="139"/>
      <c r="W177" s="140"/>
      <c r="X177" s="140"/>
      <c r="Y177" s="140"/>
      <c r="Z177" s="144"/>
      <c r="AA177" s="144">
        <f>SUM(AA175:AA175)</f>
        <v>0</v>
      </c>
      <c r="AB177" s="144"/>
      <c r="AC177" s="144"/>
      <c r="AD177" s="144"/>
      <c r="AE177" s="164">
        <f t="shared" si="139"/>
        <v>0</v>
      </c>
    </row>
    <row r="178" spans="2:31" ht="14.25" customHeight="1" x14ac:dyDescent="0.2">
      <c r="B178" s="514"/>
      <c r="C178" s="517"/>
      <c r="D178" s="163"/>
      <c r="E178" s="136"/>
      <c r="F178" s="131" t="s">
        <v>238</v>
      </c>
      <c r="G178" s="134"/>
      <c r="H178" s="134"/>
      <c r="I178" s="134"/>
      <c r="J178" s="134">
        <v>3</v>
      </c>
      <c r="K178" s="134"/>
      <c r="L178" s="134" t="str">
        <f t="shared" si="85"/>
        <v/>
      </c>
      <c r="M178" s="134"/>
      <c r="N178" s="138"/>
      <c r="O178" s="230"/>
      <c r="P178" s="230"/>
      <c r="Q178" s="230"/>
      <c r="R178" s="223"/>
      <c r="S178" s="224"/>
      <c r="T178" s="224">
        <f t="shared" si="140"/>
        <v>0</v>
      </c>
      <c r="U178" s="144"/>
      <c r="V178" s="139"/>
      <c r="W178" s="140"/>
      <c r="X178" s="140"/>
      <c r="Y178" s="140"/>
      <c r="Z178" s="144"/>
      <c r="AA178" s="144"/>
      <c r="AB178" s="144">
        <f>SUM(AB175:AB175)</f>
        <v>0</v>
      </c>
      <c r="AC178" s="144"/>
      <c r="AD178" s="144"/>
      <c r="AE178" s="164">
        <f t="shared" si="139"/>
        <v>0</v>
      </c>
    </row>
    <row r="179" spans="2:31" ht="14.25" customHeight="1" x14ac:dyDescent="0.2">
      <c r="B179" s="514"/>
      <c r="C179" s="517"/>
      <c r="D179" s="163"/>
      <c r="E179" s="136"/>
      <c r="F179" s="131" t="s">
        <v>239</v>
      </c>
      <c r="G179" s="134"/>
      <c r="H179" s="134"/>
      <c r="I179" s="134"/>
      <c r="J179" s="134">
        <v>4</v>
      </c>
      <c r="K179" s="134"/>
      <c r="L179" s="134" t="str">
        <f t="shared" si="85"/>
        <v/>
      </c>
      <c r="M179" s="134"/>
      <c r="N179" s="138"/>
      <c r="O179" s="230"/>
      <c r="P179" s="230"/>
      <c r="Q179" s="230"/>
      <c r="R179" s="223"/>
      <c r="S179" s="224"/>
      <c r="T179" s="224">
        <f t="shared" si="140"/>
        <v>0</v>
      </c>
      <c r="U179" s="144"/>
      <c r="V179" s="139"/>
      <c r="W179" s="140"/>
      <c r="X179" s="140"/>
      <c r="Y179" s="140"/>
      <c r="Z179" s="144"/>
      <c r="AA179" s="144"/>
      <c r="AB179" s="144"/>
      <c r="AC179" s="144">
        <f>SUM(AC175:AC175)</f>
        <v>0</v>
      </c>
      <c r="AD179" s="144"/>
      <c r="AE179" s="164">
        <f t="shared" si="139"/>
        <v>0</v>
      </c>
    </row>
    <row r="180" spans="2:31" ht="14.25" customHeight="1" x14ac:dyDescent="0.2">
      <c r="B180" s="514"/>
      <c r="C180" s="517"/>
      <c r="D180" s="163"/>
      <c r="E180" s="136"/>
      <c r="F180" s="131" t="s">
        <v>240</v>
      </c>
      <c r="G180" s="134"/>
      <c r="H180" s="134"/>
      <c r="I180" s="134"/>
      <c r="J180" s="134">
        <v>5</v>
      </c>
      <c r="K180" s="134"/>
      <c r="L180" s="134" t="str">
        <f t="shared" si="85"/>
        <v/>
      </c>
      <c r="M180" s="134"/>
      <c r="N180" s="138"/>
      <c r="O180" s="230"/>
      <c r="P180" s="230"/>
      <c r="Q180" s="230"/>
      <c r="R180" s="223"/>
      <c r="S180" s="224"/>
      <c r="T180" s="224">
        <f>AE180</f>
        <v>0</v>
      </c>
      <c r="U180" s="144"/>
      <c r="V180" s="139"/>
      <c r="W180" s="140"/>
      <c r="X180" s="140"/>
      <c r="Y180" s="140"/>
      <c r="Z180" s="144"/>
      <c r="AA180" s="144"/>
      <c r="AB180" s="144"/>
      <c r="AC180" s="144"/>
      <c r="AD180" s="144">
        <f>SUM(AD175:AD175)</f>
        <v>0</v>
      </c>
      <c r="AE180" s="164">
        <f t="shared" si="139"/>
        <v>0</v>
      </c>
    </row>
    <row r="181" spans="2:31" ht="14.25" customHeight="1" x14ac:dyDescent="0.2">
      <c r="B181" s="514"/>
      <c r="C181" s="517"/>
      <c r="D181" s="163"/>
      <c r="E181" s="136"/>
      <c r="F181" s="131" t="s">
        <v>115</v>
      </c>
      <c r="G181" s="134"/>
      <c r="H181" s="134"/>
      <c r="I181" s="134"/>
      <c r="J181" s="134">
        <v>5</v>
      </c>
      <c r="K181" s="134"/>
      <c r="L181" s="134" t="str">
        <f t="shared" si="85"/>
        <v/>
      </c>
      <c r="M181" s="134"/>
      <c r="N181" s="138">
        <f>SUM(N175:N175)</f>
        <v>45</v>
      </c>
      <c r="O181" s="230"/>
      <c r="P181" s="230"/>
      <c r="Q181" s="230"/>
      <c r="R181" s="223"/>
      <c r="S181" s="224"/>
      <c r="T181" s="224"/>
      <c r="U181" s="144"/>
      <c r="V181" s="139">
        <f>SUM(V175:V175)</f>
        <v>45</v>
      </c>
      <c r="W181" s="140"/>
      <c r="X181" s="140"/>
      <c r="Y181" s="140"/>
      <c r="Z181" s="144"/>
      <c r="AA181" s="144"/>
      <c r="AB181" s="144"/>
      <c r="AC181" s="144"/>
      <c r="AD181" s="144"/>
      <c r="AE181" s="178">
        <f>SUM(AE176:AE180)</f>
        <v>0</v>
      </c>
    </row>
    <row r="182" spans="2:31" ht="14.25" customHeight="1" thickBot="1" x14ac:dyDescent="0.25">
      <c r="B182" s="515"/>
      <c r="C182" s="518"/>
      <c r="D182" s="165"/>
      <c r="E182" s="166"/>
      <c r="F182" s="167" t="s">
        <v>112</v>
      </c>
      <c r="G182" s="168"/>
      <c r="H182" s="168"/>
      <c r="I182" s="168"/>
      <c r="J182" s="168">
        <v>5</v>
      </c>
      <c r="K182" s="168"/>
      <c r="L182" s="168" t="str">
        <f t="shared" si="85"/>
        <v/>
      </c>
      <c r="M182" s="168"/>
      <c r="N182" s="169">
        <f>N181+N174</f>
        <v>90</v>
      </c>
      <c r="O182" s="231"/>
      <c r="P182" s="231"/>
      <c r="Q182" s="231"/>
      <c r="R182" s="232"/>
      <c r="S182" s="233"/>
      <c r="T182" s="233"/>
      <c r="U182" s="170"/>
      <c r="V182" s="171">
        <f>$V$174+$V$181</f>
        <v>90</v>
      </c>
      <c r="W182" s="172"/>
      <c r="X182" s="172"/>
      <c r="Y182" s="172"/>
      <c r="Z182" s="170">
        <f>SUM(Z169:Z173)+SUM(Z176:Z180)</f>
        <v>0</v>
      </c>
      <c r="AA182" s="170">
        <f>SUM(AA169:AA173)+SUM(AA176:AA180)</f>
        <v>0</v>
      </c>
      <c r="AB182" s="170">
        <f>SUM(AB169:AB173)+SUM(AB176:AB180)</f>
        <v>0</v>
      </c>
      <c r="AC182" s="170">
        <f>SUM(AC169:AC173)+SUM(AC176:AC180)</f>
        <v>0</v>
      </c>
      <c r="AD182" s="170">
        <f>SUM(AD169:AD173)+SUM(AD176:AD180)</f>
        <v>0</v>
      </c>
      <c r="AE182" s="173">
        <f>AE174+AE181</f>
        <v>0</v>
      </c>
    </row>
    <row r="183" spans="2:31" ht="14.25" customHeight="1" thickBot="1" x14ac:dyDescent="0.25">
      <c r="B183" s="513" t="s">
        <v>116</v>
      </c>
      <c r="C183" s="516" t="s">
        <v>117</v>
      </c>
      <c r="D183" s="179">
        <v>1</v>
      </c>
      <c r="E183" s="180" t="s">
        <v>118</v>
      </c>
      <c r="F183" s="204" t="s">
        <v>104</v>
      </c>
      <c r="G183" s="205">
        <v>8</v>
      </c>
      <c r="H183" s="206" t="s">
        <v>10</v>
      </c>
      <c r="I183" s="206" t="s">
        <v>11</v>
      </c>
      <c r="J183" s="206">
        <v>5</v>
      </c>
      <c r="K183" s="206" t="s">
        <v>6</v>
      </c>
      <c r="L183" s="206">
        <v>180</v>
      </c>
      <c r="M183" s="206">
        <v>20</v>
      </c>
      <c r="N183" s="207">
        <f>IF(H183="必修",L183*M183/100,IF(T183=0,0,L183*M183/100))</f>
        <v>36</v>
      </c>
      <c r="O183" s="235"/>
      <c r="P183" s="235"/>
      <c r="Q183" s="235"/>
      <c r="R183" s="236"/>
      <c r="S183" s="237"/>
      <c r="T183" s="237">
        <f>T143</f>
        <v>0</v>
      </c>
      <c r="U183" s="208"/>
      <c r="V183" s="209">
        <f>L183*M183/100</f>
        <v>36</v>
      </c>
      <c r="W183" s="210">
        <f>V183/$N$189*100</f>
        <v>100</v>
      </c>
      <c r="X183" s="211">
        <f>V183</f>
        <v>36</v>
      </c>
      <c r="Y183" s="212">
        <f>X183/$N$204*100</f>
        <v>9.0909090909090917</v>
      </c>
      <c r="Z183" s="208" t="str">
        <f>IF(J183=1,Y183*T183/5,"")</f>
        <v/>
      </c>
      <c r="AA183" s="208" t="str">
        <f>IF(J183=2,Y183*T183/5,"")</f>
        <v/>
      </c>
      <c r="AB183" s="208" t="str">
        <f>IF(J183=3,Y183*T183/5,"")</f>
        <v/>
      </c>
      <c r="AC183" s="208" t="str">
        <f>IF(J183=4,Y183*T183/5,"")</f>
        <v/>
      </c>
      <c r="AD183" s="208">
        <f>IF(J183=5,Y183*T183/5,"")</f>
        <v>0</v>
      </c>
      <c r="AE183" s="213"/>
    </row>
    <row r="184" spans="2:31" ht="14.25" customHeight="1" thickTop="1" x14ac:dyDescent="0.2">
      <c r="B184" s="514"/>
      <c r="C184" s="517"/>
      <c r="D184" s="163"/>
      <c r="E184" s="136"/>
      <c r="F184" s="147" t="s">
        <v>241</v>
      </c>
      <c r="G184" s="148"/>
      <c r="H184" s="148"/>
      <c r="I184" s="148"/>
      <c r="J184" s="148">
        <v>1</v>
      </c>
      <c r="K184" s="148"/>
      <c r="L184" s="148" t="str">
        <f t="shared" si="85"/>
        <v/>
      </c>
      <c r="M184" s="148"/>
      <c r="N184" s="149"/>
      <c r="O184" s="227"/>
      <c r="P184" s="227"/>
      <c r="Q184" s="227"/>
      <c r="R184" s="228"/>
      <c r="S184" s="229"/>
      <c r="T184" s="229">
        <f>AE184</f>
        <v>0</v>
      </c>
      <c r="U184" s="150"/>
      <c r="V184" s="151"/>
      <c r="W184" s="152"/>
      <c r="X184" s="152"/>
      <c r="Y184" s="152"/>
      <c r="Z184" s="150">
        <f>SUM(Z183:Z183)</f>
        <v>0</v>
      </c>
      <c r="AA184" s="150"/>
      <c r="AB184" s="150"/>
      <c r="AC184" s="150"/>
      <c r="AD184" s="150"/>
      <c r="AE184" s="189">
        <f t="shared" ref="AE184:AE188" si="141">SUM(Z184:AD184)/100</f>
        <v>0</v>
      </c>
    </row>
    <row r="185" spans="2:31" ht="14.25" customHeight="1" x14ac:dyDescent="0.2">
      <c r="B185" s="514"/>
      <c r="C185" s="517"/>
      <c r="D185" s="163"/>
      <c r="E185" s="136"/>
      <c r="F185" s="131" t="s">
        <v>242</v>
      </c>
      <c r="G185" s="134"/>
      <c r="H185" s="134"/>
      <c r="I185" s="134"/>
      <c r="J185" s="134">
        <v>2</v>
      </c>
      <c r="K185" s="134"/>
      <c r="L185" s="134" t="str">
        <f t="shared" si="85"/>
        <v/>
      </c>
      <c r="M185" s="134"/>
      <c r="N185" s="138"/>
      <c r="O185" s="230"/>
      <c r="P185" s="230"/>
      <c r="Q185" s="230"/>
      <c r="R185" s="223"/>
      <c r="S185" s="224"/>
      <c r="T185" s="224">
        <f t="shared" ref="T185:T188" si="142">AE185</f>
        <v>0</v>
      </c>
      <c r="U185" s="144"/>
      <c r="V185" s="139"/>
      <c r="W185" s="140"/>
      <c r="X185" s="140"/>
      <c r="Y185" s="140"/>
      <c r="Z185" s="144"/>
      <c r="AA185" s="144">
        <f>SUM(AA183:AA183)</f>
        <v>0</v>
      </c>
      <c r="AB185" s="144"/>
      <c r="AC185" s="144"/>
      <c r="AD185" s="144"/>
      <c r="AE185" s="164">
        <f t="shared" si="141"/>
        <v>0</v>
      </c>
    </row>
    <row r="186" spans="2:31" ht="14.25" customHeight="1" x14ac:dyDescent="0.2">
      <c r="B186" s="514"/>
      <c r="C186" s="517"/>
      <c r="D186" s="163"/>
      <c r="E186" s="136"/>
      <c r="F186" s="131" t="s">
        <v>243</v>
      </c>
      <c r="G186" s="134"/>
      <c r="H186" s="134"/>
      <c r="I186" s="134"/>
      <c r="J186" s="134">
        <v>3</v>
      </c>
      <c r="K186" s="134"/>
      <c r="L186" s="134" t="str">
        <f t="shared" si="85"/>
        <v/>
      </c>
      <c r="M186" s="134"/>
      <c r="N186" s="138"/>
      <c r="O186" s="230"/>
      <c r="P186" s="230"/>
      <c r="Q186" s="230"/>
      <c r="R186" s="223"/>
      <c r="S186" s="224"/>
      <c r="T186" s="224">
        <f t="shared" si="142"/>
        <v>0</v>
      </c>
      <c r="U186" s="144"/>
      <c r="V186" s="139"/>
      <c r="W186" s="140"/>
      <c r="X186" s="140"/>
      <c r="Y186" s="140"/>
      <c r="Z186" s="144"/>
      <c r="AA186" s="144"/>
      <c r="AB186" s="144">
        <f>SUM(AB183:AB183)</f>
        <v>0</v>
      </c>
      <c r="AC186" s="144"/>
      <c r="AD186" s="144"/>
      <c r="AE186" s="164">
        <f t="shared" si="141"/>
        <v>0</v>
      </c>
    </row>
    <row r="187" spans="2:31" ht="14.25" customHeight="1" x14ac:dyDescent="0.2">
      <c r="B187" s="514"/>
      <c r="C187" s="517"/>
      <c r="D187" s="163"/>
      <c r="E187" s="136"/>
      <c r="F187" s="131" t="s">
        <v>244</v>
      </c>
      <c r="G187" s="134"/>
      <c r="H187" s="134"/>
      <c r="I187" s="134"/>
      <c r="J187" s="134">
        <v>4</v>
      </c>
      <c r="K187" s="134"/>
      <c r="L187" s="134" t="str">
        <f t="shared" si="85"/>
        <v/>
      </c>
      <c r="M187" s="134"/>
      <c r="N187" s="138"/>
      <c r="O187" s="230"/>
      <c r="P187" s="230"/>
      <c r="Q187" s="230"/>
      <c r="R187" s="223"/>
      <c r="S187" s="224"/>
      <c r="T187" s="224">
        <f t="shared" si="142"/>
        <v>0</v>
      </c>
      <c r="U187" s="144"/>
      <c r="V187" s="139"/>
      <c r="W187" s="140"/>
      <c r="X187" s="140"/>
      <c r="Y187" s="140"/>
      <c r="Z187" s="144"/>
      <c r="AA187" s="144"/>
      <c r="AB187" s="144"/>
      <c r="AC187" s="144">
        <f>SUM(AC183:AC183)</f>
        <v>0</v>
      </c>
      <c r="AD187" s="144"/>
      <c r="AE187" s="164">
        <f t="shared" si="141"/>
        <v>0</v>
      </c>
    </row>
    <row r="188" spans="2:31" ht="14.25" customHeight="1" x14ac:dyDescent="0.2">
      <c r="B188" s="514"/>
      <c r="C188" s="517"/>
      <c r="D188" s="163"/>
      <c r="E188" s="136"/>
      <c r="F188" s="131" t="s">
        <v>245</v>
      </c>
      <c r="G188" s="134"/>
      <c r="H188" s="134"/>
      <c r="I188" s="134"/>
      <c r="J188" s="134">
        <v>5</v>
      </c>
      <c r="K188" s="134"/>
      <c r="L188" s="134" t="str">
        <f t="shared" si="85"/>
        <v/>
      </c>
      <c r="M188" s="134"/>
      <c r="N188" s="138"/>
      <c r="O188" s="230"/>
      <c r="P188" s="230"/>
      <c r="Q188" s="230"/>
      <c r="R188" s="223"/>
      <c r="S188" s="224"/>
      <c r="T188" s="224">
        <f t="shared" si="142"/>
        <v>0</v>
      </c>
      <c r="U188" s="144"/>
      <c r="V188" s="139"/>
      <c r="W188" s="140"/>
      <c r="X188" s="140"/>
      <c r="Y188" s="140"/>
      <c r="Z188" s="144"/>
      <c r="AA188" s="144"/>
      <c r="AB188" s="144"/>
      <c r="AC188" s="144"/>
      <c r="AD188" s="144">
        <f>SUM(AD183:AD183)</f>
        <v>0</v>
      </c>
      <c r="AE188" s="164">
        <f t="shared" si="141"/>
        <v>0</v>
      </c>
    </row>
    <row r="189" spans="2:31" ht="14.25" customHeight="1" thickBot="1" x14ac:dyDescent="0.25">
      <c r="B189" s="514"/>
      <c r="C189" s="517"/>
      <c r="D189" s="165"/>
      <c r="E189" s="166"/>
      <c r="F189" s="167" t="s">
        <v>129</v>
      </c>
      <c r="G189" s="168"/>
      <c r="H189" s="168"/>
      <c r="I189" s="168"/>
      <c r="J189" s="168">
        <v>5</v>
      </c>
      <c r="K189" s="168"/>
      <c r="L189" s="168" t="str">
        <f t="shared" ref="L189:L220" si="143">IF(I189="学修",G189/2*22.5,IF(I189=0,"",G189*22.5))</f>
        <v/>
      </c>
      <c r="M189" s="168"/>
      <c r="N189" s="169">
        <f>SUM(N183)</f>
        <v>36</v>
      </c>
      <c r="O189" s="231"/>
      <c r="P189" s="231"/>
      <c r="Q189" s="231"/>
      <c r="R189" s="232"/>
      <c r="S189" s="233"/>
      <c r="T189" s="233"/>
      <c r="U189" s="170"/>
      <c r="V189" s="171">
        <f>SUM(V183:V183)</f>
        <v>36</v>
      </c>
      <c r="W189" s="172"/>
      <c r="X189" s="172"/>
      <c r="Y189" s="172"/>
      <c r="Z189" s="170"/>
      <c r="AA189" s="170"/>
      <c r="AB189" s="170"/>
      <c r="AC189" s="170"/>
      <c r="AD189" s="170"/>
      <c r="AE189" s="177">
        <f>SUM(AE184:AE188)</f>
        <v>0</v>
      </c>
    </row>
    <row r="190" spans="2:31" ht="14.25" customHeight="1" x14ac:dyDescent="0.2">
      <c r="B190" s="514"/>
      <c r="C190" s="517"/>
      <c r="D190" s="539">
        <v>2</v>
      </c>
      <c r="E190" s="537" t="s">
        <v>119</v>
      </c>
      <c r="F190" s="153" t="s">
        <v>120</v>
      </c>
      <c r="G190" s="154">
        <v>2</v>
      </c>
      <c r="H190" s="154" t="s">
        <v>10</v>
      </c>
      <c r="I190" s="154" t="s">
        <v>11</v>
      </c>
      <c r="J190" s="154">
        <v>1</v>
      </c>
      <c r="K190" s="154" t="s">
        <v>6</v>
      </c>
      <c r="L190" s="154">
        <f t="shared" si="143"/>
        <v>45</v>
      </c>
      <c r="M190" s="154">
        <v>100</v>
      </c>
      <c r="N190" s="155">
        <f t="shared" ref="N190:N197" si="144">IF(H190="必修",L190*M190/100,IF(T190=0,0,L190*M190/100))</f>
        <v>45</v>
      </c>
      <c r="O190" s="221">
        <f>'1年生'!Q74</f>
        <v>0</v>
      </c>
      <c r="P190" s="221">
        <f>'1年生'!R74</f>
        <v>0</v>
      </c>
      <c r="Q190" s="221">
        <f>'1年生'!S74</f>
        <v>0</v>
      </c>
      <c r="R190" s="221">
        <f>'1年生'!T74</f>
        <v>0</v>
      </c>
      <c r="S190" s="222">
        <f>'1年生'!O74</f>
        <v>0</v>
      </c>
      <c r="T190" s="222">
        <f>'1年生'!P74</f>
        <v>0</v>
      </c>
      <c r="U190" s="156" t="str">
        <f t="shared" ref="U190:U196" si="145">IF(S190="30分未満",1,IF(S190="30分～1時間",2,IF(S190="1～2時間",3,IF(S190="2～3時間",4,IF(S190="3時間以上",5,IF(S190=0,""))))))</f>
        <v/>
      </c>
      <c r="V190" s="157">
        <f t="shared" ref="V190:V197" si="146">L190*M190/100</f>
        <v>45</v>
      </c>
      <c r="W190" s="159">
        <f t="shared" ref="W190:W197" si="147">V190/$N$203*100</f>
        <v>12.5</v>
      </c>
      <c r="X190" s="159">
        <f t="shared" ref="X190:X197" si="148">V190</f>
        <v>45</v>
      </c>
      <c r="Y190" s="160">
        <f t="shared" ref="Y190:Y197" si="149">X190/$N$204*100</f>
        <v>11.363636363636363</v>
      </c>
      <c r="Z190" s="156">
        <f t="shared" ref="Z190:Z197" si="150">IF(J190=1,Y190*T190/5,"")</f>
        <v>0</v>
      </c>
      <c r="AA190" s="156" t="str">
        <f t="shared" ref="AA190:AA197" si="151">IF(J190=2,Y190*T190/5,"")</f>
        <v/>
      </c>
      <c r="AB190" s="156" t="str">
        <f t="shared" ref="AB190:AB197" si="152">IF(J190=3,Y190*T190/5,"")</f>
        <v/>
      </c>
      <c r="AC190" s="156" t="str">
        <f t="shared" ref="AC190:AC197" si="153">IF(J190=4,Y190*T190/5,"")</f>
        <v/>
      </c>
      <c r="AD190" s="156" t="str">
        <f t="shared" ref="AD190:AD197" si="154">IF(J190=5,Y190*T190/5,"")</f>
        <v/>
      </c>
      <c r="AE190" s="161"/>
    </row>
    <row r="191" spans="2:31" ht="14.25" customHeight="1" x14ac:dyDescent="0.2">
      <c r="B191" s="514"/>
      <c r="C191" s="517"/>
      <c r="D191" s="540"/>
      <c r="E191" s="538"/>
      <c r="F191" s="131" t="s">
        <v>121</v>
      </c>
      <c r="G191" s="134">
        <v>4</v>
      </c>
      <c r="H191" s="134" t="s">
        <v>10</v>
      </c>
      <c r="I191" s="134" t="s">
        <v>11</v>
      </c>
      <c r="J191" s="134">
        <v>1</v>
      </c>
      <c r="K191" s="134" t="s">
        <v>6</v>
      </c>
      <c r="L191" s="134">
        <f t="shared" si="143"/>
        <v>90</v>
      </c>
      <c r="M191" s="134">
        <v>100</v>
      </c>
      <c r="N191" s="138">
        <f t="shared" si="144"/>
        <v>90</v>
      </c>
      <c r="O191" s="223">
        <f>'1年生'!Q75</f>
        <v>0</v>
      </c>
      <c r="P191" s="223">
        <f>'1年生'!R75</f>
        <v>0</v>
      </c>
      <c r="Q191" s="223">
        <f>'1年生'!S75</f>
        <v>0</v>
      </c>
      <c r="R191" s="223">
        <f>'1年生'!T75</f>
        <v>0</v>
      </c>
      <c r="S191" s="224">
        <f>'1年生'!O75</f>
        <v>0</v>
      </c>
      <c r="T191" s="224">
        <f>'1年生'!P75</f>
        <v>0</v>
      </c>
      <c r="U191" s="144" t="str">
        <f t="shared" si="145"/>
        <v/>
      </c>
      <c r="V191" s="139">
        <f t="shared" si="146"/>
        <v>90</v>
      </c>
      <c r="W191" s="140">
        <f t="shared" si="147"/>
        <v>25</v>
      </c>
      <c r="X191" s="140">
        <f t="shared" si="148"/>
        <v>90</v>
      </c>
      <c r="Y191" s="141">
        <f t="shared" si="149"/>
        <v>22.727272727272727</v>
      </c>
      <c r="Z191" s="144">
        <f t="shared" si="150"/>
        <v>0</v>
      </c>
      <c r="AA191" s="144" t="str">
        <f t="shared" si="151"/>
        <v/>
      </c>
      <c r="AB191" s="144" t="str">
        <f t="shared" si="152"/>
        <v/>
      </c>
      <c r="AC191" s="144" t="str">
        <f t="shared" si="153"/>
        <v/>
      </c>
      <c r="AD191" s="144" t="str">
        <f t="shared" si="154"/>
        <v/>
      </c>
      <c r="AE191" s="162"/>
    </row>
    <row r="192" spans="2:31" ht="14.25" customHeight="1" x14ac:dyDescent="0.2">
      <c r="B192" s="514"/>
      <c r="C192" s="517"/>
      <c r="D192" s="540"/>
      <c r="E192" s="538"/>
      <c r="F192" s="131" t="s">
        <v>122</v>
      </c>
      <c r="G192" s="134">
        <v>2</v>
      </c>
      <c r="H192" s="134" t="s">
        <v>10</v>
      </c>
      <c r="I192" s="134" t="s">
        <v>11</v>
      </c>
      <c r="J192" s="134">
        <v>2</v>
      </c>
      <c r="K192" s="134" t="s">
        <v>6</v>
      </c>
      <c r="L192" s="134">
        <f t="shared" si="143"/>
        <v>45</v>
      </c>
      <c r="M192" s="134">
        <v>100</v>
      </c>
      <c r="N192" s="138">
        <f t="shared" si="144"/>
        <v>45</v>
      </c>
      <c r="O192" s="223">
        <f>'2年生'!Q72</f>
        <v>0</v>
      </c>
      <c r="P192" s="223">
        <f>'2年生'!R72</f>
        <v>0</v>
      </c>
      <c r="Q192" s="223">
        <f>'2年生'!S72</f>
        <v>0</v>
      </c>
      <c r="R192" s="223">
        <f>'2年生'!T72</f>
        <v>0</v>
      </c>
      <c r="S192" s="224">
        <f>'2年生'!O72</f>
        <v>0</v>
      </c>
      <c r="T192" s="224">
        <f>'2年生'!P72</f>
        <v>0</v>
      </c>
      <c r="U192" s="144" t="str">
        <f t="shared" si="145"/>
        <v/>
      </c>
      <c r="V192" s="139">
        <f t="shared" si="146"/>
        <v>45</v>
      </c>
      <c r="W192" s="140">
        <f t="shared" si="147"/>
        <v>12.5</v>
      </c>
      <c r="X192" s="140">
        <f t="shared" si="148"/>
        <v>45</v>
      </c>
      <c r="Y192" s="141">
        <f t="shared" si="149"/>
        <v>11.363636363636363</v>
      </c>
      <c r="Z192" s="144" t="str">
        <f t="shared" si="150"/>
        <v/>
      </c>
      <c r="AA192" s="144">
        <f t="shared" si="151"/>
        <v>0</v>
      </c>
      <c r="AB192" s="144" t="str">
        <f t="shared" si="152"/>
        <v/>
      </c>
      <c r="AC192" s="144" t="str">
        <f t="shared" si="153"/>
        <v/>
      </c>
      <c r="AD192" s="144" t="str">
        <f t="shared" si="154"/>
        <v/>
      </c>
      <c r="AE192" s="162"/>
    </row>
    <row r="193" spans="2:31" ht="14.25" customHeight="1" x14ac:dyDescent="0.2">
      <c r="B193" s="514"/>
      <c r="C193" s="517"/>
      <c r="D193" s="540"/>
      <c r="E193" s="538"/>
      <c r="F193" s="131" t="s">
        <v>123</v>
      </c>
      <c r="G193" s="134">
        <v>4</v>
      </c>
      <c r="H193" s="134" t="s">
        <v>10</v>
      </c>
      <c r="I193" s="134" t="s">
        <v>11</v>
      </c>
      <c r="J193" s="134">
        <v>2</v>
      </c>
      <c r="K193" s="134" t="s">
        <v>6</v>
      </c>
      <c r="L193" s="134">
        <f t="shared" si="143"/>
        <v>90</v>
      </c>
      <c r="M193" s="134">
        <v>100</v>
      </c>
      <c r="N193" s="138">
        <f t="shared" si="144"/>
        <v>90</v>
      </c>
      <c r="O193" s="223">
        <f>'2年生'!Q73</f>
        <v>0</v>
      </c>
      <c r="P193" s="223">
        <f>'2年生'!R73</f>
        <v>0</v>
      </c>
      <c r="Q193" s="223">
        <f>'2年生'!S73</f>
        <v>0</v>
      </c>
      <c r="R193" s="223">
        <f>'2年生'!T73</f>
        <v>0</v>
      </c>
      <c r="S193" s="224">
        <f>'2年生'!O73</f>
        <v>0</v>
      </c>
      <c r="T193" s="224">
        <f>'2年生'!P73</f>
        <v>0</v>
      </c>
      <c r="U193" s="144" t="str">
        <f t="shared" si="145"/>
        <v/>
      </c>
      <c r="V193" s="139">
        <f t="shared" si="146"/>
        <v>90</v>
      </c>
      <c r="W193" s="140">
        <f t="shared" si="147"/>
        <v>25</v>
      </c>
      <c r="X193" s="140">
        <f t="shared" si="148"/>
        <v>90</v>
      </c>
      <c r="Y193" s="141">
        <f t="shared" si="149"/>
        <v>22.727272727272727</v>
      </c>
      <c r="Z193" s="144" t="str">
        <f t="shared" si="150"/>
        <v/>
      </c>
      <c r="AA193" s="144">
        <f t="shared" si="151"/>
        <v>0</v>
      </c>
      <c r="AB193" s="144" t="str">
        <f t="shared" si="152"/>
        <v/>
      </c>
      <c r="AC193" s="144" t="str">
        <f t="shared" si="153"/>
        <v/>
      </c>
      <c r="AD193" s="144" t="str">
        <f t="shared" si="154"/>
        <v/>
      </c>
      <c r="AE193" s="162"/>
    </row>
    <row r="194" spans="2:31" ht="14.25" customHeight="1" x14ac:dyDescent="0.2">
      <c r="B194" s="514"/>
      <c r="C194" s="517"/>
      <c r="D194" s="540"/>
      <c r="E194" s="538"/>
      <c r="F194" s="131" t="s">
        <v>124</v>
      </c>
      <c r="G194" s="134">
        <v>4</v>
      </c>
      <c r="H194" s="134" t="s">
        <v>10</v>
      </c>
      <c r="I194" s="134" t="s">
        <v>11</v>
      </c>
      <c r="J194" s="134">
        <v>3</v>
      </c>
      <c r="K194" s="134" t="s">
        <v>23</v>
      </c>
      <c r="L194" s="134">
        <f t="shared" si="143"/>
        <v>90</v>
      </c>
      <c r="M194" s="134">
        <v>100</v>
      </c>
      <c r="N194" s="138">
        <f t="shared" si="144"/>
        <v>90</v>
      </c>
      <c r="O194" s="223">
        <f>'3年生'!Q71</f>
        <v>0</v>
      </c>
      <c r="P194" s="223">
        <f>'3年生'!R71</f>
        <v>0</v>
      </c>
      <c r="Q194" s="223">
        <f>'3年生'!S71</f>
        <v>0</v>
      </c>
      <c r="R194" s="223">
        <f>'3年生'!T71</f>
        <v>0</v>
      </c>
      <c r="S194" s="224">
        <f>'3年生'!O71</f>
        <v>0</v>
      </c>
      <c r="T194" s="224">
        <f>'3年生'!P71</f>
        <v>0</v>
      </c>
      <c r="U194" s="144" t="str">
        <f t="shared" si="145"/>
        <v/>
      </c>
      <c r="V194" s="139">
        <f t="shared" si="146"/>
        <v>90</v>
      </c>
      <c r="W194" s="140">
        <f t="shared" si="147"/>
        <v>25</v>
      </c>
      <c r="X194" s="140">
        <f t="shared" si="148"/>
        <v>90</v>
      </c>
      <c r="Y194" s="141">
        <f t="shared" si="149"/>
        <v>22.727272727272727</v>
      </c>
      <c r="Z194" s="144" t="str">
        <f t="shared" si="150"/>
        <v/>
      </c>
      <c r="AA194" s="144" t="str">
        <f t="shared" si="151"/>
        <v/>
      </c>
      <c r="AB194" s="144">
        <f t="shared" si="152"/>
        <v>0</v>
      </c>
      <c r="AC194" s="144" t="str">
        <f t="shared" si="153"/>
        <v/>
      </c>
      <c r="AD194" s="144" t="str">
        <f t="shared" si="154"/>
        <v/>
      </c>
      <c r="AE194" s="162"/>
    </row>
    <row r="195" spans="2:31" ht="14.25" customHeight="1" x14ac:dyDescent="0.2">
      <c r="B195" s="514"/>
      <c r="C195" s="517"/>
      <c r="D195" s="540"/>
      <c r="E195" s="538"/>
      <c r="F195" s="131" t="s">
        <v>125</v>
      </c>
      <c r="G195" s="134">
        <v>2</v>
      </c>
      <c r="H195" s="134" t="s">
        <v>335</v>
      </c>
      <c r="I195" s="134" t="s">
        <v>11</v>
      </c>
      <c r="J195" s="134">
        <v>4</v>
      </c>
      <c r="K195" s="134" t="s">
        <v>6</v>
      </c>
      <c r="L195" s="134">
        <f t="shared" si="143"/>
        <v>45</v>
      </c>
      <c r="M195" s="134">
        <v>100</v>
      </c>
      <c r="N195" s="138">
        <f t="shared" si="144"/>
        <v>0</v>
      </c>
      <c r="O195" s="223">
        <f>'4年生'!Q83</f>
        <v>0</v>
      </c>
      <c r="P195" s="223">
        <f>'4年生'!R83</f>
        <v>0</v>
      </c>
      <c r="Q195" s="223">
        <f>'4年生'!S83</f>
        <v>0</v>
      </c>
      <c r="R195" s="223">
        <f>'4年生'!T83</f>
        <v>0</v>
      </c>
      <c r="S195" s="224">
        <f>'4年生'!O83</f>
        <v>0</v>
      </c>
      <c r="T195" s="224">
        <f>'4年生'!P83</f>
        <v>0</v>
      </c>
      <c r="U195" s="144" t="str">
        <f t="shared" si="145"/>
        <v/>
      </c>
      <c r="V195" s="139">
        <f t="shared" si="146"/>
        <v>45</v>
      </c>
      <c r="W195" s="140">
        <f t="shared" si="147"/>
        <v>12.5</v>
      </c>
      <c r="X195" s="140">
        <f t="shared" si="148"/>
        <v>45</v>
      </c>
      <c r="Y195" s="141">
        <f t="shared" si="149"/>
        <v>11.363636363636363</v>
      </c>
      <c r="Z195" s="144" t="str">
        <f t="shared" si="150"/>
        <v/>
      </c>
      <c r="AA195" s="144" t="str">
        <f t="shared" si="151"/>
        <v/>
      </c>
      <c r="AB195" s="144" t="str">
        <f t="shared" si="152"/>
        <v/>
      </c>
      <c r="AC195" s="144">
        <f t="shared" si="153"/>
        <v>0</v>
      </c>
      <c r="AD195" s="144" t="str">
        <f t="shared" si="154"/>
        <v/>
      </c>
      <c r="AE195" s="162"/>
    </row>
    <row r="196" spans="2:31" ht="14.25" customHeight="1" x14ac:dyDescent="0.2">
      <c r="B196" s="514"/>
      <c r="C196" s="517"/>
      <c r="D196" s="540"/>
      <c r="E196" s="538"/>
      <c r="F196" s="131" t="s">
        <v>126</v>
      </c>
      <c r="G196" s="134">
        <v>2</v>
      </c>
      <c r="H196" s="134" t="s">
        <v>335</v>
      </c>
      <c r="I196" s="134" t="s">
        <v>176</v>
      </c>
      <c r="J196" s="134">
        <v>5</v>
      </c>
      <c r="K196" s="134" t="s">
        <v>23</v>
      </c>
      <c r="L196" s="134">
        <f t="shared" si="143"/>
        <v>22.5</v>
      </c>
      <c r="M196" s="134">
        <v>100</v>
      </c>
      <c r="N196" s="138">
        <f t="shared" si="144"/>
        <v>0</v>
      </c>
      <c r="O196" s="223">
        <f>'5年生'!Q151</f>
        <v>0</v>
      </c>
      <c r="P196" s="223">
        <f>'5年生'!R151</f>
        <v>0</v>
      </c>
      <c r="Q196" s="223">
        <f>'5年生'!S151</f>
        <v>0</v>
      </c>
      <c r="R196" s="223">
        <f>'5年生'!T151</f>
        <v>0</v>
      </c>
      <c r="S196" s="224">
        <f>'5年生'!O151</f>
        <v>0</v>
      </c>
      <c r="T196" s="224">
        <f>'5年生'!P151</f>
        <v>0</v>
      </c>
      <c r="U196" s="144" t="str">
        <f t="shared" si="145"/>
        <v/>
      </c>
      <c r="V196" s="139">
        <f t="shared" si="146"/>
        <v>22.5</v>
      </c>
      <c r="W196" s="140">
        <f t="shared" si="147"/>
        <v>6.25</v>
      </c>
      <c r="X196" s="140">
        <f t="shared" si="148"/>
        <v>22.5</v>
      </c>
      <c r="Y196" s="141">
        <f t="shared" si="149"/>
        <v>5.6818181818181817</v>
      </c>
      <c r="Z196" s="144" t="str">
        <f t="shared" si="150"/>
        <v/>
      </c>
      <c r="AA196" s="144" t="str">
        <f t="shared" si="151"/>
        <v/>
      </c>
      <c r="AB196" s="144" t="str">
        <f t="shared" si="152"/>
        <v/>
      </c>
      <c r="AC196" s="144" t="str">
        <f t="shared" si="153"/>
        <v/>
      </c>
      <c r="AD196" s="144">
        <f t="shared" si="154"/>
        <v>0</v>
      </c>
      <c r="AE196" s="162"/>
    </row>
    <row r="197" spans="2:31" ht="14.25" customHeight="1" thickBot="1" x14ac:dyDescent="0.25">
      <c r="B197" s="514"/>
      <c r="C197" s="517"/>
      <c r="D197" s="540"/>
      <c r="E197" s="538"/>
      <c r="F197" s="198" t="s">
        <v>175</v>
      </c>
      <c r="G197" s="192">
        <v>2</v>
      </c>
      <c r="H197" s="192" t="s">
        <v>177</v>
      </c>
      <c r="I197" s="192" t="s">
        <v>176</v>
      </c>
      <c r="J197" s="192">
        <v>5</v>
      </c>
      <c r="K197" s="192" t="s">
        <v>23</v>
      </c>
      <c r="L197" s="192">
        <f t="shared" ref="L197" si="155">IF(I197="学修",G197/2*22.5,IF(I197=0,"",G197*22.5))</f>
        <v>22.5</v>
      </c>
      <c r="M197" s="192">
        <v>100</v>
      </c>
      <c r="N197" s="193">
        <f t="shared" si="144"/>
        <v>0</v>
      </c>
      <c r="O197" s="225">
        <f>'5年生'!Q152</f>
        <v>0</v>
      </c>
      <c r="P197" s="225">
        <f>'5年生'!R152</f>
        <v>0</v>
      </c>
      <c r="Q197" s="225">
        <f>'5年生'!S152</f>
        <v>0</v>
      </c>
      <c r="R197" s="225">
        <f>'5年生'!T152</f>
        <v>0</v>
      </c>
      <c r="S197" s="226">
        <f>'5年生'!O152</f>
        <v>0</v>
      </c>
      <c r="T197" s="226">
        <f>'5年生'!P152</f>
        <v>0</v>
      </c>
      <c r="U197" s="194" t="str">
        <f>IF(S197="30分未満",1,IF(S197="30分～1時間",2,IF(S197="1～2時間",3,IF(S197="2～3時間",4,IF(S197="3時間以上",5,IF(S197=0,""))))))</f>
        <v/>
      </c>
      <c r="V197" s="202">
        <f t="shared" si="146"/>
        <v>22.5</v>
      </c>
      <c r="W197" s="196">
        <f t="shared" si="147"/>
        <v>6.25</v>
      </c>
      <c r="X197" s="196">
        <f t="shared" si="148"/>
        <v>22.5</v>
      </c>
      <c r="Y197" s="197">
        <f t="shared" si="149"/>
        <v>5.6818181818181817</v>
      </c>
      <c r="Z197" s="194" t="str">
        <f t="shared" si="150"/>
        <v/>
      </c>
      <c r="AA197" s="194" t="str">
        <f t="shared" si="151"/>
        <v/>
      </c>
      <c r="AB197" s="194" t="str">
        <f t="shared" si="152"/>
        <v/>
      </c>
      <c r="AC197" s="194" t="str">
        <f t="shared" si="153"/>
        <v/>
      </c>
      <c r="AD197" s="194">
        <f t="shared" si="154"/>
        <v>0</v>
      </c>
      <c r="AE197" s="200"/>
    </row>
    <row r="198" spans="2:31" ht="14.25" customHeight="1" thickTop="1" x14ac:dyDescent="0.2">
      <c r="B198" s="514"/>
      <c r="C198" s="517"/>
      <c r="D198" s="163"/>
      <c r="E198" s="136"/>
      <c r="F198" s="147" t="s">
        <v>246</v>
      </c>
      <c r="G198" s="148"/>
      <c r="H198" s="148"/>
      <c r="I198" s="148"/>
      <c r="J198" s="148">
        <v>1</v>
      </c>
      <c r="K198" s="148"/>
      <c r="L198" s="148" t="str">
        <f t="shared" si="143"/>
        <v/>
      </c>
      <c r="M198" s="148"/>
      <c r="N198" s="149"/>
      <c r="O198" s="227"/>
      <c r="P198" s="227"/>
      <c r="Q198" s="227"/>
      <c r="R198" s="228"/>
      <c r="S198" s="229"/>
      <c r="T198" s="229">
        <f>AE198</f>
        <v>0</v>
      </c>
      <c r="U198" s="150"/>
      <c r="V198" s="151"/>
      <c r="W198" s="152"/>
      <c r="X198" s="152"/>
      <c r="Y198" s="152"/>
      <c r="Z198" s="150">
        <f>SUM(Z190:Z197)</f>
        <v>0</v>
      </c>
      <c r="AA198" s="150"/>
      <c r="AB198" s="150"/>
      <c r="AC198" s="150"/>
      <c r="AD198" s="150"/>
      <c r="AE198" s="189">
        <f t="shared" ref="AE198:AE202" si="156">SUM(Z198:AD198)/100</f>
        <v>0</v>
      </c>
    </row>
    <row r="199" spans="2:31" ht="14.25" customHeight="1" x14ac:dyDescent="0.2">
      <c r="B199" s="514"/>
      <c r="C199" s="517"/>
      <c r="D199" s="163"/>
      <c r="E199" s="136"/>
      <c r="F199" s="131" t="s">
        <v>247</v>
      </c>
      <c r="G199" s="134"/>
      <c r="H199" s="134"/>
      <c r="I199" s="134"/>
      <c r="J199" s="134">
        <v>2</v>
      </c>
      <c r="K199" s="134"/>
      <c r="L199" s="134" t="str">
        <f t="shared" si="143"/>
        <v/>
      </c>
      <c r="M199" s="134"/>
      <c r="N199" s="138"/>
      <c r="O199" s="230"/>
      <c r="P199" s="230"/>
      <c r="Q199" s="230"/>
      <c r="R199" s="223"/>
      <c r="S199" s="224"/>
      <c r="T199" s="224">
        <f t="shared" ref="T199:T202" si="157">AE199</f>
        <v>0</v>
      </c>
      <c r="U199" s="144"/>
      <c r="V199" s="139"/>
      <c r="W199" s="140"/>
      <c r="X199" s="140"/>
      <c r="Y199" s="140"/>
      <c r="Z199" s="144"/>
      <c r="AA199" s="144">
        <f>SUM(AA190:AA197)</f>
        <v>0</v>
      </c>
      <c r="AB199" s="144"/>
      <c r="AC199" s="144"/>
      <c r="AD199" s="144"/>
      <c r="AE199" s="164">
        <f t="shared" si="156"/>
        <v>0</v>
      </c>
    </row>
    <row r="200" spans="2:31" ht="14.25" customHeight="1" x14ac:dyDescent="0.2">
      <c r="B200" s="514"/>
      <c r="C200" s="517"/>
      <c r="D200" s="163"/>
      <c r="E200" s="136"/>
      <c r="F200" s="131" t="s">
        <v>248</v>
      </c>
      <c r="G200" s="134"/>
      <c r="H200" s="134"/>
      <c r="I200" s="134"/>
      <c r="J200" s="134">
        <v>3</v>
      </c>
      <c r="K200" s="134"/>
      <c r="L200" s="134" t="str">
        <f t="shared" si="143"/>
        <v/>
      </c>
      <c r="M200" s="134"/>
      <c r="N200" s="138"/>
      <c r="O200" s="230"/>
      <c r="P200" s="230"/>
      <c r="Q200" s="230"/>
      <c r="R200" s="223"/>
      <c r="S200" s="224"/>
      <c r="T200" s="224">
        <f t="shared" si="157"/>
        <v>0</v>
      </c>
      <c r="U200" s="144"/>
      <c r="V200" s="139"/>
      <c r="W200" s="140"/>
      <c r="X200" s="140"/>
      <c r="Y200" s="140"/>
      <c r="Z200" s="144"/>
      <c r="AA200" s="144"/>
      <c r="AB200" s="144">
        <f>SUM(AB190:AB197)</f>
        <v>0</v>
      </c>
      <c r="AC200" s="144"/>
      <c r="AD200" s="144"/>
      <c r="AE200" s="164">
        <f t="shared" si="156"/>
        <v>0</v>
      </c>
    </row>
    <row r="201" spans="2:31" ht="14.25" customHeight="1" x14ac:dyDescent="0.2">
      <c r="B201" s="514"/>
      <c r="C201" s="517"/>
      <c r="D201" s="163"/>
      <c r="E201" s="136"/>
      <c r="F201" s="131" t="s">
        <v>249</v>
      </c>
      <c r="G201" s="134"/>
      <c r="H201" s="134"/>
      <c r="I201" s="134"/>
      <c r="J201" s="134">
        <v>4</v>
      </c>
      <c r="K201" s="134"/>
      <c r="L201" s="134" t="str">
        <f t="shared" si="143"/>
        <v/>
      </c>
      <c r="M201" s="134"/>
      <c r="N201" s="138"/>
      <c r="O201" s="230"/>
      <c r="P201" s="230"/>
      <c r="Q201" s="230"/>
      <c r="R201" s="223"/>
      <c r="S201" s="224"/>
      <c r="T201" s="224">
        <f t="shared" si="157"/>
        <v>0</v>
      </c>
      <c r="U201" s="144"/>
      <c r="V201" s="139"/>
      <c r="W201" s="140"/>
      <c r="X201" s="140"/>
      <c r="Y201" s="140"/>
      <c r="Z201" s="144"/>
      <c r="AA201" s="144"/>
      <c r="AB201" s="144"/>
      <c r="AC201" s="144">
        <f>SUM(AC190:AC197)</f>
        <v>0</v>
      </c>
      <c r="AD201" s="144"/>
      <c r="AE201" s="164">
        <f t="shared" si="156"/>
        <v>0</v>
      </c>
    </row>
    <row r="202" spans="2:31" ht="14.25" customHeight="1" x14ac:dyDescent="0.2">
      <c r="B202" s="514"/>
      <c r="C202" s="517"/>
      <c r="D202" s="163"/>
      <c r="E202" s="136"/>
      <c r="F202" s="131" t="s">
        <v>250</v>
      </c>
      <c r="G202" s="134"/>
      <c r="H202" s="134"/>
      <c r="I202" s="134"/>
      <c r="J202" s="134">
        <v>5</v>
      </c>
      <c r="K202" s="134"/>
      <c r="L202" s="134" t="str">
        <f t="shared" si="143"/>
        <v/>
      </c>
      <c r="M202" s="134"/>
      <c r="N202" s="138"/>
      <c r="O202" s="230"/>
      <c r="P202" s="230"/>
      <c r="Q202" s="230"/>
      <c r="R202" s="223"/>
      <c r="S202" s="224"/>
      <c r="T202" s="224">
        <f t="shared" si="157"/>
        <v>0</v>
      </c>
      <c r="U202" s="144"/>
      <c r="V202" s="139"/>
      <c r="W202" s="140"/>
      <c r="X202" s="140"/>
      <c r="Y202" s="140"/>
      <c r="Z202" s="144"/>
      <c r="AA202" s="144"/>
      <c r="AB202" s="144"/>
      <c r="AC202" s="144"/>
      <c r="AD202" s="144">
        <f>SUM(AD190:AD197)</f>
        <v>0</v>
      </c>
      <c r="AE202" s="164">
        <f t="shared" si="156"/>
        <v>0</v>
      </c>
    </row>
    <row r="203" spans="2:31" ht="14.25" customHeight="1" x14ac:dyDescent="0.2">
      <c r="B203" s="514"/>
      <c r="C203" s="517"/>
      <c r="D203" s="163"/>
      <c r="E203" s="136"/>
      <c r="F203" s="131" t="s">
        <v>127</v>
      </c>
      <c r="G203" s="134"/>
      <c r="H203" s="134"/>
      <c r="I203" s="134"/>
      <c r="J203" s="134">
        <v>5</v>
      </c>
      <c r="K203" s="134"/>
      <c r="L203" s="134" t="str">
        <f t="shared" si="143"/>
        <v/>
      </c>
      <c r="M203" s="134"/>
      <c r="N203" s="138">
        <f>SUM(N190:N197)</f>
        <v>360</v>
      </c>
      <c r="O203" s="230"/>
      <c r="P203" s="230"/>
      <c r="Q203" s="230"/>
      <c r="R203" s="223"/>
      <c r="S203" s="224"/>
      <c r="T203" s="224"/>
      <c r="U203" s="144"/>
      <c r="V203" s="139">
        <f>SUM(V190:V197)</f>
        <v>450</v>
      </c>
      <c r="W203" s="140"/>
      <c r="X203" s="140"/>
      <c r="Y203" s="140"/>
      <c r="Z203" s="144"/>
      <c r="AA203" s="144"/>
      <c r="AB203" s="144"/>
      <c r="AC203" s="144"/>
      <c r="AD203" s="144"/>
      <c r="AE203" s="178">
        <f>SUM(AE198:AE202)</f>
        <v>0</v>
      </c>
    </row>
    <row r="204" spans="2:31" ht="14.25" customHeight="1" thickBot="1" x14ac:dyDescent="0.25">
      <c r="B204" s="515"/>
      <c r="C204" s="518"/>
      <c r="D204" s="165"/>
      <c r="E204" s="166"/>
      <c r="F204" s="167" t="s">
        <v>128</v>
      </c>
      <c r="G204" s="168"/>
      <c r="H204" s="168"/>
      <c r="I204" s="168"/>
      <c r="J204" s="168">
        <v>5</v>
      </c>
      <c r="K204" s="168"/>
      <c r="L204" s="168" t="str">
        <f t="shared" si="143"/>
        <v/>
      </c>
      <c r="M204" s="168"/>
      <c r="N204" s="169">
        <f>N203+N189</f>
        <v>396</v>
      </c>
      <c r="O204" s="231"/>
      <c r="P204" s="231"/>
      <c r="Q204" s="231"/>
      <c r="R204" s="232"/>
      <c r="S204" s="233"/>
      <c r="T204" s="233"/>
      <c r="U204" s="170"/>
      <c r="V204" s="171">
        <f>$V$189+$V$203</f>
        <v>486</v>
      </c>
      <c r="W204" s="172"/>
      <c r="X204" s="172"/>
      <c r="Y204" s="172"/>
      <c r="Z204" s="170">
        <f>SUM(Z184:Z188)+SUM(Z198:Z202)</f>
        <v>0</v>
      </c>
      <c r="AA204" s="170">
        <f>SUM(AA184:AA188)+SUM(AA198:AA202)</f>
        <v>0</v>
      </c>
      <c r="AB204" s="170">
        <f>SUM(AB184:AB188)+SUM(AB198:AB202)</f>
        <v>0</v>
      </c>
      <c r="AC204" s="170">
        <f>SUM(AC184:AC188)+SUM(AC198:AC202)</f>
        <v>0</v>
      </c>
      <c r="AD204" s="170">
        <f>SUM(AD184:AD188)+SUM(AD198:AD202)</f>
        <v>0</v>
      </c>
      <c r="AE204" s="173">
        <f>AE189+AE203</f>
        <v>0</v>
      </c>
    </row>
    <row r="205" spans="2:31" ht="14.25" customHeight="1" thickBot="1" x14ac:dyDescent="0.25">
      <c r="B205" s="513" t="s">
        <v>130</v>
      </c>
      <c r="C205" s="516" t="s">
        <v>131</v>
      </c>
      <c r="D205" s="179">
        <v>1</v>
      </c>
      <c r="E205" s="180" t="s">
        <v>132</v>
      </c>
      <c r="F205" s="204" t="s">
        <v>104</v>
      </c>
      <c r="G205" s="205">
        <v>8</v>
      </c>
      <c r="H205" s="206" t="s">
        <v>10</v>
      </c>
      <c r="I205" s="206" t="s">
        <v>11</v>
      </c>
      <c r="J205" s="206">
        <v>5</v>
      </c>
      <c r="K205" s="206" t="s">
        <v>6</v>
      </c>
      <c r="L205" s="206">
        <v>180</v>
      </c>
      <c r="M205" s="206">
        <v>40</v>
      </c>
      <c r="N205" s="207">
        <f>IF(H205="必修",L205*M205/100,IF(T205=0,0,L205*M205/100))</f>
        <v>72</v>
      </c>
      <c r="O205" s="235"/>
      <c r="P205" s="235"/>
      <c r="Q205" s="235"/>
      <c r="R205" s="236"/>
      <c r="S205" s="237"/>
      <c r="T205" s="237">
        <f>T143</f>
        <v>0</v>
      </c>
      <c r="U205" s="208"/>
      <c r="V205" s="209">
        <f>L205*M205/100</f>
        <v>72</v>
      </c>
      <c r="W205" s="211">
        <f>V205/$N$36*100</f>
        <v>22.857142857142858</v>
      </c>
      <c r="X205" s="211">
        <f>V205</f>
        <v>72</v>
      </c>
      <c r="Y205" s="212">
        <f>X205/$N$220*100</f>
        <v>86.486486486486484</v>
      </c>
      <c r="Z205" s="208" t="str">
        <f>IF(J205=1,Y205*T205/5,"")</f>
        <v/>
      </c>
      <c r="AA205" s="208" t="str">
        <f>IF(J205=2,Y205*T205/5,"")</f>
        <v/>
      </c>
      <c r="AB205" s="208" t="str">
        <f>IF(J205=3,Y205*T205/5,"")</f>
        <v/>
      </c>
      <c r="AC205" s="208" t="str">
        <f>IF(J205=4,Y205*T205/5,"")</f>
        <v/>
      </c>
      <c r="AD205" s="208">
        <f>IF(J205=5,Y205*T205/5,"")</f>
        <v>0</v>
      </c>
      <c r="AE205" s="213"/>
    </row>
    <row r="206" spans="2:31" ht="14.25" customHeight="1" thickTop="1" x14ac:dyDescent="0.2">
      <c r="B206" s="514"/>
      <c r="C206" s="517"/>
      <c r="D206" s="163"/>
      <c r="E206" s="136"/>
      <c r="F206" s="147" t="s">
        <v>251</v>
      </c>
      <c r="G206" s="148"/>
      <c r="H206" s="148"/>
      <c r="I206" s="148"/>
      <c r="J206" s="148">
        <v>1</v>
      </c>
      <c r="K206" s="148"/>
      <c r="L206" s="148" t="str">
        <f t="shared" si="143"/>
        <v/>
      </c>
      <c r="M206" s="148"/>
      <c r="N206" s="149"/>
      <c r="O206" s="227"/>
      <c r="P206" s="227"/>
      <c r="Q206" s="227"/>
      <c r="R206" s="228"/>
      <c r="S206" s="229"/>
      <c r="T206" s="229">
        <f>AE206</f>
        <v>0</v>
      </c>
      <c r="U206" s="150"/>
      <c r="V206" s="151"/>
      <c r="W206" s="152"/>
      <c r="X206" s="152"/>
      <c r="Y206" s="152"/>
      <c r="Z206" s="150">
        <f>SUM(Z205:Z205)</f>
        <v>0</v>
      </c>
      <c r="AA206" s="150"/>
      <c r="AB206" s="150"/>
      <c r="AC206" s="150"/>
      <c r="AD206" s="150"/>
      <c r="AE206" s="189">
        <f t="shared" ref="AE206:AE210" si="158">SUM(Z206:AD206)/100</f>
        <v>0</v>
      </c>
    </row>
    <row r="207" spans="2:31" ht="14.25" customHeight="1" x14ac:dyDescent="0.2">
      <c r="B207" s="514"/>
      <c r="C207" s="517"/>
      <c r="D207" s="163"/>
      <c r="E207" s="136"/>
      <c r="F207" s="131" t="s">
        <v>252</v>
      </c>
      <c r="G207" s="134"/>
      <c r="H207" s="134"/>
      <c r="I207" s="134"/>
      <c r="J207" s="134">
        <v>2</v>
      </c>
      <c r="K207" s="134"/>
      <c r="L207" s="134" t="str">
        <f t="shared" si="143"/>
        <v/>
      </c>
      <c r="M207" s="134"/>
      <c r="N207" s="138"/>
      <c r="O207" s="230"/>
      <c r="P207" s="230"/>
      <c r="Q207" s="230"/>
      <c r="R207" s="223"/>
      <c r="S207" s="224"/>
      <c r="T207" s="224">
        <f t="shared" ref="T207:T209" si="159">AE207</f>
        <v>0</v>
      </c>
      <c r="U207" s="144"/>
      <c r="V207" s="139"/>
      <c r="W207" s="140"/>
      <c r="X207" s="140"/>
      <c r="Y207" s="140"/>
      <c r="Z207" s="144"/>
      <c r="AA207" s="144">
        <f>SUM(AA205:AA205)</f>
        <v>0</v>
      </c>
      <c r="AB207" s="144"/>
      <c r="AC207" s="144"/>
      <c r="AD207" s="144"/>
      <c r="AE207" s="164">
        <f t="shared" si="158"/>
        <v>0</v>
      </c>
    </row>
    <row r="208" spans="2:31" ht="14.25" customHeight="1" x14ac:dyDescent="0.2">
      <c r="B208" s="514"/>
      <c r="C208" s="517"/>
      <c r="D208" s="163"/>
      <c r="E208" s="136"/>
      <c r="F208" s="131" t="s">
        <v>253</v>
      </c>
      <c r="G208" s="134"/>
      <c r="H208" s="134"/>
      <c r="I208" s="134"/>
      <c r="J208" s="134">
        <v>3</v>
      </c>
      <c r="K208" s="134"/>
      <c r="L208" s="134" t="str">
        <f t="shared" si="143"/>
        <v/>
      </c>
      <c r="M208" s="134"/>
      <c r="N208" s="138"/>
      <c r="O208" s="230"/>
      <c r="P208" s="230"/>
      <c r="Q208" s="230"/>
      <c r="R208" s="223"/>
      <c r="S208" s="224"/>
      <c r="T208" s="224">
        <f t="shared" si="159"/>
        <v>0</v>
      </c>
      <c r="U208" s="144"/>
      <c r="V208" s="139"/>
      <c r="W208" s="140"/>
      <c r="X208" s="140"/>
      <c r="Y208" s="140"/>
      <c r="Z208" s="144"/>
      <c r="AA208" s="144"/>
      <c r="AB208" s="144">
        <f>SUM(AB205:AB205)</f>
        <v>0</v>
      </c>
      <c r="AC208" s="144"/>
      <c r="AD208" s="144"/>
      <c r="AE208" s="164">
        <f t="shared" si="158"/>
        <v>0</v>
      </c>
    </row>
    <row r="209" spans="2:31" ht="14.25" customHeight="1" x14ac:dyDescent="0.2">
      <c r="B209" s="514"/>
      <c r="C209" s="517"/>
      <c r="D209" s="163"/>
      <c r="E209" s="136"/>
      <c r="F209" s="131" t="s">
        <v>254</v>
      </c>
      <c r="G209" s="134"/>
      <c r="H209" s="134"/>
      <c r="I209" s="134"/>
      <c r="J209" s="134">
        <v>4</v>
      </c>
      <c r="K209" s="134"/>
      <c r="L209" s="134" t="str">
        <f t="shared" si="143"/>
        <v/>
      </c>
      <c r="M209" s="134"/>
      <c r="N209" s="138"/>
      <c r="O209" s="230"/>
      <c r="P209" s="230"/>
      <c r="Q209" s="230"/>
      <c r="R209" s="223"/>
      <c r="S209" s="224"/>
      <c r="T209" s="224">
        <f t="shared" si="159"/>
        <v>0</v>
      </c>
      <c r="U209" s="144"/>
      <c r="V209" s="139"/>
      <c r="W209" s="140"/>
      <c r="X209" s="140"/>
      <c r="Y209" s="140"/>
      <c r="Z209" s="144"/>
      <c r="AA209" s="144"/>
      <c r="AB209" s="144"/>
      <c r="AC209" s="144">
        <f>SUM(AC205:AC205)</f>
        <v>0</v>
      </c>
      <c r="AD209" s="144"/>
      <c r="AE209" s="164">
        <f t="shared" si="158"/>
        <v>0</v>
      </c>
    </row>
    <row r="210" spans="2:31" ht="14.25" customHeight="1" x14ac:dyDescent="0.2">
      <c r="B210" s="514"/>
      <c r="C210" s="517"/>
      <c r="D210" s="163"/>
      <c r="E210" s="136"/>
      <c r="F210" s="131" t="s">
        <v>255</v>
      </c>
      <c r="G210" s="134"/>
      <c r="H210" s="134"/>
      <c r="I210" s="134"/>
      <c r="J210" s="134">
        <v>5</v>
      </c>
      <c r="K210" s="134"/>
      <c r="L210" s="134" t="str">
        <f t="shared" si="143"/>
        <v/>
      </c>
      <c r="M210" s="134"/>
      <c r="N210" s="138"/>
      <c r="O210" s="230"/>
      <c r="P210" s="230"/>
      <c r="Q210" s="230"/>
      <c r="R210" s="223"/>
      <c r="S210" s="224"/>
      <c r="T210" s="224">
        <f>T143</f>
        <v>0</v>
      </c>
      <c r="U210" s="144"/>
      <c r="V210" s="139"/>
      <c r="W210" s="140"/>
      <c r="X210" s="140"/>
      <c r="Y210" s="140"/>
      <c r="Z210" s="144"/>
      <c r="AA210" s="144"/>
      <c r="AB210" s="144"/>
      <c r="AC210" s="144"/>
      <c r="AD210" s="144">
        <f>SUM(AD205:AD205)</f>
        <v>0</v>
      </c>
      <c r="AE210" s="164">
        <f t="shared" si="158"/>
        <v>0</v>
      </c>
    </row>
    <row r="211" spans="2:31" ht="14.25" customHeight="1" thickBot="1" x14ac:dyDescent="0.25">
      <c r="B211" s="514"/>
      <c r="C211" s="517"/>
      <c r="D211" s="165"/>
      <c r="E211" s="166"/>
      <c r="F211" s="167" t="s">
        <v>141</v>
      </c>
      <c r="G211" s="168"/>
      <c r="H211" s="168"/>
      <c r="I211" s="168"/>
      <c r="J211" s="168">
        <v>5</v>
      </c>
      <c r="K211" s="168"/>
      <c r="L211" s="168" t="str">
        <f t="shared" si="143"/>
        <v/>
      </c>
      <c r="M211" s="168"/>
      <c r="N211" s="169">
        <f>SUM(N205)</f>
        <v>72</v>
      </c>
      <c r="O211" s="231"/>
      <c r="P211" s="231"/>
      <c r="Q211" s="231"/>
      <c r="R211" s="232"/>
      <c r="S211" s="233"/>
      <c r="T211" s="233"/>
      <c r="U211" s="170"/>
      <c r="V211" s="171">
        <f>SUM(V205:V205)</f>
        <v>72</v>
      </c>
      <c r="W211" s="172"/>
      <c r="X211" s="172"/>
      <c r="Y211" s="172"/>
      <c r="Z211" s="170"/>
      <c r="AA211" s="170"/>
      <c r="AB211" s="170"/>
      <c r="AC211" s="170"/>
      <c r="AD211" s="170"/>
      <c r="AE211" s="177">
        <f>SUM(AE206:AE210)</f>
        <v>0</v>
      </c>
    </row>
    <row r="212" spans="2:31" ht="14.25" customHeight="1" x14ac:dyDescent="0.2">
      <c r="B212" s="514"/>
      <c r="C212" s="517"/>
      <c r="D212" s="513">
        <v>2</v>
      </c>
      <c r="E212" s="511" t="s">
        <v>133</v>
      </c>
      <c r="F212" s="153" t="s">
        <v>134</v>
      </c>
      <c r="G212" s="154">
        <v>1</v>
      </c>
      <c r="H212" s="154" t="s">
        <v>10</v>
      </c>
      <c r="I212" s="154" t="s">
        <v>176</v>
      </c>
      <c r="J212" s="154">
        <v>5</v>
      </c>
      <c r="K212" s="154" t="s">
        <v>23</v>
      </c>
      <c r="L212" s="154">
        <f t="shared" si="143"/>
        <v>11.25</v>
      </c>
      <c r="M212" s="154">
        <v>100</v>
      </c>
      <c r="N212" s="155">
        <f>IF(H212="必修",L212*M212/100,IF(T212=0,0,L212*M212/100))</f>
        <v>11.25</v>
      </c>
      <c r="O212" s="221">
        <f>'5年生'!Q160</f>
        <v>0</v>
      </c>
      <c r="P212" s="221">
        <f>'5年生'!R160</f>
        <v>0</v>
      </c>
      <c r="Q212" s="221">
        <f>'5年生'!S160</f>
        <v>0</v>
      </c>
      <c r="R212" s="221">
        <f>'5年生'!T160</f>
        <v>0</v>
      </c>
      <c r="S212" s="222">
        <f>'5年生'!O160</f>
        <v>0</v>
      </c>
      <c r="T212" s="222">
        <f>'5年生'!P160</f>
        <v>0</v>
      </c>
      <c r="U212" s="156" t="str">
        <f>IF(S212="30分未満",1,IF(S212="30分～1時間",2,IF(S212="1～2時間",3,IF(S212="2～3時間",4,IF(S212="3時間以上",5,IF(S212=0,""))))))</f>
        <v/>
      </c>
      <c r="V212" s="157">
        <f>L212*M212/100</f>
        <v>11.25</v>
      </c>
      <c r="W212" s="159">
        <f>V212/$N$36*100</f>
        <v>3.5714285714285712</v>
      </c>
      <c r="X212" s="159">
        <f>V212</f>
        <v>11.25</v>
      </c>
      <c r="Y212" s="160">
        <f>X212/$N$220*100</f>
        <v>13.513513513513514</v>
      </c>
      <c r="Z212" s="156" t="str">
        <f>IF(J212=1,Y212*T212/5,"")</f>
        <v/>
      </c>
      <c r="AA212" s="156" t="str">
        <f>IF(J212=2,Y212*T212/5,"")</f>
        <v/>
      </c>
      <c r="AB212" s="156" t="str">
        <f>IF(J212=3,Y212*T212/5,"")</f>
        <v/>
      </c>
      <c r="AC212" s="156" t="str">
        <f>IF(J212=4,Y212*T212/5,"")</f>
        <v/>
      </c>
      <c r="AD212" s="156">
        <f>IF(J212=5,Y212*T212/5,"")</f>
        <v>0</v>
      </c>
      <c r="AE212" s="161"/>
    </row>
    <row r="213" spans="2:31" ht="14.25" customHeight="1" thickBot="1" x14ac:dyDescent="0.25">
      <c r="B213" s="514"/>
      <c r="C213" s="517"/>
      <c r="D213" s="514"/>
      <c r="E213" s="512"/>
      <c r="F213" s="198" t="s">
        <v>135</v>
      </c>
      <c r="G213" s="192">
        <v>2</v>
      </c>
      <c r="H213" s="192" t="s">
        <v>177</v>
      </c>
      <c r="I213" s="192" t="s">
        <v>11</v>
      </c>
      <c r="J213" s="192">
        <v>4</v>
      </c>
      <c r="K213" s="192" t="s">
        <v>6</v>
      </c>
      <c r="L213" s="192">
        <f t="shared" si="143"/>
        <v>45</v>
      </c>
      <c r="M213" s="192">
        <v>100</v>
      </c>
      <c r="N213" s="193">
        <f>IF(H213="必修",L213*M213/100,IF(T213=0,0,L213*M213/100))</f>
        <v>0</v>
      </c>
      <c r="O213" s="225">
        <f>'4年生'!Q94</f>
        <v>0</v>
      </c>
      <c r="P213" s="225">
        <f>'4年生'!R94</f>
        <v>0</v>
      </c>
      <c r="Q213" s="225">
        <f>'4年生'!S94</f>
        <v>0</v>
      </c>
      <c r="R213" s="225">
        <f>'4年生'!T94</f>
        <v>0</v>
      </c>
      <c r="S213" s="226">
        <f>'4年生'!O94</f>
        <v>0</v>
      </c>
      <c r="T213" s="226">
        <f>'4年生'!P94</f>
        <v>0</v>
      </c>
      <c r="U213" s="194" t="str">
        <f>IF(S213="30分未満",1,IF(S213="30分～1時間",2,IF(S213="1～2時間",3,IF(S213="2～3時間",4,IF(S213="3時間以上",5,IF(S213=0,""))))))</f>
        <v/>
      </c>
      <c r="V213" s="199">
        <f>L213*M213/100</f>
        <v>45</v>
      </c>
      <c r="W213" s="196">
        <f>V213/$N$36*100</f>
        <v>14.285714285714285</v>
      </c>
      <c r="X213" s="196">
        <f>V213</f>
        <v>45</v>
      </c>
      <c r="Y213" s="197">
        <f>X213/$N$220*100</f>
        <v>54.054054054054056</v>
      </c>
      <c r="Z213" s="194" t="str">
        <f>IF(J213=1,Y213*T213/5,"")</f>
        <v/>
      </c>
      <c r="AA213" s="194" t="str">
        <f>IF(J213=2,Y213*T213/5,"")</f>
        <v/>
      </c>
      <c r="AB213" s="194" t="str">
        <f>IF(J213=3,Y213*T213/5,"")</f>
        <v/>
      </c>
      <c r="AC213" s="194">
        <f>IF(J213=4,Y213*T213/5,"")</f>
        <v>0</v>
      </c>
      <c r="AD213" s="194" t="str">
        <f>IF(J213=5,Y213*T213/5,"")</f>
        <v/>
      </c>
      <c r="AE213" s="200"/>
    </row>
    <row r="214" spans="2:31" ht="14.25" customHeight="1" thickTop="1" x14ac:dyDescent="0.2">
      <c r="B214" s="514"/>
      <c r="C214" s="517"/>
      <c r="D214" s="163"/>
      <c r="E214" s="136"/>
      <c r="F214" s="147" t="s">
        <v>256</v>
      </c>
      <c r="G214" s="148"/>
      <c r="H214" s="148"/>
      <c r="I214" s="148"/>
      <c r="J214" s="148">
        <v>1</v>
      </c>
      <c r="K214" s="148"/>
      <c r="L214" s="148" t="str">
        <f t="shared" si="143"/>
        <v/>
      </c>
      <c r="M214" s="148"/>
      <c r="N214" s="149"/>
      <c r="O214" s="227"/>
      <c r="P214" s="227"/>
      <c r="Q214" s="227"/>
      <c r="R214" s="228"/>
      <c r="S214" s="229"/>
      <c r="T214" s="229">
        <f>AE214</f>
        <v>0</v>
      </c>
      <c r="U214" s="150"/>
      <c r="V214" s="151"/>
      <c r="W214" s="152"/>
      <c r="X214" s="152"/>
      <c r="Y214" s="152"/>
      <c r="Z214" s="150">
        <f>SUM(Z212:Z213)</f>
        <v>0</v>
      </c>
      <c r="AA214" s="150"/>
      <c r="AB214" s="150"/>
      <c r="AC214" s="150"/>
      <c r="AD214" s="150"/>
      <c r="AE214" s="189">
        <f t="shared" ref="AE214:AE218" si="160">SUM(Z214:AD214)/100</f>
        <v>0</v>
      </c>
    </row>
    <row r="215" spans="2:31" ht="14.25" customHeight="1" x14ac:dyDescent="0.2">
      <c r="B215" s="514"/>
      <c r="C215" s="517"/>
      <c r="D215" s="163"/>
      <c r="E215" s="136"/>
      <c r="F215" s="131" t="s">
        <v>257</v>
      </c>
      <c r="G215" s="134"/>
      <c r="H215" s="134"/>
      <c r="I215" s="134"/>
      <c r="J215" s="134">
        <v>2</v>
      </c>
      <c r="K215" s="134"/>
      <c r="L215" s="134" t="str">
        <f t="shared" si="143"/>
        <v/>
      </c>
      <c r="M215" s="134"/>
      <c r="N215" s="138"/>
      <c r="O215" s="230"/>
      <c r="P215" s="230"/>
      <c r="Q215" s="230"/>
      <c r="R215" s="223"/>
      <c r="S215" s="224"/>
      <c r="T215" s="224">
        <f t="shared" ref="T215:T218" si="161">AE215</f>
        <v>0</v>
      </c>
      <c r="U215" s="144"/>
      <c r="V215" s="139"/>
      <c r="W215" s="140"/>
      <c r="X215" s="140"/>
      <c r="Y215" s="140"/>
      <c r="Z215" s="144"/>
      <c r="AA215" s="144">
        <f>SUM(AA212:AA213)</f>
        <v>0</v>
      </c>
      <c r="AB215" s="144"/>
      <c r="AC215" s="144"/>
      <c r="AD215" s="144"/>
      <c r="AE215" s="164">
        <f t="shared" si="160"/>
        <v>0</v>
      </c>
    </row>
    <row r="216" spans="2:31" ht="14.25" customHeight="1" x14ac:dyDescent="0.2">
      <c r="B216" s="514"/>
      <c r="C216" s="517"/>
      <c r="D216" s="163"/>
      <c r="E216" s="136"/>
      <c r="F216" s="131" t="s">
        <v>258</v>
      </c>
      <c r="G216" s="134"/>
      <c r="H216" s="134"/>
      <c r="I216" s="134"/>
      <c r="J216" s="134">
        <v>3</v>
      </c>
      <c r="K216" s="134"/>
      <c r="L216" s="134" t="str">
        <f t="shared" si="143"/>
        <v/>
      </c>
      <c r="M216" s="134"/>
      <c r="N216" s="138"/>
      <c r="O216" s="230"/>
      <c r="P216" s="230"/>
      <c r="Q216" s="230"/>
      <c r="R216" s="223"/>
      <c r="S216" s="224"/>
      <c r="T216" s="224">
        <f t="shared" si="161"/>
        <v>0</v>
      </c>
      <c r="U216" s="144"/>
      <c r="V216" s="139"/>
      <c r="W216" s="140"/>
      <c r="X216" s="140"/>
      <c r="Y216" s="140"/>
      <c r="Z216" s="144"/>
      <c r="AA216" s="144"/>
      <c r="AB216" s="144">
        <f>SUM(AB212:AB213)</f>
        <v>0</v>
      </c>
      <c r="AC216" s="144"/>
      <c r="AD216" s="144"/>
      <c r="AE216" s="164">
        <f t="shared" si="160"/>
        <v>0</v>
      </c>
    </row>
    <row r="217" spans="2:31" ht="14.25" customHeight="1" x14ac:dyDescent="0.2">
      <c r="B217" s="514"/>
      <c r="C217" s="517"/>
      <c r="D217" s="163"/>
      <c r="E217" s="136"/>
      <c r="F217" s="131" t="s">
        <v>259</v>
      </c>
      <c r="G217" s="134"/>
      <c r="H217" s="134"/>
      <c r="I217" s="134"/>
      <c r="J217" s="134">
        <v>4</v>
      </c>
      <c r="K217" s="134"/>
      <c r="L217" s="134" t="str">
        <f t="shared" si="143"/>
        <v/>
      </c>
      <c r="M217" s="134"/>
      <c r="N217" s="138"/>
      <c r="O217" s="230"/>
      <c r="P217" s="230"/>
      <c r="Q217" s="230"/>
      <c r="R217" s="223"/>
      <c r="S217" s="224"/>
      <c r="T217" s="224">
        <f t="shared" si="161"/>
        <v>0</v>
      </c>
      <c r="U217" s="144"/>
      <c r="V217" s="139"/>
      <c r="W217" s="140"/>
      <c r="X217" s="140"/>
      <c r="Y217" s="140"/>
      <c r="Z217" s="144"/>
      <c r="AA217" s="144"/>
      <c r="AB217" s="144"/>
      <c r="AC217" s="144">
        <f>SUM(AC212:AC213)</f>
        <v>0</v>
      </c>
      <c r="AD217" s="144"/>
      <c r="AE217" s="164">
        <f t="shared" si="160"/>
        <v>0</v>
      </c>
    </row>
    <row r="218" spans="2:31" ht="14.25" customHeight="1" x14ac:dyDescent="0.2">
      <c r="B218" s="514"/>
      <c r="C218" s="517"/>
      <c r="D218" s="163"/>
      <c r="E218" s="136"/>
      <c r="F218" s="131" t="s">
        <v>260</v>
      </c>
      <c r="G218" s="134"/>
      <c r="H218" s="134"/>
      <c r="I218" s="134"/>
      <c r="J218" s="134">
        <v>5</v>
      </c>
      <c r="K218" s="134"/>
      <c r="L218" s="134" t="str">
        <f t="shared" si="143"/>
        <v/>
      </c>
      <c r="M218" s="134"/>
      <c r="N218" s="138"/>
      <c r="O218" s="230"/>
      <c r="P218" s="230"/>
      <c r="Q218" s="230"/>
      <c r="R218" s="223"/>
      <c r="S218" s="224"/>
      <c r="T218" s="224">
        <f t="shared" si="161"/>
        <v>0</v>
      </c>
      <c r="U218" s="144"/>
      <c r="V218" s="139"/>
      <c r="W218" s="140"/>
      <c r="X218" s="140"/>
      <c r="Y218" s="140"/>
      <c r="Z218" s="144"/>
      <c r="AA218" s="144"/>
      <c r="AB218" s="144"/>
      <c r="AC218" s="144"/>
      <c r="AD218" s="144">
        <f>SUM(AD212:AD213)</f>
        <v>0</v>
      </c>
      <c r="AE218" s="164">
        <f t="shared" si="160"/>
        <v>0</v>
      </c>
    </row>
    <row r="219" spans="2:31" ht="14.25" customHeight="1" x14ac:dyDescent="0.2">
      <c r="B219" s="514"/>
      <c r="C219" s="517"/>
      <c r="D219" s="163"/>
      <c r="E219" s="136"/>
      <c r="F219" s="131" t="s">
        <v>142</v>
      </c>
      <c r="G219" s="134"/>
      <c r="H219" s="134"/>
      <c r="I219" s="134"/>
      <c r="J219" s="134">
        <v>5</v>
      </c>
      <c r="K219" s="134"/>
      <c r="L219" s="134" t="str">
        <f t="shared" si="143"/>
        <v/>
      </c>
      <c r="M219" s="134"/>
      <c r="N219" s="138">
        <f>SUM(N212:N213)</f>
        <v>11.25</v>
      </c>
      <c r="O219" s="230"/>
      <c r="P219" s="230"/>
      <c r="Q219" s="230"/>
      <c r="R219" s="223"/>
      <c r="S219" s="224"/>
      <c r="T219" s="224"/>
      <c r="U219" s="144"/>
      <c r="V219" s="139">
        <f>SUM(V212:V213)</f>
        <v>56.25</v>
      </c>
      <c r="W219" s="140"/>
      <c r="X219" s="140"/>
      <c r="Y219" s="140"/>
      <c r="Z219" s="144"/>
      <c r="AA219" s="144"/>
      <c r="AB219" s="144"/>
      <c r="AC219" s="144"/>
      <c r="AD219" s="144"/>
      <c r="AE219" s="178">
        <f>SUM(AE214:AE218)</f>
        <v>0</v>
      </c>
    </row>
    <row r="220" spans="2:31" ht="14.25" customHeight="1" thickBot="1" x14ac:dyDescent="0.25">
      <c r="B220" s="515"/>
      <c r="C220" s="518"/>
      <c r="D220" s="165"/>
      <c r="E220" s="166"/>
      <c r="F220" s="167" t="s">
        <v>143</v>
      </c>
      <c r="G220" s="168"/>
      <c r="H220" s="168"/>
      <c r="I220" s="168"/>
      <c r="J220" s="168">
        <v>5</v>
      </c>
      <c r="K220" s="168"/>
      <c r="L220" s="168" t="str">
        <f t="shared" si="143"/>
        <v/>
      </c>
      <c r="M220" s="168"/>
      <c r="N220" s="169">
        <f>N211+N219</f>
        <v>83.25</v>
      </c>
      <c r="O220" s="231"/>
      <c r="P220" s="231"/>
      <c r="Q220" s="231"/>
      <c r="R220" s="232"/>
      <c r="S220" s="233"/>
      <c r="T220" s="233"/>
      <c r="U220" s="170"/>
      <c r="V220" s="171">
        <f>$V$211+$V$219</f>
        <v>128.25</v>
      </c>
      <c r="W220" s="172"/>
      <c r="X220" s="172"/>
      <c r="Y220" s="172"/>
      <c r="Z220" s="170">
        <f>SUM(Z206:Z210)+SUM(Z214:Z218)</f>
        <v>0</v>
      </c>
      <c r="AA220" s="170">
        <f t="shared" ref="AA220:AD220" si="162">SUM(AA206:AA210)+SUM(AA214:AA218)</f>
        <v>0</v>
      </c>
      <c r="AB220" s="170">
        <f t="shared" si="162"/>
        <v>0</v>
      </c>
      <c r="AC220" s="170">
        <f t="shared" si="162"/>
        <v>0</v>
      </c>
      <c r="AD220" s="170">
        <f t="shared" si="162"/>
        <v>0</v>
      </c>
      <c r="AE220" s="173">
        <f>AE211+AE219</f>
        <v>0</v>
      </c>
    </row>
    <row r="221" spans="2:31" ht="14.25" customHeight="1" x14ac:dyDescent="0.2">
      <c r="B221" s="113"/>
      <c r="C221" s="114"/>
      <c r="D221" s="113"/>
      <c r="E221" s="113"/>
      <c r="F221" s="29"/>
      <c r="G221" s="112"/>
      <c r="H221" s="112"/>
      <c r="I221" s="112"/>
      <c r="J221" s="112"/>
      <c r="K221" s="112"/>
      <c r="L221" s="112"/>
      <c r="M221" s="112"/>
      <c r="N221" s="55"/>
      <c r="O221" s="29"/>
      <c r="P221" s="29"/>
      <c r="Q221" s="29"/>
      <c r="R221" s="48"/>
      <c r="S221" s="56"/>
      <c r="T221" s="56"/>
      <c r="U221" s="29"/>
      <c r="V221" s="112"/>
      <c r="W221" s="29"/>
      <c r="X221" s="29"/>
      <c r="Y221" s="29"/>
      <c r="Z221" s="29"/>
      <c r="AA221" s="29"/>
      <c r="AB221" s="29"/>
      <c r="AC221" s="29"/>
      <c r="AD221" s="29"/>
      <c r="AE221" s="30"/>
    </row>
    <row r="222" spans="2:31" ht="14.25" customHeight="1" x14ac:dyDescent="0.2">
      <c r="B222" s="113"/>
      <c r="C222" s="114"/>
      <c r="D222" s="113"/>
      <c r="E222" s="113"/>
      <c r="F222" s="29"/>
      <c r="G222" s="112"/>
      <c r="H222" s="112"/>
      <c r="I222" s="112"/>
      <c r="J222" s="112"/>
      <c r="K222" s="112"/>
      <c r="L222" s="112"/>
      <c r="M222" s="112"/>
      <c r="N222" s="55"/>
      <c r="O222" s="29"/>
      <c r="P222" s="29"/>
      <c r="Q222" s="29"/>
      <c r="R222" s="48"/>
      <c r="S222" s="56"/>
      <c r="T222" s="56"/>
      <c r="U222" s="29"/>
      <c r="V222" s="112"/>
      <c r="W222" s="29"/>
      <c r="X222" s="29"/>
      <c r="Y222" s="29"/>
      <c r="Z222" s="29"/>
      <c r="AA222" s="29"/>
      <c r="AB222" s="29"/>
      <c r="AC222" s="29"/>
      <c r="AD222" s="29"/>
      <c r="AE222" s="30"/>
    </row>
    <row r="223" spans="2:31" ht="14.25" customHeight="1" x14ac:dyDescent="0.2">
      <c r="B223" s="113"/>
      <c r="C223" s="114"/>
      <c r="D223" s="113"/>
      <c r="E223" s="113"/>
      <c r="F223" s="29"/>
      <c r="G223" s="112"/>
      <c r="H223" s="112"/>
      <c r="I223" s="112"/>
      <c r="J223" s="112"/>
      <c r="K223" s="112"/>
      <c r="L223" s="112"/>
      <c r="M223" s="112"/>
      <c r="N223" s="55"/>
      <c r="O223" s="29"/>
      <c r="P223" s="29"/>
      <c r="Q223" s="29"/>
      <c r="R223" s="48"/>
      <c r="S223" s="56"/>
      <c r="T223" s="56"/>
      <c r="U223" s="29"/>
      <c r="V223" s="112"/>
      <c r="W223" s="29"/>
      <c r="X223" s="29"/>
      <c r="Y223" s="29"/>
      <c r="Z223" s="29"/>
      <c r="AA223" s="29"/>
      <c r="AB223" s="29"/>
      <c r="AC223" s="29"/>
      <c r="AD223" s="29"/>
      <c r="AE223" s="30"/>
    </row>
    <row r="224" spans="2:31" ht="14.25" customHeight="1" x14ac:dyDescent="0.2">
      <c r="Q224" s="524" t="s">
        <v>278</v>
      </c>
      <c r="R224" s="524"/>
      <c r="T224" s="525" t="s">
        <v>279</v>
      </c>
      <c r="U224" s="525"/>
      <c r="W224" s="524" t="s">
        <v>280</v>
      </c>
      <c r="X224" s="524"/>
      <c r="Y224" s="524"/>
      <c r="Z224" s="524"/>
      <c r="AA224" s="524"/>
      <c r="AB224" s="524"/>
      <c r="AC224" s="524"/>
      <c r="AD224" s="524"/>
      <c r="AE224" s="524"/>
    </row>
    <row r="225" spans="7:31" ht="14.25" customHeight="1" x14ac:dyDescent="0.2">
      <c r="G225" s="1"/>
      <c r="H225" s="1"/>
      <c r="I225" s="1"/>
      <c r="J225" s="1"/>
      <c r="K225" s="1"/>
      <c r="L225" s="1"/>
      <c r="M225" s="1"/>
      <c r="Q225" s="131"/>
      <c r="R225" s="131" t="s">
        <v>168</v>
      </c>
      <c r="T225" s="137" t="s">
        <v>169</v>
      </c>
      <c r="U225" s="131" t="s">
        <v>168</v>
      </c>
      <c r="W225" s="214" t="s">
        <v>273</v>
      </c>
      <c r="X225" s="134" t="s">
        <v>151</v>
      </c>
      <c r="Y225" s="134" t="s">
        <v>152</v>
      </c>
      <c r="Z225" s="134" t="s">
        <v>153</v>
      </c>
      <c r="AA225" s="134" t="s">
        <v>154</v>
      </c>
      <c r="AB225" s="134" t="s">
        <v>155</v>
      </c>
      <c r="AC225" s="214" t="s">
        <v>274</v>
      </c>
      <c r="AD225" s="214" t="s">
        <v>275</v>
      </c>
      <c r="AE225" s="134" t="s">
        <v>276</v>
      </c>
    </row>
    <row r="226" spans="7:31" ht="14.25" customHeight="1" x14ac:dyDescent="0.2">
      <c r="G226" s="1"/>
      <c r="H226" s="1"/>
      <c r="I226" s="1"/>
      <c r="J226" s="1"/>
      <c r="K226" s="1"/>
      <c r="L226" s="1"/>
      <c r="M226" s="1"/>
      <c r="Q226" s="131" t="s">
        <v>170</v>
      </c>
      <c r="R226" s="145">
        <f>COUNTIF(R9:R220,"&gt;=80")+COUNTIF(R9:R220,"優")</f>
        <v>2</v>
      </c>
      <c r="T226" s="137" t="s">
        <v>163</v>
      </c>
      <c r="U226" s="131">
        <f>COUNTIF(U9:U220,1)</f>
        <v>0</v>
      </c>
      <c r="W226" s="134" t="s">
        <v>136</v>
      </c>
      <c r="X226" s="135">
        <f>Z48</f>
        <v>0</v>
      </c>
      <c r="Y226" s="134">
        <f>AA48</f>
        <v>0</v>
      </c>
      <c r="Z226" s="134">
        <f>AB48</f>
        <v>0</v>
      </c>
      <c r="AA226" s="134">
        <f>AC48</f>
        <v>0</v>
      </c>
      <c r="AB226" s="134">
        <f>AD48</f>
        <v>0</v>
      </c>
      <c r="AC226" s="134">
        <f>$V$36+$V$47</f>
        <v>832.5</v>
      </c>
      <c r="AD226" s="138">
        <f>SUM(X226:AB226)</f>
        <v>0</v>
      </c>
      <c r="AE226" s="134">
        <f t="shared" ref="AE226:AE232" si="163">AD226*AC226/$AC$233</f>
        <v>0</v>
      </c>
    </row>
    <row r="227" spans="7:31" ht="14.25" customHeight="1" x14ac:dyDescent="0.2">
      <c r="G227" s="1"/>
      <c r="H227" s="1"/>
      <c r="I227" s="1"/>
      <c r="J227" s="1"/>
      <c r="K227" s="1"/>
      <c r="L227" s="1"/>
      <c r="M227" s="1"/>
      <c r="Q227" s="131" t="s">
        <v>171</v>
      </c>
      <c r="R227" s="145">
        <f>COUNTIF(R9:R220,"&gt;=70")-COUNTIF(R9:R220,"&gt;=80")+COUNTIF(R9:R220,"良")</f>
        <v>0</v>
      </c>
      <c r="T227" s="137" t="s">
        <v>164</v>
      </c>
      <c r="U227" s="131">
        <f>COUNTIF(U9:U220,2)</f>
        <v>0</v>
      </c>
      <c r="W227" s="134" t="s">
        <v>139</v>
      </c>
      <c r="X227" s="135">
        <f>Z63</f>
        <v>0</v>
      </c>
      <c r="Y227" s="134">
        <f>AA63</f>
        <v>0</v>
      </c>
      <c r="Z227" s="134">
        <f>AB63</f>
        <v>0</v>
      </c>
      <c r="AA227" s="134">
        <f>AC63</f>
        <v>0</v>
      </c>
      <c r="AB227" s="134">
        <f>AD63</f>
        <v>0</v>
      </c>
      <c r="AC227" s="134">
        <f>$V$55+$V$62</f>
        <v>22.5</v>
      </c>
      <c r="AD227" s="138">
        <f t="shared" ref="AD227:AD232" si="164">SUM(X227:AB227)</f>
        <v>0</v>
      </c>
      <c r="AE227" s="134">
        <f t="shared" si="163"/>
        <v>0</v>
      </c>
    </row>
    <row r="228" spans="7:31" ht="14.25" customHeight="1" x14ac:dyDescent="0.2">
      <c r="G228" s="1"/>
      <c r="H228" s="1"/>
      <c r="I228" s="1"/>
      <c r="J228" s="1"/>
      <c r="K228" s="1"/>
      <c r="L228" s="1"/>
      <c r="M228" s="1"/>
      <c r="Q228" s="131" t="s">
        <v>172</v>
      </c>
      <c r="R228" s="145">
        <f>COUNTIF(R9:R220,"&gt;=60")-COUNTIF(R9:R220,"&gt;=70")+COUNTIF(R9:R220,"可")</f>
        <v>0</v>
      </c>
      <c r="T228" s="137" t="s">
        <v>165</v>
      </c>
      <c r="U228" s="131">
        <f>COUNTIF(U9:U220,3)</f>
        <v>0</v>
      </c>
      <c r="W228" s="134" t="s">
        <v>146</v>
      </c>
      <c r="X228" s="135">
        <f>Z104</f>
        <v>0</v>
      </c>
      <c r="Y228" s="134">
        <f>AA104</f>
        <v>0</v>
      </c>
      <c r="Z228" s="134">
        <f>AB104</f>
        <v>0</v>
      </c>
      <c r="AA228" s="134">
        <f>AC104</f>
        <v>0</v>
      </c>
      <c r="AB228" s="134">
        <f>AD104</f>
        <v>0</v>
      </c>
      <c r="AC228" s="134">
        <f>$V$92+$V$103</f>
        <v>1035</v>
      </c>
      <c r="AD228" s="138">
        <f t="shared" si="164"/>
        <v>0</v>
      </c>
      <c r="AE228" s="134">
        <f t="shared" si="163"/>
        <v>0</v>
      </c>
    </row>
    <row r="229" spans="7:31" ht="14.25" customHeight="1" x14ac:dyDescent="0.2">
      <c r="G229" s="1"/>
      <c r="H229" s="1"/>
      <c r="I229" s="1"/>
      <c r="J229" s="1"/>
      <c r="K229" s="1"/>
      <c r="L229" s="1"/>
      <c r="M229" s="1"/>
      <c r="Q229" s="131" t="s">
        <v>173</v>
      </c>
      <c r="R229" s="145">
        <f>COUNTIF(R9:R220,"&gt;1")-COUNTIF(R9:R220,"&gt;=60")+COUNTIF(R9:R220,"不可")</f>
        <v>0</v>
      </c>
      <c r="T229" s="137" t="s">
        <v>166</v>
      </c>
      <c r="U229" s="131">
        <f>COUNTIF(U9:U220,4)</f>
        <v>0</v>
      </c>
      <c r="W229" s="134" t="s">
        <v>147</v>
      </c>
      <c r="X229" s="135">
        <f>Z167</f>
        <v>0</v>
      </c>
      <c r="Y229" s="134">
        <f>AA167</f>
        <v>0</v>
      </c>
      <c r="Z229" s="134">
        <f>AB167</f>
        <v>0</v>
      </c>
      <c r="AA229" s="134">
        <f>AC167</f>
        <v>0</v>
      </c>
      <c r="AB229" s="134">
        <f>AD167</f>
        <v>0</v>
      </c>
      <c r="AC229" s="134">
        <f>$V$166+$V$158+$V$149+$V$134</f>
        <v>1129.5</v>
      </c>
      <c r="AD229" s="138">
        <f t="shared" si="164"/>
        <v>0</v>
      </c>
      <c r="AE229" s="134">
        <f t="shared" si="163"/>
        <v>0</v>
      </c>
    </row>
    <row r="230" spans="7:31" ht="14.25" customHeight="1" x14ac:dyDescent="0.2">
      <c r="G230" s="1"/>
      <c r="H230" s="1"/>
      <c r="I230" s="1"/>
      <c r="J230" s="1"/>
      <c r="K230" s="1"/>
      <c r="L230" s="1"/>
      <c r="M230" s="1"/>
      <c r="T230" s="137" t="s">
        <v>167</v>
      </c>
      <c r="U230" s="131">
        <f>COUNTIF(U9:U220,5)</f>
        <v>0</v>
      </c>
      <c r="W230" s="134" t="s">
        <v>148</v>
      </c>
      <c r="X230" s="135">
        <f>Z182</f>
        <v>0</v>
      </c>
      <c r="Y230" s="134">
        <f>AA182</f>
        <v>0</v>
      </c>
      <c r="Z230" s="134">
        <f>AB182</f>
        <v>0</v>
      </c>
      <c r="AA230" s="134">
        <f>AC182</f>
        <v>0</v>
      </c>
      <c r="AB230" s="134">
        <f>AD182</f>
        <v>0</v>
      </c>
      <c r="AC230" s="134">
        <f>$V$174+$V$181</f>
        <v>90</v>
      </c>
      <c r="AD230" s="138">
        <f t="shared" si="164"/>
        <v>0</v>
      </c>
      <c r="AE230" s="134">
        <f t="shared" si="163"/>
        <v>0</v>
      </c>
    </row>
    <row r="231" spans="7:31" ht="14.25" customHeight="1" x14ac:dyDescent="0.2">
      <c r="G231" s="1"/>
      <c r="H231" s="1"/>
      <c r="I231" s="1"/>
      <c r="J231" s="1"/>
      <c r="K231" s="1"/>
      <c r="L231" s="1"/>
      <c r="M231" s="1"/>
      <c r="W231" s="134" t="s">
        <v>149</v>
      </c>
      <c r="X231" s="135">
        <f>Z204</f>
        <v>0</v>
      </c>
      <c r="Y231" s="134">
        <f>AA204</f>
        <v>0</v>
      </c>
      <c r="Z231" s="134">
        <f>AB204</f>
        <v>0</v>
      </c>
      <c r="AA231" s="134">
        <f>AC204</f>
        <v>0</v>
      </c>
      <c r="AB231" s="134">
        <f>AD204</f>
        <v>0</v>
      </c>
      <c r="AC231" s="134">
        <f>$V$189+$V$203</f>
        <v>486</v>
      </c>
      <c r="AD231" s="138">
        <f t="shared" si="164"/>
        <v>0</v>
      </c>
      <c r="AE231" s="134">
        <f t="shared" si="163"/>
        <v>0</v>
      </c>
    </row>
    <row r="232" spans="7:31" ht="14.25" customHeight="1" x14ac:dyDescent="0.2">
      <c r="G232" s="1"/>
      <c r="H232" s="1"/>
      <c r="I232" s="1"/>
      <c r="J232" s="1"/>
      <c r="K232" s="1"/>
      <c r="L232" s="1"/>
      <c r="M232" s="1"/>
      <c r="Q232" s="526" t="s">
        <v>281</v>
      </c>
      <c r="R232" s="527"/>
      <c r="S232" s="527"/>
      <c r="T232" s="527"/>
      <c r="U232" s="528"/>
      <c r="W232" s="134" t="s">
        <v>150</v>
      </c>
      <c r="X232" s="135">
        <f>Z220</f>
        <v>0</v>
      </c>
      <c r="Y232" s="134">
        <f>AA220</f>
        <v>0</v>
      </c>
      <c r="Z232" s="134">
        <f>AB220</f>
        <v>0</v>
      </c>
      <c r="AA232" s="134">
        <f>AC220</f>
        <v>0</v>
      </c>
      <c r="AB232" s="134">
        <f>AD220</f>
        <v>0</v>
      </c>
      <c r="AC232" s="134">
        <f>$V$211+$V$219</f>
        <v>128.25</v>
      </c>
      <c r="AD232" s="138">
        <f t="shared" si="164"/>
        <v>0</v>
      </c>
      <c r="AE232" s="134">
        <f t="shared" si="163"/>
        <v>0</v>
      </c>
    </row>
    <row r="233" spans="7:31" ht="14.25" customHeight="1" x14ac:dyDescent="0.2">
      <c r="G233" s="1"/>
      <c r="H233" s="1"/>
      <c r="I233" s="1"/>
      <c r="J233" s="1"/>
      <c r="K233" s="1"/>
      <c r="L233" s="1"/>
      <c r="M233" s="1"/>
      <c r="Q233" s="529"/>
      <c r="R233" s="530"/>
      <c r="S233" s="530"/>
      <c r="T233" s="530"/>
      <c r="U233" s="531"/>
      <c r="W233" s="131"/>
      <c r="X233" s="131"/>
      <c r="Y233" s="134"/>
      <c r="Z233" s="521" t="s">
        <v>277</v>
      </c>
      <c r="AA233" s="522"/>
      <c r="AB233" s="523"/>
      <c r="AC233" s="134">
        <f>SUM(AC226:AC232)</f>
        <v>3723.75</v>
      </c>
      <c r="AD233" s="134"/>
      <c r="AE233" s="134"/>
    </row>
    <row r="234" spans="7:31" ht="14.25" customHeight="1" x14ac:dyDescent="0.2">
      <c r="Q234" s="529"/>
      <c r="R234" s="530"/>
      <c r="S234" s="530"/>
      <c r="T234" s="530"/>
      <c r="U234" s="531"/>
    </row>
    <row r="235" spans="7:31" ht="14.25" customHeight="1" x14ac:dyDescent="0.2">
      <c r="Q235" s="532"/>
      <c r="R235" s="533"/>
      <c r="S235" s="533"/>
      <c r="T235" s="533"/>
      <c r="U235" s="534"/>
    </row>
  </sheetData>
  <autoFilter ref="B8:AD220"/>
  <dataConsolidate/>
  <mergeCells count="42">
    <mergeCell ref="B2:P4"/>
    <mergeCell ref="Z233:AB233"/>
    <mergeCell ref="Q224:R224"/>
    <mergeCell ref="T224:U224"/>
    <mergeCell ref="W224:AE224"/>
    <mergeCell ref="Q232:U235"/>
    <mergeCell ref="O6:T6"/>
    <mergeCell ref="F6:N6"/>
    <mergeCell ref="E190:E197"/>
    <mergeCell ref="D190:D197"/>
    <mergeCell ref="B205:B220"/>
    <mergeCell ref="C205:C220"/>
    <mergeCell ref="D212:D213"/>
    <mergeCell ref="E212:E213"/>
    <mergeCell ref="B183:B204"/>
    <mergeCell ref="C183:C204"/>
    <mergeCell ref="B168:B182"/>
    <mergeCell ref="C168:C182"/>
    <mergeCell ref="C49:C63"/>
    <mergeCell ref="B49:B63"/>
    <mergeCell ref="B64:B104"/>
    <mergeCell ref="C64:C104"/>
    <mergeCell ref="D64:D86"/>
    <mergeCell ref="E64:E86"/>
    <mergeCell ref="D93:D97"/>
    <mergeCell ref="E93:E97"/>
    <mergeCell ref="B105:B167"/>
    <mergeCell ref="C105:C167"/>
    <mergeCell ref="D105:D128"/>
    <mergeCell ref="E105:E128"/>
    <mergeCell ref="D135:D143"/>
    <mergeCell ref="E135:E143"/>
    <mergeCell ref="D150:D152"/>
    <mergeCell ref="E150:E152"/>
    <mergeCell ref="AE18:AE30"/>
    <mergeCell ref="B8:C8"/>
    <mergeCell ref="E9:E30"/>
    <mergeCell ref="E37:E41"/>
    <mergeCell ref="D9:D30"/>
    <mergeCell ref="D37:D41"/>
    <mergeCell ref="B9:B48"/>
    <mergeCell ref="C9:C48"/>
  </mergeCells>
  <phoneticPr fontId="1"/>
  <conditionalFormatting sqref="H234:H1048576 Z225:Z233 H143:H158 H86:H123 H125:H140 H161:H224 H8:H83">
    <cfRule type="expression" dxfId="165" priority="203">
      <formula>"必修"</formula>
    </cfRule>
  </conditionalFormatting>
  <conditionalFormatting sqref="I17">
    <cfRule type="dataBar" priority="202">
      <dataBar>
        <cfvo type="min"/>
        <cfvo type="max"/>
        <color rgb="FF638EC6"/>
      </dataBar>
      <extLst>
        <ext xmlns:x14="http://schemas.microsoft.com/office/spreadsheetml/2009/9/main" uri="{B025F937-C7B1-47D3-B67F-A62EFF666E3E}">
          <x14:id>{003EB994-39DB-4D49-93AE-DDD75CF8C5B7}</x14:id>
        </ext>
      </extLst>
    </cfRule>
  </conditionalFormatting>
  <conditionalFormatting sqref="I198:I223 I143:I158 I86:I123 I125:I140 I161:I196 I9:I83">
    <cfRule type="containsText" dxfId="164" priority="200" operator="containsText" text="学修">
      <formula>NOT(ISERROR(SEARCH("学修",I9)))</formula>
    </cfRule>
    <cfRule type="containsText" dxfId="163" priority="201" operator="containsText" text="履修">
      <formula>NOT(ISERROR(SEARCH("履修",I9)))</formula>
    </cfRule>
  </conditionalFormatting>
  <conditionalFormatting sqref="G9">
    <cfRule type="expression" dxfId="162" priority="197">
      <formula>"IF($I$2=""学修"")"</formula>
    </cfRule>
    <cfRule type="containsText" dxfId="161" priority="199" operator="containsText" text="学修+$I$2:$I$232">
      <formula>NOT(ISERROR(SEARCH("学修+$I$2:$I$232",G9)))</formula>
    </cfRule>
  </conditionalFormatting>
  <conditionalFormatting sqref="G198:G223 G143:G158 G86:G123 G125:G140 G161:G196 G9:G83">
    <cfRule type="containsText" dxfId="160" priority="198" operator="containsText" text="学修+$I$2:$I$232">
      <formula>NOT(ISERROR(SEARCH("学修+$I$2:$I$232",G9)))</formula>
    </cfRule>
  </conditionalFormatting>
  <conditionalFormatting sqref="L198:L223 L143:L158 L86:L123 L125:L140 L161:L196 L9:L83">
    <cfRule type="cellIs" priority="187" operator="lessThanOrEqual">
      <formula>22</formula>
    </cfRule>
    <cfRule type="expression" dxfId="159" priority="196">
      <formula>"22.5&gt;$L$2:$L$232&gt;1"</formula>
    </cfRule>
  </conditionalFormatting>
  <conditionalFormatting sqref="H143:H158 H86:H123 H125:H140 H161:H223 H9:H83">
    <cfRule type="beginsWith" dxfId="158" priority="192" operator="beginsWith" text="自由選択">
      <formula>LEFT(H9,LEN("自由選択"))="自由選択"</formula>
    </cfRule>
    <cfRule type="beginsWith" dxfId="157" priority="193" operator="beginsWith" text="選択">
      <formula>LEFT(H9,LEN("選択"))="選択"</formula>
    </cfRule>
    <cfRule type="containsText" dxfId="156" priority="194" operator="containsText" text="必修選択">
      <formula>NOT(ISERROR(SEARCH("必修選択",H9)))</formula>
    </cfRule>
    <cfRule type="endsWith" dxfId="155" priority="195" operator="endsWith" text="必修">
      <formula>RIGHT(H9,LEN("必修"))="必修"</formula>
    </cfRule>
  </conditionalFormatting>
  <conditionalFormatting sqref="K198:K223 K143:K158 K86:K123 K125:K140 K161:K196 K9:K83">
    <cfRule type="containsText" dxfId="154" priority="190" operator="containsText" text="半期">
      <formula>NOT(ISERROR(SEARCH("半期",K9)))</formula>
    </cfRule>
    <cfRule type="containsText" dxfId="153" priority="191" operator="containsText" text="通年">
      <formula>NOT(ISERROR(SEARCH("通年",K9)))</formula>
    </cfRule>
  </conditionalFormatting>
  <conditionalFormatting sqref="L9:L30">
    <cfRule type="cellIs" dxfId="152" priority="188" operator="lessThanOrEqual">
      <formula>22</formula>
    </cfRule>
  </conditionalFormatting>
  <conditionalFormatting sqref="J198:J223 J143:J158 J86:J123 J125:J140 J161:J196 J9:J83">
    <cfRule type="cellIs" dxfId="151" priority="182" operator="equal">
      <formula>5</formula>
    </cfRule>
    <cfRule type="cellIs" dxfId="150" priority="183" operator="equal">
      <formula>4</formula>
    </cfRule>
    <cfRule type="cellIs" dxfId="149" priority="184" operator="equal">
      <formula>3</formula>
    </cfRule>
    <cfRule type="cellIs" dxfId="148" priority="185" operator="equal">
      <formula>2</formula>
    </cfRule>
    <cfRule type="cellIs" dxfId="147" priority="186" operator="equal">
      <formula>1</formula>
    </cfRule>
  </conditionalFormatting>
  <conditionalFormatting sqref="G198:G224 G234:G1048576 Y233 G143:G158 G86:G123 G125:G140 G161:G196 G9:G83">
    <cfRule type="cellIs" dxfId="146" priority="177" operator="greaterThanOrEqual">
      <formula>4</formula>
    </cfRule>
    <cfRule type="cellIs" dxfId="145" priority="178" operator="equal">
      <formula>2</formula>
    </cfRule>
    <cfRule type="cellIs" dxfId="144" priority="179" operator="equal">
      <formula>1</formula>
    </cfRule>
    <cfRule type="cellIs" dxfId="143" priority="180" operator="equal">
      <formula>2</formula>
    </cfRule>
    <cfRule type="cellIs" dxfId="142" priority="181" operator="equal">
      <formula>1</formula>
    </cfRule>
  </conditionalFormatting>
  <conditionalFormatting sqref="I197">
    <cfRule type="containsText" dxfId="141" priority="174" operator="containsText" text="学修">
      <formula>NOT(ISERROR(SEARCH("学修",I197)))</formula>
    </cfRule>
    <cfRule type="containsText" dxfId="140" priority="175" operator="containsText" text="履修">
      <formula>NOT(ISERROR(SEARCH("履修",I197)))</formula>
    </cfRule>
  </conditionalFormatting>
  <conditionalFormatting sqref="G197">
    <cfRule type="containsText" dxfId="139" priority="173" operator="containsText" text="学修+$I$2:$I$232">
      <formula>NOT(ISERROR(SEARCH("学修+$I$2:$I$232",G197)))</formula>
    </cfRule>
  </conditionalFormatting>
  <conditionalFormatting sqref="L197">
    <cfRule type="cellIs" priority="165" operator="lessThanOrEqual">
      <formula>22</formula>
    </cfRule>
    <cfRule type="expression" dxfId="138" priority="172">
      <formula>"22.5&gt;$L$2:$L$232&gt;1"</formula>
    </cfRule>
  </conditionalFormatting>
  <conditionalFormatting sqref="K197">
    <cfRule type="containsText" dxfId="137" priority="166" operator="containsText" text="半期">
      <formula>NOT(ISERROR(SEARCH("半期",K197)))</formula>
    </cfRule>
    <cfRule type="containsText" dxfId="136" priority="167" operator="containsText" text="通年">
      <formula>NOT(ISERROR(SEARCH("通年",K197)))</formula>
    </cfRule>
  </conditionalFormatting>
  <conditionalFormatting sqref="J197">
    <cfRule type="cellIs" dxfId="135" priority="160" operator="equal">
      <formula>5</formula>
    </cfRule>
    <cfRule type="cellIs" dxfId="134" priority="161" operator="equal">
      <formula>4</formula>
    </cfRule>
    <cfRule type="cellIs" dxfId="133" priority="162" operator="equal">
      <formula>3</formula>
    </cfRule>
    <cfRule type="cellIs" dxfId="132" priority="163" operator="equal">
      <formula>2</formula>
    </cfRule>
    <cfRule type="cellIs" dxfId="131" priority="164" operator="equal">
      <formula>1</formula>
    </cfRule>
  </conditionalFormatting>
  <conditionalFormatting sqref="G197">
    <cfRule type="cellIs" dxfId="130" priority="155" operator="greaterThanOrEqual">
      <formula>4</formula>
    </cfRule>
    <cfRule type="cellIs" dxfId="129" priority="156" operator="equal">
      <formula>2</formula>
    </cfRule>
    <cfRule type="cellIs" dxfId="128" priority="157" operator="equal">
      <formula>1</formula>
    </cfRule>
    <cfRule type="cellIs" dxfId="127" priority="158" operator="equal">
      <formula>2</formula>
    </cfRule>
    <cfRule type="cellIs" dxfId="126" priority="159" operator="equal">
      <formula>1</formula>
    </cfRule>
  </conditionalFormatting>
  <conditionalFormatting sqref="H141">
    <cfRule type="expression" dxfId="125" priority="154">
      <formula>"必修"</formula>
    </cfRule>
  </conditionalFormatting>
  <conditionalFormatting sqref="I141">
    <cfRule type="containsText" dxfId="124" priority="152" operator="containsText" text="学修">
      <formula>NOT(ISERROR(SEARCH("学修",I141)))</formula>
    </cfRule>
    <cfRule type="containsText" dxfId="123" priority="153" operator="containsText" text="履修">
      <formula>NOT(ISERROR(SEARCH("履修",I141)))</formula>
    </cfRule>
  </conditionalFormatting>
  <conditionalFormatting sqref="G141">
    <cfRule type="containsText" dxfId="122" priority="151" operator="containsText" text="学修+$I$2:$I$232">
      <formula>NOT(ISERROR(SEARCH("学修+$I$2:$I$232",G141)))</formula>
    </cfRule>
  </conditionalFormatting>
  <conditionalFormatting sqref="L141">
    <cfRule type="cellIs" priority="143" operator="lessThanOrEqual">
      <formula>22</formula>
    </cfRule>
    <cfRule type="expression" dxfId="121" priority="150">
      <formula>"22.5&gt;$L$2:$L$232&gt;1"</formula>
    </cfRule>
  </conditionalFormatting>
  <conditionalFormatting sqref="H141">
    <cfRule type="beginsWith" dxfId="120" priority="146" operator="beginsWith" text="自由選択">
      <formula>LEFT(H141,LEN("自由選択"))="自由選択"</formula>
    </cfRule>
    <cfRule type="beginsWith" dxfId="119" priority="147" operator="beginsWith" text="選択">
      <formula>LEFT(H141,LEN("選択"))="選択"</formula>
    </cfRule>
    <cfRule type="containsText" dxfId="118" priority="148" operator="containsText" text="必修選択">
      <formula>NOT(ISERROR(SEARCH("必修選択",H141)))</formula>
    </cfRule>
    <cfRule type="endsWith" dxfId="117" priority="149" operator="endsWith" text="必修">
      <formula>RIGHT(H141,LEN("必修"))="必修"</formula>
    </cfRule>
  </conditionalFormatting>
  <conditionalFormatting sqref="K141">
    <cfRule type="containsText" dxfId="116" priority="144" operator="containsText" text="半期">
      <formula>NOT(ISERROR(SEARCH("半期",K141)))</formula>
    </cfRule>
    <cfRule type="containsText" dxfId="115" priority="145" operator="containsText" text="通年">
      <formula>NOT(ISERROR(SEARCH("通年",K141)))</formula>
    </cfRule>
  </conditionalFormatting>
  <conditionalFormatting sqref="J141">
    <cfRule type="cellIs" dxfId="114" priority="138" operator="equal">
      <formula>5</formula>
    </cfRule>
    <cfRule type="cellIs" dxfId="113" priority="139" operator="equal">
      <formula>4</formula>
    </cfRule>
    <cfRule type="cellIs" dxfId="112" priority="140" operator="equal">
      <formula>3</formula>
    </cfRule>
    <cfRule type="cellIs" dxfId="111" priority="141" operator="equal">
      <formula>2</formula>
    </cfRule>
    <cfRule type="cellIs" dxfId="110" priority="142" operator="equal">
      <formula>1</formula>
    </cfRule>
  </conditionalFormatting>
  <conditionalFormatting sqref="G141">
    <cfRule type="cellIs" dxfId="109" priority="133" operator="greaterThanOrEqual">
      <formula>4</formula>
    </cfRule>
    <cfRule type="cellIs" dxfId="108" priority="134" operator="equal">
      <formula>2</formula>
    </cfRule>
    <cfRule type="cellIs" dxfId="107" priority="135" operator="equal">
      <formula>1</formula>
    </cfRule>
    <cfRule type="cellIs" dxfId="106" priority="136" operator="equal">
      <formula>2</formula>
    </cfRule>
    <cfRule type="cellIs" dxfId="105" priority="137" operator="equal">
      <formula>1</formula>
    </cfRule>
  </conditionalFormatting>
  <conditionalFormatting sqref="H142">
    <cfRule type="expression" dxfId="104" priority="132">
      <formula>"必修"</formula>
    </cfRule>
  </conditionalFormatting>
  <conditionalFormatting sqref="I142">
    <cfRule type="containsText" dxfId="103" priority="130" operator="containsText" text="学修">
      <formula>NOT(ISERROR(SEARCH("学修",I142)))</formula>
    </cfRule>
    <cfRule type="containsText" dxfId="102" priority="131" operator="containsText" text="履修">
      <formula>NOT(ISERROR(SEARCH("履修",I142)))</formula>
    </cfRule>
  </conditionalFormatting>
  <conditionalFormatting sqref="G142">
    <cfRule type="containsText" dxfId="101" priority="129" operator="containsText" text="学修+$I$2:$I$232">
      <formula>NOT(ISERROR(SEARCH("学修+$I$2:$I$232",G142)))</formula>
    </cfRule>
  </conditionalFormatting>
  <conditionalFormatting sqref="L142">
    <cfRule type="cellIs" priority="121" operator="lessThanOrEqual">
      <formula>22</formula>
    </cfRule>
    <cfRule type="expression" dxfId="100" priority="128">
      <formula>"22.5&gt;$L$2:$L$232&gt;1"</formula>
    </cfRule>
  </conditionalFormatting>
  <conditionalFormatting sqref="H142">
    <cfRule type="beginsWith" dxfId="99" priority="124" operator="beginsWith" text="自由選択">
      <formula>LEFT(H142,LEN("自由選択"))="自由選択"</formula>
    </cfRule>
    <cfRule type="beginsWith" dxfId="98" priority="125" operator="beginsWith" text="選択">
      <formula>LEFT(H142,LEN("選択"))="選択"</formula>
    </cfRule>
    <cfRule type="containsText" dxfId="97" priority="126" operator="containsText" text="必修選択">
      <formula>NOT(ISERROR(SEARCH("必修選択",H142)))</formula>
    </cfRule>
    <cfRule type="endsWith" dxfId="96" priority="127" operator="endsWith" text="必修">
      <formula>RIGHT(H142,LEN("必修"))="必修"</formula>
    </cfRule>
  </conditionalFormatting>
  <conditionalFormatting sqref="K142">
    <cfRule type="containsText" dxfId="95" priority="122" operator="containsText" text="半期">
      <formula>NOT(ISERROR(SEARCH("半期",K142)))</formula>
    </cfRule>
    <cfRule type="containsText" dxfId="94" priority="123" operator="containsText" text="通年">
      <formula>NOT(ISERROR(SEARCH("通年",K142)))</formula>
    </cfRule>
  </conditionalFormatting>
  <conditionalFormatting sqref="J142">
    <cfRule type="cellIs" dxfId="93" priority="116" operator="equal">
      <formula>5</formula>
    </cfRule>
    <cfRule type="cellIs" dxfId="92" priority="117" operator="equal">
      <formula>4</formula>
    </cfRule>
    <cfRule type="cellIs" dxfId="91" priority="118" operator="equal">
      <formula>3</formula>
    </cfRule>
    <cfRule type="cellIs" dxfId="90" priority="119" operator="equal">
      <formula>2</formula>
    </cfRule>
    <cfRule type="cellIs" dxfId="89" priority="120" operator="equal">
      <formula>1</formula>
    </cfRule>
  </conditionalFormatting>
  <conditionalFormatting sqref="G142">
    <cfRule type="cellIs" dxfId="88" priority="111" operator="greaterThanOrEqual">
      <formula>4</formula>
    </cfRule>
    <cfRule type="cellIs" dxfId="87" priority="112" operator="equal">
      <formula>2</formula>
    </cfRule>
    <cfRule type="cellIs" dxfId="86" priority="113" operator="equal">
      <formula>1</formula>
    </cfRule>
    <cfRule type="cellIs" dxfId="85" priority="114" operator="equal">
      <formula>2</formula>
    </cfRule>
    <cfRule type="cellIs" dxfId="84" priority="115" operator="equal">
      <formula>1</formula>
    </cfRule>
  </conditionalFormatting>
  <conditionalFormatting sqref="H84:H85">
    <cfRule type="expression" dxfId="83" priority="110">
      <formula>"必修"</formula>
    </cfRule>
  </conditionalFormatting>
  <conditionalFormatting sqref="I84:I85">
    <cfRule type="containsText" dxfId="82" priority="108" operator="containsText" text="学修">
      <formula>NOT(ISERROR(SEARCH("学修",I84)))</formula>
    </cfRule>
    <cfRule type="containsText" dxfId="81" priority="109" operator="containsText" text="履修">
      <formula>NOT(ISERROR(SEARCH("履修",I84)))</formula>
    </cfRule>
  </conditionalFormatting>
  <conditionalFormatting sqref="G84:G85">
    <cfRule type="containsText" dxfId="80" priority="107" operator="containsText" text="学修+$I$2:$I$232">
      <formula>NOT(ISERROR(SEARCH("学修+$I$2:$I$232",G84)))</formula>
    </cfRule>
  </conditionalFormatting>
  <conditionalFormatting sqref="L84:L85">
    <cfRule type="cellIs" priority="99" operator="lessThanOrEqual">
      <formula>22</formula>
    </cfRule>
    <cfRule type="expression" dxfId="79" priority="106">
      <formula>"22.5&gt;$L$2:$L$232&gt;1"</formula>
    </cfRule>
  </conditionalFormatting>
  <conditionalFormatting sqref="H84:H85">
    <cfRule type="beginsWith" dxfId="78" priority="102" operator="beginsWith" text="自由選択">
      <formula>LEFT(H84,LEN("自由選択"))="自由選択"</formula>
    </cfRule>
    <cfRule type="beginsWith" dxfId="77" priority="103" operator="beginsWith" text="選択">
      <formula>LEFT(H84,LEN("選択"))="選択"</formula>
    </cfRule>
    <cfRule type="containsText" dxfId="76" priority="104" operator="containsText" text="必修選択">
      <formula>NOT(ISERROR(SEARCH("必修選択",H84)))</formula>
    </cfRule>
    <cfRule type="endsWith" dxfId="75" priority="105" operator="endsWith" text="必修">
      <formula>RIGHT(H84,LEN("必修"))="必修"</formula>
    </cfRule>
  </conditionalFormatting>
  <conditionalFormatting sqref="K84:K85">
    <cfRule type="containsText" dxfId="74" priority="100" operator="containsText" text="半期">
      <formula>NOT(ISERROR(SEARCH("半期",K84)))</formula>
    </cfRule>
    <cfRule type="containsText" dxfId="73" priority="101" operator="containsText" text="通年">
      <formula>NOT(ISERROR(SEARCH("通年",K84)))</formula>
    </cfRule>
  </conditionalFormatting>
  <conditionalFormatting sqref="J84:J85">
    <cfRule type="cellIs" dxfId="72" priority="94" operator="equal">
      <formula>5</formula>
    </cfRule>
    <cfRule type="cellIs" dxfId="71" priority="95" operator="equal">
      <formula>4</formula>
    </cfRule>
    <cfRule type="cellIs" dxfId="70" priority="96" operator="equal">
      <formula>3</formula>
    </cfRule>
    <cfRule type="cellIs" dxfId="69" priority="97" operator="equal">
      <formula>2</formula>
    </cfRule>
    <cfRule type="cellIs" dxfId="68" priority="98" operator="equal">
      <formula>1</formula>
    </cfRule>
  </conditionalFormatting>
  <conditionalFormatting sqref="G84:G85">
    <cfRule type="cellIs" dxfId="67" priority="89" operator="greaterThanOrEqual">
      <formula>4</formula>
    </cfRule>
    <cfRule type="cellIs" dxfId="66" priority="90" operator="equal">
      <formula>2</formula>
    </cfRule>
    <cfRule type="cellIs" dxfId="65" priority="91" operator="equal">
      <formula>1</formula>
    </cfRule>
    <cfRule type="cellIs" dxfId="64" priority="92" operator="equal">
      <formula>2</formula>
    </cfRule>
    <cfRule type="cellIs" dxfId="63" priority="93" operator="equal">
      <formula>1</formula>
    </cfRule>
  </conditionalFormatting>
  <conditionalFormatting sqref="H159">
    <cfRule type="expression" dxfId="62" priority="88">
      <formula>"必修"</formula>
    </cfRule>
  </conditionalFormatting>
  <conditionalFormatting sqref="I159">
    <cfRule type="containsText" dxfId="61" priority="86" operator="containsText" text="学修">
      <formula>NOT(ISERROR(SEARCH("学修",I159)))</formula>
    </cfRule>
    <cfRule type="containsText" dxfId="60" priority="87" operator="containsText" text="履修">
      <formula>NOT(ISERROR(SEARCH("履修",I159)))</formula>
    </cfRule>
  </conditionalFormatting>
  <conditionalFormatting sqref="G159">
    <cfRule type="containsText" dxfId="59" priority="85" operator="containsText" text="学修+$I$2:$I$232">
      <formula>NOT(ISERROR(SEARCH("学修+$I$2:$I$232",G159)))</formula>
    </cfRule>
  </conditionalFormatting>
  <conditionalFormatting sqref="L159">
    <cfRule type="cellIs" priority="77" operator="lessThanOrEqual">
      <formula>22</formula>
    </cfRule>
    <cfRule type="expression" dxfId="58" priority="84">
      <formula>"22.5&gt;$L$2:$L$232&gt;1"</formula>
    </cfRule>
  </conditionalFormatting>
  <conditionalFormatting sqref="H159">
    <cfRule type="beginsWith" dxfId="57" priority="80" operator="beginsWith" text="自由選択">
      <formula>LEFT(H159,LEN("自由選択"))="自由選択"</formula>
    </cfRule>
    <cfRule type="beginsWith" dxfId="56" priority="81" operator="beginsWith" text="選択">
      <formula>LEFT(H159,LEN("選択"))="選択"</formula>
    </cfRule>
    <cfRule type="containsText" dxfId="55" priority="82" operator="containsText" text="必修選択">
      <formula>NOT(ISERROR(SEARCH("必修選択",H159)))</formula>
    </cfRule>
    <cfRule type="endsWith" dxfId="54" priority="83" operator="endsWith" text="必修">
      <formula>RIGHT(H159,LEN("必修"))="必修"</formula>
    </cfRule>
  </conditionalFormatting>
  <conditionalFormatting sqref="K159">
    <cfRule type="containsText" dxfId="53" priority="78" operator="containsText" text="半期">
      <formula>NOT(ISERROR(SEARCH("半期",K159)))</formula>
    </cfRule>
    <cfRule type="containsText" dxfId="52" priority="79" operator="containsText" text="通年">
      <formula>NOT(ISERROR(SEARCH("通年",K159)))</formula>
    </cfRule>
  </conditionalFormatting>
  <conditionalFormatting sqref="J159">
    <cfRule type="cellIs" dxfId="51" priority="72" operator="equal">
      <formula>5</formula>
    </cfRule>
    <cfRule type="cellIs" dxfId="50" priority="73" operator="equal">
      <formula>4</formula>
    </cfRule>
    <cfRule type="cellIs" dxfId="49" priority="74" operator="equal">
      <formula>3</formula>
    </cfRule>
    <cfRule type="cellIs" dxfId="48" priority="75" operator="equal">
      <formula>2</formula>
    </cfRule>
    <cfRule type="cellIs" dxfId="47" priority="76" operator="equal">
      <formula>1</formula>
    </cfRule>
  </conditionalFormatting>
  <conditionalFormatting sqref="G159">
    <cfRule type="cellIs" dxfId="46" priority="67" operator="greaterThanOrEqual">
      <formula>4</formula>
    </cfRule>
    <cfRule type="cellIs" dxfId="45" priority="68" operator="equal">
      <formula>2</formula>
    </cfRule>
    <cfRule type="cellIs" dxfId="44" priority="69" operator="equal">
      <formula>1</formula>
    </cfRule>
    <cfRule type="cellIs" dxfId="43" priority="70" operator="equal">
      <formula>2</formula>
    </cfRule>
    <cfRule type="cellIs" dxfId="42" priority="71" operator="equal">
      <formula>1</formula>
    </cfRule>
  </conditionalFormatting>
  <conditionalFormatting sqref="H124">
    <cfRule type="expression" dxfId="41" priority="44">
      <formula>"必修"</formula>
    </cfRule>
  </conditionalFormatting>
  <conditionalFormatting sqref="I124">
    <cfRule type="containsText" dxfId="40" priority="42" operator="containsText" text="学修">
      <formula>NOT(ISERROR(SEARCH("学修",I124)))</formula>
    </cfRule>
    <cfRule type="containsText" dxfId="39" priority="43" operator="containsText" text="履修">
      <formula>NOT(ISERROR(SEARCH("履修",I124)))</formula>
    </cfRule>
  </conditionalFormatting>
  <conditionalFormatting sqref="G124">
    <cfRule type="containsText" dxfId="38" priority="41" operator="containsText" text="学修+$I$2:$I$232">
      <formula>NOT(ISERROR(SEARCH("学修+$I$2:$I$232",G124)))</formula>
    </cfRule>
  </conditionalFormatting>
  <conditionalFormatting sqref="L124">
    <cfRule type="cellIs" priority="33" operator="lessThanOrEqual">
      <formula>22</formula>
    </cfRule>
    <cfRule type="expression" dxfId="37" priority="40">
      <formula>"22.5&gt;$L$2:$L$232&gt;1"</formula>
    </cfRule>
  </conditionalFormatting>
  <conditionalFormatting sqref="H124">
    <cfRule type="beginsWith" dxfId="36" priority="36" operator="beginsWith" text="自由選択">
      <formula>LEFT(H124,LEN("自由選択"))="自由選択"</formula>
    </cfRule>
    <cfRule type="beginsWith" dxfId="35" priority="37" operator="beginsWith" text="選択">
      <formula>LEFT(H124,LEN("選択"))="選択"</formula>
    </cfRule>
    <cfRule type="containsText" dxfId="34" priority="38" operator="containsText" text="必修選択">
      <formula>NOT(ISERROR(SEARCH("必修選択",H124)))</formula>
    </cfRule>
    <cfRule type="endsWith" dxfId="33" priority="39" operator="endsWith" text="必修">
      <formula>RIGHT(H124,LEN("必修"))="必修"</formula>
    </cfRule>
  </conditionalFormatting>
  <conditionalFormatting sqref="K124">
    <cfRule type="containsText" dxfId="32" priority="34" operator="containsText" text="半期">
      <formula>NOT(ISERROR(SEARCH("半期",K124)))</formula>
    </cfRule>
    <cfRule type="containsText" dxfId="31" priority="35" operator="containsText" text="通年">
      <formula>NOT(ISERROR(SEARCH("通年",K124)))</formula>
    </cfRule>
  </conditionalFormatting>
  <conditionalFormatting sqref="J124">
    <cfRule type="cellIs" dxfId="30" priority="28" operator="equal">
      <formula>5</formula>
    </cfRule>
    <cfRule type="cellIs" dxfId="29" priority="29" operator="equal">
      <formula>4</formula>
    </cfRule>
    <cfRule type="cellIs" dxfId="28" priority="30" operator="equal">
      <formula>3</formula>
    </cfRule>
    <cfRule type="cellIs" dxfId="27" priority="31" operator="equal">
      <formula>2</formula>
    </cfRule>
    <cfRule type="cellIs" dxfId="26" priority="32" operator="equal">
      <formula>1</formula>
    </cfRule>
  </conditionalFormatting>
  <conditionalFormatting sqref="G124">
    <cfRule type="cellIs" dxfId="25" priority="23" operator="greaterThanOrEqual">
      <formula>4</formula>
    </cfRule>
    <cfRule type="cellIs" dxfId="24" priority="24" operator="equal">
      <formula>2</formula>
    </cfRule>
    <cfRule type="cellIs" dxfId="23" priority="25" operator="equal">
      <formula>1</formula>
    </cfRule>
    <cfRule type="cellIs" dxfId="22" priority="26" operator="equal">
      <formula>2</formula>
    </cfRule>
    <cfRule type="cellIs" dxfId="21" priority="27" operator="equal">
      <formula>1</formula>
    </cfRule>
  </conditionalFormatting>
  <conditionalFormatting sqref="H160">
    <cfRule type="expression" dxfId="20" priority="22">
      <formula>"必修"</formula>
    </cfRule>
  </conditionalFormatting>
  <conditionalFormatting sqref="I160">
    <cfRule type="containsText" dxfId="19" priority="20" operator="containsText" text="学修">
      <formula>NOT(ISERROR(SEARCH("学修",I160)))</formula>
    </cfRule>
    <cfRule type="containsText" dxfId="18" priority="21" operator="containsText" text="履修">
      <formula>NOT(ISERROR(SEARCH("履修",I160)))</formula>
    </cfRule>
  </conditionalFormatting>
  <conditionalFormatting sqref="G160">
    <cfRule type="containsText" dxfId="17" priority="19" operator="containsText" text="学修+$I$2:$I$232">
      <formula>NOT(ISERROR(SEARCH("学修+$I$2:$I$232",G160)))</formula>
    </cfRule>
  </conditionalFormatting>
  <conditionalFormatting sqref="L160">
    <cfRule type="cellIs" priority="11" operator="lessThanOrEqual">
      <formula>22</formula>
    </cfRule>
    <cfRule type="expression" dxfId="16" priority="18">
      <formula>"22.5&gt;$L$2:$L$232&gt;1"</formula>
    </cfRule>
  </conditionalFormatting>
  <conditionalFormatting sqref="H160">
    <cfRule type="beginsWith" dxfId="15" priority="14" operator="beginsWith" text="自由選択">
      <formula>LEFT(H160,LEN("自由選択"))="自由選択"</formula>
    </cfRule>
    <cfRule type="beginsWith" dxfId="14" priority="15" operator="beginsWith" text="選択">
      <formula>LEFT(H160,LEN("選択"))="選択"</formula>
    </cfRule>
    <cfRule type="containsText" dxfId="13" priority="16" operator="containsText" text="必修選択">
      <formula>NOT(ISERROR(SEARCH("必修選択",H160)))</formula>
    </cfRule>
    <cfRule type="endsWith" dxfId="12" priority="17" operator="endsWith" text="必修">
      <formula>RIGHT(H160,LEN("必修"))="必修"</formula>
    </cfRule>
  </conditionalFormatting>
  <conditionalFormatting sqref="K160">
    <cfRule type="containsText" dxfId="11" priority="12" operator="containsText" text="半期">
      <formula>NOT(ISERROR(SEARCH("半期",K160)))</formula>
    </cfRule>
    <cfRule type="containsText" dxfId="10" priority="13" operator="containsText" text="通年">
      <formula>NOT(ISERROR(SEARCH("通年",K160)))</formula>
    </cfRule>
  </conditionalFormatting>
  <conditionalFormatting sqref="J160">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G160">
    <cfRule type="cellIs" dxfId="4" priority="1" operator="greaterThanOrEqual">
      <formula>4</formula>
    </cfRule>
    <cfRule type="cellIs" dxfId="3" priority="2" operator="equal">
      <formula>2</formula>
    </cfRule>
    <cfRule type="cellIs" dxfId="2" priority="3" operator="equal">
      <formula>1</formula>
    </cfRule>
    <cfRule type="cellIs" dxfId="1" priority="4" operator="equal">
      <formula>2</formula>
    </cfRule>
    <cfRule type="cellIs" dxfId="0" priority="5" operator="equal">
      <formula>1</formula>
    </cfRule>
  </conditionalFormatting>
  <dataValidations count="6">
    <dataValidation type="list" allowBlank="1" showInputMessage="1" showErrorMessage="1" sqref="T189:T191 T16 T47:T48 T219:T223 T55 T211:T212 T36:T38 T92:T93 T9:T11 T158 T166:T167 T174 T149 T203:T205 T181:T182 T134 T103:T106 T62:T66">
      <formula1>"5,4,3,2,1,0"</formula1>
    </dataValidation>
    <dataValidation type="list" allowBlank="1" showInputMessage="1" showErrorMessage="1" sqref="J9:J223">
      <formula1>"0,1,2,3,4,5"</formula1>
    </dataValidation>
    <dataValidation type="list" allowBlank="1" showInputMessage="1" showErrorMessage="1" sqref="K9:K223">
      <formula1>"通年,前期,後期,半期"</formula1>
    </dataValidation>
    <dataValidation type="list" allowBlank="1" showInputMessage="1" showErrorMessage="1" sqref="G9:G223">
      <formula1>"1,2,4,8"</formula1>
    </dataValidation>
    <dataValidation type="list" allowBlank="1" showInputMessage="1" showErrorMessage="1" sqref="I9:I223">
      <formula1>"履修,学修"</formula1>
    </dataValidation>
    <dataValidation type="list" allowBlank="1" showInputMessage="1" showErrorMessage="1" sqref="H9:H223">
      <formula1>"必修,必修選択,選択,自由選択"</formula1>
    </dataValidation>
  </dataValidations>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dataBar" id="{003EB994-39DB-4D49-93AE-DDD75CF8C5B7}">
            <x14:dataBar minLength="0" maxLength="100" border="1" negativeBarBorderColorSameAsPositive="0">
              <x14:cfvo type="autoMin"/>
              <x14:cfvo type="autoMax"/>
              <x14:borderColor rgb="FF638EC6"/>
              <x14:negativeFillColor rgb="FFFF0000"/>
              <x14:negativeBorderColor rgb="FFFF0000"/>
              <x14:axisColor rgb="FF000000"/>
            </x14:dataBar>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hama</cp:lastModifiedBy>
  <cp:lastPrinted>2015-01-07T08:57:41Z</cp:lastPrinted>
  <dcterms:created xsi:type="dcterms:W3CDTF">2014-10-30T00:10:25Z</dcterms:created>
  <dcterms:modified xsi:type="dcterms:W3CDTF">2016-03-31T05:51:21Z</dcterms:modified>
</cp:coreProperties>
</file>